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hidePivotFieldList="1"/>
  <mc:AlternateContent xmlns:mc="http://schemas.openxmlformats.org/markup-compatibility/2006">
    <mc:Choice Requires="x15">
      <x15ac:absPath xmlns:x15ac="http://schemas.microsoft.com/office/spreadsheetml/2010/11/ac" url="V:\DFIN\ESG\NEW\7_Reporting_other\4. CHIFFRES CLES\Publications\2025.07.01\"/>
    </mc:Choice>
  </mc:AlternateContent>
  <xr:revisionPtr revIDLastSave="0" documentId="13_ncr:1_{5C52E1E8-87D9-4988-B2C7-14C66816B584}" xr6:coauthVersionLast="47" xr6:coauthVersionMax="47" xr10:uidLastSave="{00000000-0000-0000-0000-000000000000}"/>
  <bookViews>
    <workbookView xWindow="-120" yWindow="-120" windowWidth="29040" windowHeight="15840" xr2:uid="{FD812F70-5918-4363-9350-F14215B3B995}"/>
  </bookViews>
  <sheets>
    <sheet name="1" sheetId="14" r:id="rId1"/>
    <sheet name="2" sheetId="5" r:id="rId2"/>
    <sheet name="3" sheetId="7" r:id="rId3"/>
    <sheet name="4" sheetId="6" r:id="rId4"/>
    <sheet name="5" sheetId="8" r:id="rId5"/>
    <sheet name="6" sheetId="9" r:id="rId6"/>
    <sheet name="7" sheetId="10" r:id="rId7"/>
    <sheet name="8" sheetId="11" r:id="rId8"/>
    <sheet name="9" sheetId="16" r:id="rId9"/>
    <sheet name="10" sheetId="17" r:id="rId10"/>
  </sheets>
  <definedNames>
    <definedName name="_xlnm._FilterDatabase" localSheetId="9" hidden="1">'10'!$A$1:$N$1</definedName>
    <definedName name="_xlnm._FilterDatabase" localSheetId="3" hidden="1">'4'!$A$2:$N$14</definedName>
    <definedName name="_xlnm._FilterDatabase" localSheetId="5" hidden="1">'6'!$A$1:$N$12</definedName>
    <definedName name="_xlnm._FilterDatabase" localSheetId="7" hidden="1">'8'!$A$1:$N$20</definedName>
    <definedName name="_Hlk157170323" localSheetId="8">'9'!#REF!</definedName>
    <definedName name="_Hlk157170342" localSheetId="8">'9'!#REF!</definedName>
    <definedName name="_Hlk157170598" localSheetId="8">'9'!#REF!</definedName>
    <definedName name="_Hlk157499551" localSheetId="8">'9'!#REF!</definedName>
    <definedName name="_xlnm.Print_Titles" localSheetId="9">'10'!$1:$1</definedName>
    <definedName name="_xlnm.Print_Area" localSheetId="9">'10'!$A$1:$M$86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9" i="11" l="1"/>
  <c r="L13" i="11"/>
  <c r="L14" i="11"/>
  <c r="L8" i="11"/>
  <c r="J8" i="11" l="1"/>
  <c r="I8" i="11"/>
  <c r="R12" i="16"/>
  <c r="Q12" i="16"/>
  <c r="R10" i="16"/>
  <c r="Q10" i="16"/>
  <c r="K11" i="11"/>
  <c r="K13" i="11" s="1"/>
  <c r="K10" i="11"/>
  <c r="J10" i="11"/>
  <c r="H11" i="11"/>
  <c r="H7" i="11" s="1"/>
  <c r="H10" i="11" s="1"/>
  <c r="G11" i="11"/>
  <c r="G14" i="11" s="1"/>
  <c r="I10" i="11"/>
  <c r="H8" i="11" l="1"/>
  <c r="K7" i="11"/>
  <c r="K8" i="11" s="1"/>
  <c r="G13" i="11"/>
  <c r="G7" i="11"/>
  <c r="H13" i="11"/>
  <c r="G10" i="11" l="1"/>
  <c r="G8" i="11"/>
  <c r="D4" i="14"/>
  <c r="D5" i="14"/>
  <c r="D6" i="14"/>
  <c r="D7" i="14"/>
  <c r="D8" i="14"/>
  <c r="D9" i="14"/>
  <c r="D10" i="14"/>
  <c r="D12" i="14"/>
  <c r="D13" i="14"/>
  <c r="D14" i="14"/>
  <c r="D15" i="14"/>
  <c r="D16" i="14"/>
  <c r="D17" i="14"/>
  <c r="D18" i="14"/>
  <c r="D3" i="14"/>
  <c r="H9" i="6" l="1"/>
  <c r="I9" i="6"/>
  <c r="J9" i="6"/>
  <c r="G9" i="6"/>
</calcChain>
</file>

<file path=xl/sharedStrings.xml><?xml version="1.0" encoding="utf-8"?>
<sst xmlns="http://schemas.openxmlformats.org/spreadsheetml/2006/main" count="1414" uniqueCount="605">
  <si>
    <t>SOMMAIRE</t>
  </si>
  <si>
    <t>CONTENTS</t>
  </si>
  <si>
    <t>Notations extra-financières</t>
  </si>
  <si>
    <t>Non-financial ratings</t>
  </si>
  <si>
    <t xml:space="preserve">Engagements E&amp;S dans le cadre des activités du Groupe </t>
  </si>
  <si>
    <t>E&amp;S commitments in the Group's businesses activity</t>
  </si>
  <si>
    <t>Engagements E&amp;S dans le cadre d'achats du Groupe</t>
  </si>
  <si>
    <t>E&amp;S commitments as a part of Group's sourcing</t>
  </si>
  <si>
    <t>Finance durable et à impact positif</t>
  </si>
  <si>
    <t>Sustainable and positive impact finance</t>
  </si>
  <si>
    <t>Financement de l'économie réelle</t>
  </si>
  <si>
    <t>Financing real economy</t>
  </si>
  <si>
    <t>Engagement en faveur du climat</t>
  </si>
  <si>
    <t>Commitment to climate</t>
  </si>
  <si>
    <t>Réduction de l'empreinte carbone du Groupe</t>
  </si>
  <si>
    <t>Reducing the Group's carbon footprint</t>
  </si>
  <si>
    <t>Métiers et compétences</t>
  </si>
  <si>
    <t xml:space="preserve">Supporting changing professions </t>
  </si>
  <si>
    <t>Performance and rémunération</t>
  </si>
  <si>
    <t>Performance et compensation</t>
  </si>
  <si>
    <t>Santé et sécurité au travail</t>
  </si>
  <si>
    <t>Health and safety</t>
  </si>
  <si>
    <t>Culture d'entreprise et principes éthiques</t>
  </si>
  <si>
    <t>Corporate culture and ethics principles</t>
  </si>
  <si>
    <t>Engagement sociétal</t>
  </si>
  <si>
    <t>Périmètre</t>
  </si>
  <si>
    <t>Unité</t>
  </si>
  <si>
    <t>NOTATIONS EXTRA-FINANCIERES</t>
  </si>
  <si>
    <t>S&amp;P Global CSA (anciennement Robeco SAM)</t>
  </si>
  <si>
    <t>Groupe</t>
  </si>
  <si>
    <t>sur 100</t>
  </si>
  <si>
    <t>Sustainalytics</t>
  </si>
  <si>
    <t>71 (30,1)</t>
  </si>
  <si>
    <t>MSCI</t>
  </si>
  <si>
    <t>de AAA à CCC</t>
  </si>
  <si>
    <t>AA</t>
  </si>
  <si>
    <t>AAA</t>
  </si>
  <si>
    <t>Carbon Disclosure Project (CDP)</t>
  </si>
  <si>
    <t>de A+ à C-</t>
  </si>
  <si>
    <t xml:space="preserve">C </t>
  </si>
  <si>
    <t>B</t>
  </si>
  <si>
    <t>ISS ESG (anciennement Oekom)</t>
  </si>
  <si>
    <t>-</t>
  </si>
  <si>
    <t>C+ [Prime]</t>
  </si>
  <si>
    <t>France</t>
  </si>
  <si>
    <t>Nombre de personnes</t>
  </si>
  <si>
    <t>Note méthodologique</t>
  </si>
  <si>
    <t>Methodology note</t>
  </si>
  <si>
    <t>Nombre</t>
  </si>
  <si>
    <t>Nombre de demandes de médiations reçues par le médiateur</t>
  </si>
  <si>
    <t>Dossiers traités par le médiateur, recevables</t>
  </si>
  <si>
    <t>Dossiers traités par le médiateur, avis rendu</t>
  </si>
  <si>
    <t>Temps de réponse du médiateur en cas de désaccord</t>
  </si>
  <si>
    <t>Nbr jours</t>
  </si>
  <si>
    <t>&gt;90</t>
  </si>
  <si>
    <t>%</t>
  </si>
  <si>
    <t xml:space="preserve">ENGAGEMENTS E&amp;S DANS LE CADRE 
DES ACTIVITES DU GROUPE </t>
  </si>
  <si>
    <t>Md EUR</t>
  </si>
  <si>
    <t>n/a</t>
  </si>
  <si>
    <t>Banque de Financement et Investissement</t>
  </si>
  <si>
    <t>Banque de détail en France (RBDF)</t>
  </si>
  <si>
    <t>Montant global des achats du Groupe</t>
  </si>
  <si>
    <t xml:space="preserve">Groupe </t>
  </si>
  <si>
    <t>Part des acheteurs formés à la RSE</t>
  </si>
  <si>
    <t>Pondération moyenne des critères RSE dans les appels d’offres</t>
  </si>
  <si>
    <t>FINANCE DURABLE A IMPACT POSITIF</t>
  </si>
  <si>
    <t>M EUR</t>
  </si>
  <si>
    <t>Société Générale Assurances</t>
  </si>
  <si>
    <t>FINANCEMENT DE L'ECONOMIE REELLE</t>
  </si>
  <si>
    <t>REDUCTION DE l'EMPREINTE CARBONE DU GROUPE</t>
  </si>
  <si>
    <t>Prix interne du carbone au niveau du Groupe</t>
  </si>
  <si>
    <t>Tonnes</t>
  </si>
  <si>
    <t>GWh</t>
  </si>
  <si>
    <t>Objectif : Réduction de -50% des émissions carbone du Groupe entre 2019 et 2030</t>
  </si>
  <si>
    <t xml:space="preserve">Consommation d'eau </t>
  </si>
  <si>
    <t>Consommation totale d'énergie</t>
  </si>
  <si>
    <t>MWh</t>
  </si>
  <si>
    <t>Consommation d'énergie non renouvelable</t>
  </si>
  <si>
    <t>Consommation totale d'électricité</t>
  </si>
  <si>
    <t xml:space="preserve">Consommation d'électricité d'origine renouvelable </t>
  </si>
  <si>
    <t xml:space="preserve">Production et consommation d'électricité d'origine renouvelable (solaire) </t>
  </si>
  <si>
    <t xml:space="preserve">Consommation d'électricité d'origine non renouvelable </t>
  </si>
  <si>
    <t>Part d'électricité verte dans les consommations d'électricité du Groupe</t>
  </si>
  <si>
    <t xml:space="preserve">Total des déchets recyclés </t>
  </si>
  <si>
    <t>Part des déchets recyclés</t>
  </si>
  <si>
    <t xml:space="preserve">Km parcourus par l'ensemble des collaborateurs </t>
  </si>
  <si>
    <t>M  Km</t>
  </si>
  <si>
    <t xml:space="preserve">          avion</t>
  </si>
  <si>
    <t xml:space="preserve">          train</t>
  </si>
  <si>
    <t>M Km</t>
  </si>
  <si>
    <t xml:space="preserve">          voiture</t>
  </si>
  <si>
    <t>Millions</t>
  </si>
  <si>
    <t>Pays d'implantation du Groupe</t>
  </si>
  <si>
    <t>Part des femmes dans le Groupe</t>
  </si>
  <si>
    <t>METIERS ET COMPETENCES</t>
  </si>
  <si>
    <t>Recrutements en CDI</t>
  </si>
  <si>
    <t xml:space="preserve">     dont part de femmes</t>
  </si>
  <si>
    <t xml:space="preserve">     dont part de démissions</t>
  </si>
  <si>
    <t xml:space="preserve">     dont part de départs en retraite</t>
  </si>
  <si>
    <t>Ancienneté moyenne dans le Groupe</t>
  </si>
  <si>
    <t>Années</t>
  </si>
  <si>
    <t>Heures de formation dispensées</t>
  </si>
  <si>
    <t>M d'heures</t>
  </si>
  <si>
    <t xml:space="preserve">     dont part de formations réalisées à distance</t>
  </si>
  <si>
    <t xml:space="preserve">Montants consacrés à la formation </t>
  </si>
  <si>
    <t xml:space="preserve">Nombre d'heures de formation moyen par salarié  </t>
  </si>
  <si>
    <t>Heures</t>
  </si>
  <si>
    <t>Part des femmes au sein du Conseil d'administration</t>
  </si>
  <si>
    <t>Indice égalité professionnelle (Leyre)</t>
  </si>
  <si>
    <t xml:space="preserve">France </t>
  </si>
  <si>
    <t>/100</t>
  </si>
  <si>
    <t>Nationalités représentées dans le Groupe</t>
  </si>
  <si>
    <t>PERFORMANCE ET REMUNERATION</t>
  </si>
  <si>
    <t>Part du capital détenu par les salariés</t>
  </si>
  <si>
    <t>Montant total des frais de personnel</t>
  </si>
  <si>
    <t xml:space="preserve">     dont Enveloppe RSE </t>
  </si>
  <si>
    <t>SANTE ET SECURITE AU TRAVAIL</t>
  </si>
  <si>
    <t>Accidents du travail</t>
  </si>
  <si>
    <t>Taux de fréquence des accidents du travail</t>
  </si>
  <si>
    <t>CULTURE D'ENTREPRISE ET PRINCIPES ETHIQUES</t>
  </si>
  <si>
    <t>Part des effectifs couverts par un accord collectif Groupe</t>
  </si>
  <si>
    <t>Taux de participation au Baromètre Employeur</t>
  </si>
  <si>
    <t>Score "Engagement"</t>
  </si>
  <si>
    <t>Part des collaborateurs se disant prêts à exercer leur droit d’alerte 
s’ils étaient témoins ou confrontés à des comportements inappropriés</t>
  </si>
  <si>
    <t>Nombre de collaborateurs ayant validé leurs connaissances sur le Code de conduite via un module de formation obligatoire</t>
  </si>
  <si>
    <t>ENGAGEMENT SOCIETAL</t>
  </si>
  <si>
    <t>This event did not take place in 2020 due to the Covid-19 health crisis.</t>
  </si>
  <si>
    <t>C+</t>
  </si>
  <si>
    <t>9,5%</t>
  </si>
  <si>
    <t>8,6%</t>
  </si>
  <si>
    <t>3,9%</t>
  </si>
  <si>
    <t>Objectif</t>
  </si>
  <si>
    <t>100
(2019)</t>
  </si>
  <si>
    <t>MEDIATION
ET PROTECTION DES CLIENTS</t>
  </si>
  <si>
    <t>Médiation et protection des clients</t>
  </si>
  <si>
    <t>Mediation and client protection</t>
  </si>
  <si>
    <t>Nombre de personnes formées à la gestion des risques d’origine E&amp;S</t>
  </si>
  <si>
    <r>
      <t>EUR / TCO</t>
    </r>
    <r>
      <rPr>
        <vertAlign val="subscript"/>
        <sz val="10"/>
        <color theme="1"/>
        <rFont val="Source Sans Pro"/>
        <family val="2"/>
      </rPr>
      <t>2 e</t>
    </r>
  </si>
  <si>
    <r>
      <t>M de m</t>
    </r>
    <r>
      <rPr>
        <vertAlign val="superscript"/>
        <sz val="10"/>
        <color theme="1"/>
        <rFont val="Source Sans Pro"/>
        <family val="2"/>
      </rPr>
      <t>3</t>
    </r>
  </si>
  <si>
    <r>
      <t>teq. CO</t>
    </r>
    <r>
      <rPr>
        <vertAlign val="subscript"/>
        <sz val="10"/>
        <color theme="1"/>
        <rFont val="Source Sans Pro"/>
        <family val="2"/>
      </rPr>
      <t>2</t>
    </r>
  </si>
  <si>
    <t>Change in 2021 is linked to the implementation of a mandatory training program for staff in the French retail banking network.</t>
  </si>
  <si>
    <t>Encours des investissements verts (actif général)</t>
  </si>
  <si>
    <t>&gt; 100</t>
  </si>
  <si>
    <t>Unités</t>
  </si>
  <si>
    <t>La variation en 2021 est due la mise en place d’une formation RSE obligatoire pour les collaborateurs de la Banque de détail en France.</t>
  </si>
  <si>
    <t>Age moyen des collaborateurs</t>
  </si>
  <si>
    <t xml:space="preserve">France : 14,5% 
International: 9,2% </t>
  </si>
  <si>
    <t>Nombre de clients sur la plateforme Boost</t>
  </si>
  <si>
    <t>Indicators</t>
  </si>
  <si>
    <t>Countries where the Group is present</t>
  </si>
  <si>
    <t>Share of women in the Group</t>
  </si>
  <si>
    <t>PROFESSIONS AND SKILLS</t>
  </si>
  <si>
    <t>New hires on permanent contracts</t>
  </si>
  <si>
    <t xml:space="preserve">     of which share of women</t>
  </si>
  <si>
    <t xml:space="preserve">    of which share of women</t>
  </si>
  <si>
    <t xml:space="preserve">     of which resignations</t>
  </si>
  <si>
    <t xml:space="preserve">     of which share of retirements</t>
  </si>
  <si>
    <t>Average seniority in the Group</t>
  </si>
  <si>
    <t>Share of positions filled through internal mobility</t>
  </si>
  <si>
    <t>Hours of training provided</t>
  </si>
  <si>
    <t xml:space="preserve">     of which done remotely</t>
  </si>
  <si>
    <t>Amounts devoted to training</t>
  </si>
  <si>
    <t xml:space="preserve">Average number of training hours per employee  </t>
  </si>
  <si>
    <t>Share of women on the Board of Directors</t>
  </si>
  <si>
    <t>Professional equality index (Leyre)</t>
  </si>
  <si>
    <t>Average age of employees</t>
  </si>
  <si>
    <t>Nationalities represented in the Group</t>
  </si>
  <si>
    <t>PERFORMANCE AND COMPENSATION</t>
  </si>
  <si>
    <t>Share of capital held by employees</t>
  </si>
  <si>
    <t>Total amount of staff costs</t>
  </si>
  <si>
    <t>Share of the present permanent workforce that has had an appraisal</t>
  </si>
  <si>
    <t>of which CSR part</t>
  </si>
  <si>
    <t>HEALTH AND SAFETY</t>
  </si>
  <si>
    <t>Work accidents</t>
  </si>
  <si>
    <t>Work accident frequency rate</t>
  </si>
  <si>
    <t>CORPORATE CULTURE AND ETHICS PRINCIPLES</t>
  </si>
  <si>
    <t>Share of the workforce covered by a group collective agreement</t>
  </si>
  <si>
    <t>Participation rate in Employee Satisfaction Survey</t>
  </si>
  <si>
    <t>"Commitment" score</t>
  </si>
  <si>
    <t>Number of employees who have validated their knowledge of the Code of Conduct via a compulsory training module</t>
  </si>
  <si>
    <t>INVOLVMENT IN SOLIDARITY INITIATIVES</t>
  </si>
  <si>
    <t>Scope</t>
  </si>
  <si>
    <t>Group</t>
  </si>
  <si>
    <t>Unit</t>
  </si>
  <si>
    <t>Number of individuals</t>
  </si>
  <si>
    <t>Number</t>
  </si>
  <si>
    <t>Years</t>
  </si>
  <si>
    <t>EUR m</t>
  </si>
  <si>
    <t>M of hours</t>
  </si>
  <si>
    <t>Hours</t>
  </si>
  <si>
    <t>NON-FINANCIAL RATING</t>
  </si>
  <si>
    <t>S&amp;P Global CSA (formerly Robeco SAM)</t>
  </si>
  <si>
    <t>ISS ESG (formerly Oekom)</t>
  </si>
  <si>
    <t xml:space="preserve">Number of employees whose remuneration components are impacted by the S&amp;P Global CSA (formerly Robeco SAM) rating  </t>
  </si>
  <si>
    <t>out on 100</t>
  </si>
  <si>
    <t>A+ to C-</t>
  </si>
  <si>
    <t>MEDIATION AND CLIENT PROTECTION</t>
  </si>
  <si>
    <t>Requests for mediation received by the ombudsman</t>
  </si>
  <si>
    <t>Cases processed by the ombusdman, deemed admissible</t>
  </si>
  <si>
    <t>Cases processed by the ombusdman, decision made</t>
  </si>
  <si>
    <t>Ombudsman response time in case of disagreement</t>
  </si>
  <si>
    <t>Number of days</t>
  </si>
  <si>
    <t>E&amp;S COMMITMENTS IN THE GROUP'S 
BUSINESSES ACTIVITY</t>
  </si>
  <si>
    <t>Number of people trained in E&amp;S risk management</t>
  </si>
  <si>
    <t>Corporate and Investment Banking</t>
  </si>
  <si>
    <t>French Retail Banking</t>
  </si>
  <si>
    <t>EUR bn</t>
  </si>
  <si>
    <t>E&amp;S COMMITMENTS AS PART OF GROUP'S SOURCING</t>
  </si>
  <si>
    <t>Total amount of the Group's purchases</t>
  </si>
  <si>
    <t>% of the Group' buyers trained in responsible sourcing</t>
  </si>
  <si>
    <t>Average weighting of CSR criteria in calls for tenders</t>
  </si>
  <si>
    <t xml:space="preserve">Group </t>
  </si>
  <si>
    <t xml:space="preserve">EUR M </t>
  </si>
  <si>
    <t>No. Days</t>
  </si>
  <si>
    <t>SUSTAINABLE AND POSITIVE IMPACT FINANCE</t>
  </si>
  <si>
    <t xml:space="preserve">Sustainable investments under management (general assets) </t>
  </si>
  <si>
    <t>Societe Generale Assurances</t>
  </si>
  <si>
    <t>FINANCING REAL ECONOMY</t>
  </si>
  <si>
    <t>Customers on Boost platform</t>
  </si>
  <si>
    <t>&gt; 250</t>
  </si>
  <si>
    <t>Group-level carbon price</t>
  </si>
  <si>
    <t>Tons</t>
  </si>
  <si>
    <t>Water consumption</t>
  </si>
  <si>
    <r>
      <t>Millions of m</t>
    </r>
    <r>
      <rPr>
        <vertAlign val="superscript"/>
        <sz val="10"/>
        <color theme="1"/>
        <rFont val="Source Sans Pro"/>
        <family val="2"/>
      </rPr>
      <t>3</t>
    </r>
  </si>
  <si>
    <t>Total energy consumption</t>
  </si>
  <si>
    <t>Non-renewable energy consumption</t>
  </si>
  <si>
    <t>Total electricity consumption</t>
  </si>
  <si>
    <t>Total electricity consumption from renewable sources</t>
  </si>
  <si>
    <t>Renewable electricity generation (solar)</t>
  </si>
  <si>
    <t>Total electricity consumption from non-renewable sources</t>
  </si>
  <si>
    <t>Share of green electricity in the Group's electricity consumption</t>
  </si>
  <si>
    <t xml:space="preserve">Total waste recycled </t>
  </si>
  <si>
    <t>Share of recycled waste</t>
  </si>
  <si>
    <t xml:space="preserve">Km travelled by all employees </t>
  </si>
  <si>
    <t xml:space="preserve">          by plane</t>
  </si>
  <si>
    <t xml:space="preserve">          by train</t>
  </si>
  <si>
    <t xml:space="preserve">          by car</t>
  </si>
  <si>
    <t>Nombre total de clients (niveau Groupe) ayant fait l’objet d’une revue E&amp;S</t>
  </si>
  <si>
    <t>Variation due au changement de méthodologie</t>
  </si>
  <si>
    <t>Change in methodology</t>
  </si>
  <si>
    <t>Part d’appels d’offres sur les catégories d’achats à risque élevé
qui ont intégré des critères RSE</t>
  </si>
  <si>
    <t>Encours avec les PME (coût amorti)</t>
  </si>
  <si>
    <t>Prêt Environnemental et Social à destination des collectivités locales (production annuelle)</t>
  </si>
  <si>
    <t>Prêt Environnemental et Social à destination des associations (production annuelle)</t>
  </si>
  <si>
    <t>Prêt Environnemental et Social à destination des entreprises (production annuelle)</t>
  </si>
  <si>
    <t>Prêt à impact en partenariat avec EcoVadis et EthiFinance (production annuelle)</t>
  </si>
  <si>
    <t> 6,9</t>
  </si>
  <si>
    <t> 3,1</t>
  </si>
  <si>
    <t>OBJECTIF DE FINANCE DURABLE</t>
  </si>
  <si>
    <t>SUSTAINABLE FINANCE TARGET</t>
  </si>
  <si>
    <t>ONGLET</t>
  </si>
  <si>
    <t>TAB</t>
  </si>
  <si>
    <t>Moody's ESG (anciennement Vigeo Eiris)</t>
  </si>
  <si>
    <t>Moody's ESG (formerly Vigeo Eiris)</t>
  </si>
  <si>
    <t>A1+ (69)</t>
  </si>
  <si>
    <t>de A+ à D-</t>
  </si>
  <si>
    <t>A+ to D-</t>
  </si>
  <si>
    <t>A1+ (68)</t>
  </si>
  <si>
    <t>C [Prime]</t>
  </si>
  <si>
    <t>A</t>
  </si>
  <si>
    <t xml:space="preserve">Nombre de collaborateurs dont les éléments de rémunération sont impactés 
par la note S&amp;P Global CSA (anciennement Robeco SAM) </t>
  </si>
  <si>
    <t>SG Network since 2023 after the legal merger between Societe Generale network and Crédit du Nord.</t>
  </si>
  <si>
    <t>The steep increase in 2021 is due to a catch up effect compared to prior years and an update on the existing stock.
SG Network since 2023 after the legal merger between Societe Generale network and Credit du Nord.</t>
  </si>
  <si>
    <t>Délai moyen constaté de paiement pondéré (par le montant) des factures</t>
  </si>
  <si>
    <t>Average invoice payment time 
(weighted by amount)</t>
  </si>
  <si>
    <t>ENGAGEMENTS E&amp;S DANS LE CADRE DES ACHATS DU GROUPE</t>
  </si>
  <si>
    <t xml:space="preserve">Expenditure directed to SSE (Social and Solidarity Economy) structures - total amount </t>
  </si>
  <si>
    <t>Montant des dépenses réalisées auprès des structures de l'Economie Sociale et Solidaire (ESS)</t>
  </si>
  <si>
    <t>N/A</t>
  </si>
  <si>
    <t xml:space="preserve">France : 15% 
International: 13% </t>
  </si>
  <si>
    <t>Supplier payment times in 2023 were impacted by the implementation of new tools and processes within Societe Generale.</t>
  </si>
  <si>
    <t>Les délais de paiement fournisseurs 2023 ont été impactés par la mise en place de nouveaux outils et processus au sein de Société Générale.</t>
  </si>
  <si>
    <t xml:space="preserve">Proportion of calls for tender in high‑risk purchasing categories that included CSR criteria </t>
  </si>
  <si>
    <t>Encours de crédit avec l'ADIE</t>
  </si>
  <si>
    <t>Loan outstandings with ADIE</t>
  </si>
  <si>
    <t>Provision of credit lines in partnership with ADIE</t>
  </si>
  <si>
    <t>Mise à disposition de lignes de crédit en partenariat avec l’ADIE</t>
  </si>
  <si>
    <t>Eco PTZ ou équivalent et prêts durables à destination des particuliers (encours)</t>
  </si>
  <si>
    <t xml:space="preserve">Eco‑PTZ or equivalent and sustainable loans to individual retail customers (outstandings) </t>
  </si>
  <si>
    <t xml:space="preserve">Encours d'actifs « verts » à l'actif général de la compagnie d'assurance : fonds actions à thématique climat, fonds obligataires à thématique climat, obligations
vertes, investissements directs dans les infrastructures dédiées à la transition énergétique ou aux énergies renouvelables, fonds thématiques climat et transition
énergétique, dette d’infrastructure privée,  fonds « Climate Ambition ». </t>
  </si>
  <si>
    <t xml:space="preserve">"Green" assets under management in general assets are climate‑themed equity funds, climate‑themed bond funds, green bonds, direct investments in
infrastructure dedicated to the energy transition or renewable energies, climate and energy transition thematic funds, private infrastructure debt, "Climate
Ambition" fund. </t>
  </si>
  <si>
    <t>Nombre de clients bénéficiant de l’offre Kapsul</t>
  </si>
  <si>
    <t xml:space="preserve">Number of clients benefiting from the Kapsul offer </t>
  </si>
  <si>
    <t>Outstandings with SMEs (amortised cost)</t>
  </si>
  <si>
    <t>Environmental and Social Loans to Local Authorities (annual production)</t>
  </si>
  <si>
    <t>Amounts restated compared to the  reported 2022 financial statements</t>
  </si>
  <si>
    <t>Montants retraités par rapport aux états financiers publiés au titre de 2022.</t>
  </si>
  <si>
    <t>Environmental and Social Loans to Non‑Profit Associations (annual production)</t>
  </si>
  <si>
    <t>Environmental and Social Loans to Businesses (annual production)</t>
  </si>
  <si>
    <t>Positive impact loans in partnership with EcoVadis and EthiFinance (annual production)</t>
  </si>
  <si>
    <t>Sector</t>
  </si>
  <si>
    <t>Indicator</t>
  </si>
  <si>
    <t>Scenario and metric</t>
  </si>
  <si>
    <t>Emissions scope</t>
  </si>
  <si>
    <t>Baseline</t>
  </si>
  <si>
    <t>Target</t>
  </si>
  <si>
    <t>Thermal coal</t>
  </si>
  <si>
    <t>Thermal coal gross commitments (index 100)</t>
  </si>
  <si>
    <t>Entire chain (Scopes 1, 2 and 3*)</t>
  </si>
  <si>
    <t>Oil and gas</t>
  </si>
  <si>
    <t>Upstream</t>
  </si>
  <si>
    <t>Absolute greenhouse gas emissions from oil and gas</t>
  </si>
  <si>
    <t>Power generation</t>
  </si>
  <si>
    <t>Scope 1</t>
  </si>
  <si>
    <t>Cement</t>
  </si>
  <si>
    <t>Cement industry carbon intensity</t>
  </si>
  <si>
    <t>Steel</t>
  </si>
  <si>
    <t>SSP alignment score</t>
  </si>
  <si>
    <t>Commercial real estate</t>
  </si>
  <si>
    <t>Emissions intensity CRREM V2.02</t>
  </si>
  <si>
    <t>Aluminium</t>
  </si>
  <si>
    <t>Aluminium industry carbon intensity</t>
  </si>
  <si>
    <t>Shipping</t>
  </si>
  <si>
    <t>Automotive</t>
  </si>
  <si>
    <t>Automotive industry carbon intensity</t>
  </si>
  <si>
    <t>Carmakers Scope 3 end use</t>
  </si>
  <si>
    <t>Point de référence</t>
  </si>
  <si>
    <t>Charbon thermique</t>
  </si>
  <si>
    <t>Engagements bruts Charbon thermique (indice 100)</t>
  </si>
  <si>
    <t>Scénario AIE NZE 2050</t>
  </si>
  <si>
    <t>Chaîne de valeur complète (Scope 1, 2 et 3*)</t>
  </si>
  <si>
    <t>Production</t>
  </si>
  <si>
    <t>Valeur absolue des émissions de gaz à effet de serre pétrole et gaz</t>
  </si>
  <si>
    <t>Production d’électricité</t>
  </si>
  <si>
    <t>Ciment</t>
  </si>
  <si>
    <t>Acier</t>
  </si>
  <si>
    <t>SPP score d’alignement</t>
  </si>
  <si>
    <t>Producteurs d’acier brut Périmètre sectoriel fixe défini par les SPP</t>
  </si>
  <si>
    <t>Immobilier commercial</t>
  </si>
  <si>
    <t>Intensité d’émissions CRREM V2.02</t>
  </si>
  <si>
    <t>Intensité carbone du secteur de l’aluminium</t>
  </si>
  <si>
    <t>Intensité d’émissions scénario IAI/MPP 1,5°C</t>
  </si>
  <si>
    <t>Transport maritime</t>
  </si>
  <si>
    <t>Intensité carbone du secteur automobile</t>
  </si>
  <si>
    <t>Automobile</t>
  </si>
  <si>
    <t>New  target</t>
  </si>
  <si>
    <t>État d’avancement</t>
  </si>
  <si>
    <t>Progress</t>
  </si>
  <si>
    <t>Nouvelle Cible</t>
  </si>
  <si>
    <r>
      <rPr>
        <sz val="10"/>
        <rFont val="Source Sans Pro"/>
        <family val="2"/>
      </rPr>
      <t>100
(2019)</t>
    </r>
  </si>
  <si>
    <r>
      <rPr>
        <b/>
        <sz val="10"/>
        <rFont val="Source Sans Pro"/>
        <family val="2"/>
      </rPr>
      <t>Pétrole
et gaz</t>
    </r>
  </si>
  <si>
    <r>
      <rPr>
        <sz val="10"/>
        <rFont val="Source Sans Pro"/>
        <family val="2"/>
      </rPr>
      <t>Upstream oil and gas gross commitments
(index 100)</t>
    </r>
  </si>
  <si>
    <r>
      <rPr>
        <sz val="10"/>
        <rFont val="Source Sans Pro"/>
        <family val="2"/>
      </rPr>
      <t>50 (2025)
20 (2030)</t>
    </r>
  </si>
  <si>
    <r>
      <rPr>
        <sz val="10"/>
        <rFont val="Source Sans Pro"/>
        <family val="2"/>
      </rPr>
      <t>30
(2030)</t>
    </r>
  </si>
  <si>
    <r>
      <rPr>
        <sz val="10"/>
        <rFont val="Source Sans Pro"/>
        <family val="2"/>
      </rPr>
      <t>221
(2019)</t>
    </r>
  </si>
  <si>
    <r>
      <rPr>
        <sz val="10"/>
        <rFont val="Source Sans Pro"/>
        <family val="2"/>
      </rPr>
      <t>125
(2030)</t>
    </r>
  </si>
  <si>
    <r>
      <rPr>
        <sz val="10"/>
        <rFont val="Source Sans Pro"/>
        <family val="2"/>
      </rPr>
      <t>Producteurs de ciment
Scopes 1 et 2</t>
    </r>
  </si>
  <si>
    <r>
      <rPr>
        <sz val="10"/>
        <rFont val="Source Sans Pro"/>
        <family val="2"/>
      </rPr>
      <t>Cement producers Scopes 1
and 2</t>
    </r>
  </si>
  <si>
    <r>
      <rPr>
        <sz val="10"/>
        <rFont val="Source Sans Pro"/>
        <family val="2"/>
      </rPr>
      <t>671
(2022)</t>
    </r>
  </si>
  <si>
    <r>
      <rPr>
        <sz val="10"/>
        <rFont val="Source Sans Pro"/>
        <family val="2"/>
      </rPr>
      <t>535
(2030)</t>
    </r>
  </si>
  <si>
    <r>
      <rPr>
        <sz val="10"/>
        <rFont val="Source Sans Pro"/>
        <family val="2"/>
      </rPr>
      <t>0,55
(2022)</t>
    </r>
  </si>
  <si>
    <r>
      <rPr>
        <sz val="10"/>
        <rFont val="Source Sans Pro"/>
        <family val="2"/>
      </rPr>
      <t>0.55
(2022)</t>
    </r>
  </si>
  <si>
    <r>
      <rPr>
        <sz val="10"/>
        <rFont val="Source Sans Pro"/>
        <family val="2"/>
      </rPr>
      <t>0
(2030)</t>
    </r>
  </si>
  <si>
    <r>
      <rPr>
        <sz val="10"/>
        <rFont val="Source Sans Pro"/>
        <family val="2"/>
      </rPr>
      <t>Aluminium producers (Scopes 1, 2 and upstream
Scope 3)</t>
    </r>
  </si>
  <si>
    <r>
      <rPr>
        <sz val="10"/>
        <rFont val="Source Sans Pro"/>
        <family val="2"/>
      </rPr>
      <t>8
(2022)</t>
    </r>
  </si>
  <si>
    <r>
      <rPr>
        <sz val="10"/>
        <rFont val="Source Sans Pro"/>
        <family val="2"/>
      </rPr>
      <t>6
(2030)</t>
    </r>
  </si>
  <si>
    <r>
      <rPr>
        <i/>
        <sz val="10"/>
        <rFont val="Source Sans Pro"/>
        <family val="2"/>
      </rPr>
      <t>Well-to-Wake</t>
    </r>
    <r>
      <rPr>
        <vertAlign val="superscript"/>
        <sz val="10"/>
        <rFont val="Source Sans Pro"/>
        <family val="2"/>
      </rPr>
      <t>(4)</t>
    </r>
  </si>
  <si>
    <r>
      <rPr>
        <sz val="10"/>
        <rFont val="Source Sans Pro"/>
        <family val="2"/>
      </rPr>
      <t>Well-to- Wake</t>
    </r>
    <r>
      <rPr>
        <vertAlign val="superscript"/>
        <sz val="10"/>
        <rFont val="Source Sans Pro"/>
        <family val="2"/>
      </rPr>
      <t>(4)</t>
    </r>
  </si>
  <si>
    <r>
      <rPr>
        <sz val="10"/>
        <rFont val="Source Sans Pro"/>
        <family val="2"/>
      </rPr>
      <t>+24,2%
(2022)</t>
    </r>
  </si>
  <si>
    <r>
      <rPr>
        <sz val="10"/>
        <rFont val="Source Sans Pro"/>
        <family val="2"/>
      </rPr>
      <t>+24.2%
(2022)</t>
    </r>
  </si>
  <si>
    <r>
      <rPr>
        <sz val="10"/>
        <rFont val="Source Sans Pro"/>
        <family val="2"/>
      </rPr>
      <t>+15%
(2030)</t>
    </r>
  </si>
  <si>
    <r>
      <rPr>
        <sz val="10"/>
        <rFont val="Source Sans Pro"/>
        <family val="2"/>
      </rPr>
      <t xml:space="preserve">Constructeurs automobiles Scope 3 </t>
    </r>
    <r>
      <rPr>
        <i/>
        <sz val="10"/>
        <rFont val="Source Sans Pro"/>
        <family val="2"/>
      </rPr>
      <t>end- use</t>
    </r>
  </si>
  <si>
    <r>
      <rPr>
        <sz val="10"/>
        <rFont val="Source Sans Pro"/>
        <family val="2"/>
      </rPr>
      <t>184
(2021)</t>
    </r>
  </si>
  <si>
    <r>
      <rPr>
        <sz val="10"/>
        <rFont val="Source Sans Pro"/>
        <family val="2"/>
      </rPr>
      <t>90
(2030)</t>
    </r>
  </si>
  <si>
    <r>
      <rPr>
        <b/>
        <sz val="12"/>
        <color theme="0"/>
        <rFont val="Source Sans Pro"/>
        <family val="2"/>
      </rPr>
      <t>Scénario et
Métrique</t>
    </r>
  </si>
  <si>
    <r>
      <rPr>
        <b/>
        <sz val="12"/>
        <color theme="0"/>
        <rFont val="Source Sans Pro"/>
        <family val="2"/>
      </rPr>
      <t>Scope
d’émission</t>
    </r>
  </si>
  <si>
    <r>
      <rPr>
        <b/>
        <sz val="12"/>
        <color theme="0"/>
        <rFont val="Source Sans Pro"/>
        <family val="2"/>
      </rPr>
      <t>Objectif
de réduction</t>
    </r>
  </si>
  <si>
    <r>
      <rPr>
        <b/>
        <sz val="12"/>
        <color theme="0"/>
        <rFont val="Source Sans Pro"/>
        <family val="2"/>
      </rPr>
      <t>Reduction
target</t>
    </r>
  </si>
  <si>
    <r>
      <rPr>
        <b/>
        <sz val="12"/>
        <color theme="0"/>
        <rFont val="Source Sans Pro"/>
        <family val="2"/>
      </rPr>
      <t>État d’avancement
en %</t>
    </r>
  </si>
  <si>
    <r>
      <rPr>
        <b/>
        <sz val="12"/>
        <color theme="0"/>
        <rFont val="Source Sans Pro"/>
        <family val="2"/>
      </rPr>
      <t>Progress
in %</t>
    </r>
  </si>
  <si>
    <t>Producteurs d’aluminium (Scope 1, 2 et scope 3 amont)</t>
  </si>
  <si>
    <t>IEA NZE 2050 scenario</t>
  </si>
  <si>
    <t>0 by 2030 for OECD
countries; 
0 by 2040
elsewhere</t>
  </si>
  <si>
    <t>0 en 2030
dans l’OECD
0 en 2040 dans le reste du monde</t>
  </si>
  <si>
    <t>Engagements bruts au secteur de la production de pétrole et de gaz (indice 100)</t>
  </si>
  <si>
    <t>Production de Pétrole &amp; gaz
AIE NZE 2050</t>
  </si>
  <si>
    <t>Upstream oil and gas, 
IEA NZE 2050</t>
  </si>
  <si>
    <t>50 (2025)
20 (2030)</t>
  </si>
  <si>
    <t>-50% (2025) 
-80% (2030)</t>
  </si>
  <si>
    <r>
      <t>Émissions absolues en Mt CO</t>
    </r>
    <r>
      <rPr>
        <vertAlign val="subscript"/>
        <sz val="10"/>
        <rFont val="Source Sans Pro"/>
        <family val="2"/>
      </rPr>
      <t>2</t>
    </r>
    <r>
      <rPr>
        <sz val="10"/>
        <rFont val="Source Sans Pro"/>
        <family val="2"/>
      </rPr>
      <t>e</t>
    </r>
    <r>
      <rPr>
        <vertAlign val="superscript"/>
        <sz val="10"/>
        <rFont val="Source Sans Pro"/>
        <family val="2"/>
      </rPr>
      <t xml:space="preserve"> </t>
    </r>
    <r>
      <rPr>
        <sz val="10"/>
        <rFont val="Source Sans Pro"/>
        <family val="2"/>
      </rPr>
      <t>(index base 100) du scénario AIE NZE 2050</t>
    </r>
  </si>
  <si>
    <r>
      <rPr>
        <sz val="10"/>
        <rFont val="Source Sans Pro"/>
        <family val="2"/>
      </rPr>
      <t>Absolute emissions, in Mt CO</t>
    </r>
    <r>
      <rPr>
        <vertAlign val="subscript"/>
        <sz val="10"/>
        <rFont val="Source Sans Pro"/>
        <family val="2"/>
      </rPr>
      <t>2</t>
    </r>
    <r>
      <rPr>
        <sz val="10"/>
        <rFont val="Source Sans Pro"/>
        <family val="2"/>
      </rPr>
      <t>eq. (index 100), IEA NZE 2050
scenario</t>
    </r>
  </si>
  <si>
    <t>Intensité des émissions du secteur de la production d’électricité</t>
  </si>
  <si>
    <r>
      <t>Power generation emissions intensity
(g CO</t>
    </r>
    <r>
      <rPr>
        <vertAlign val="subscript"/>
        <sz val="10"/>
        <rFont val="Source Sans Pro"/>
        <family val="2"/>
      </rPr>
      <t>2</t>
    </r>
    <r>
      <rPr>
        <sz val="10"/>
        <rFont val="Source Sans Pro"/>
        <family val="2"/>
      </rPr>
      <t>eq./kWh)</t>
    </r>
  </si>
  <si>
    <r>
      <t>Intensité d’émissions NZE 2050
(g CO</t>
    </r>
    <r>
      <rPr>
        <vertAlign val="subscript"/>
        <sz val="10"/>
        <rFont val="Source Sans Pro"/>
        <family val="2"/>
      </rPr>
      <t>2</t>
    </r>
    <r>
      <rPr>
        <sz val="10"/>
        <rFont val="Source Sans Pro"/>
        <family val="2"/>
      </rPr>
      <t>e/kWh)</t>
    </r>
  </si>
  <si>
    <r>
      <t>Emissions intensity NZE 2050
(g CO</t>
    </r>
    <r>
      <rPr>
        <vertAlign val="subscript"/>
        <sz val="10"/>
        <rFont val="Source Sans Pro"/>
        <family val="2"/>
      </rPr>
      <t>2</t>
    </r>
    <r>
      <rPr>
        <sz val="10"/>
        <rFont val="Source Sans Pro"/>
        <family val="2"/>
      </rPr>
      <t>eq./kWh)</t>
    </r>
  </si>
  <si>
    <t>Intensité carbone du secteur de la production de ciment</t>
  </si>
  <si>
    <r>
      <rPr>
        <sz val="10"/>
        <rFont val="Source Sans Pro"/>
        <family val="2"/>
      </rPr>
      <t>Intensité d’émissions NZE 2050
(kg CO</t>
    </r>
    <r>
      <rPr>
        <vertAlign val="subscript"/>
        <sz val="10"/>
        <rFont val="Source Sans Pro"/>
        <family val="2"/>
      </rPr>
      <t>2</t>
    </r>
    <r>
      <rPr>
        <sz val="10"/>
        <rFont val="Source Sans Pro"/>
        <family val="2"/>
      </rPr>
      <t>e/t ciment)</t>
    </r>
  </si>
  <si>
    <r>
      <t>Emissions intensity NZE 2050
(kg CO</t>
    </r>
    <r>
      <rPr>
        <vertAlign val="subscript"/>
        <sz val="10"/>
        <rFont val="Source Sans Pro"/>
        <family val="2"/>
      </rPr>
      <t>2</t>
    </r>
    <r>
      <rPr>
        <sz val="10"/>
        <rFont val="Source Sans Pro"/>
        <family val="2"/>
      </rPr>
      <t>eq./t cement)</t>
    </r>
  </si>
  <si>
    <r>
      <rPr>
        <sz val="10"/>
        <rFont val="Source Sans Pro"/>
        <family val="2"/>
      </rPr>
      <t>Intensité des émissions du secteur de l’acier – objectif
au niveau du différentiel d’alignement</t>
    </r>
    <r>
      <rPr>
        <vertAlign val="superscript"/>
        <sz val="10"/>
        <rFont val="Source Sans Pro"/>
        <family val="2"/>
      </rPr>
      <t>(1)</t>
    </r>
  </si>
  <si>
    <r>
      <rPr>
        <sz val="10"/>
        <rFont val="Source Sans Pro"/>
        <family val="2"/>
      </rPr>
      <t>Steel industry emissions intensity – alignment
disparity target</t>
    </r>
    <r>
      <rPr>
        <vertAlign val="superscript"/>
        <sz val="10"/>
        <rFont val="Source Sans Pro"/>
        <family val="2"/>
      </rPr>
      <t>(1)</t>
    </r>
  </si>
  <si>
    <r>
      <rPr>
        <sz val="10"/>
        <rFont val="Source Sans Pro"/>
        <family val="2"/>
      </rPr>
      <t>Intensité des émissions du transport maritime – objectif au niveau du différentiel d’alignement</t>
    </r>
    <r>
      <rPr>
        <vertAlign val="superscript"/>
        <sz val="10"/>
        <rFont val="Source Sans Pro"/>
        <family val="2"/>
      </rPr>
      <t>(2)</t>
    </r>
  </si>
  <si>
    <r>
      <rPr>
        <sz val="10"/>
        <rFont val="Source Sans Pro"/>
        <family val="2"/>
      </rPr>
      <t>Shipping industry emissions intensity – alignment
disparity target</t>
    </r>
    <r>
      <rPr>
        <vertAlign val="superscript"/>
        <sz val="10"/>
        <rFont val="Source Sans Pro"/>
        <family val="2"/>
      </rPr>
      <t>(2)</t>
    </r>
  </si>
  <si>
    <t xml:space="preserve">
</t>
  </si>
  <si>
    <t>Crude steel producers Fixed sector scope, defined by the SSP</t>
  </si>
  <si>
    <t>Commercial real estate industry emissions intensity – alignment disparity target</t>
  </si>
  <si>
    <t>Intensité des émissions du secteur de l’immobilier commercial – objectif au niveau du différentiel d’alignement</t>
  </si>
  <si>
    <t>Emissions intensity, IAI/MPP 
1.5 °C scenario</t>
  </si>
  <si>
    <r>
      <rPr>
        <i/>
        <sz val="10"/>
        <rFont val="Source Sans Pro"/>
        <family val="2"/>
      </rPr>
      <t xml:space="preserve">Poseidon Principles </t>
    </r>
    <r>
      <rPr>
        <sz val="10"/>
        <rFont val="Source Sans Pro"/>
        <family val="2"/>
      </rPr>
      <t xml:space="preserve">score d’alignement comparé au scénario de l’OMI </t>
    </r>
    <r>
      <rPr>
        <i/>
        <sz val="10"/>
        <rFont val="Source Sans Pro"/>
        <family val="2"/>
      </rPr>
      <t>Striving fo</t>
    </r>
    <r>
      <rPr>
        <sz val="10"/>
        <rFont val="Source Sans Pro"/>
        <family val="2"/>
      </rPr>
      <t>r</t>
    </r>
    <r>
      <rPr>
        <vertAlign val="superscript"/>
        <sz val="10"/>
        <rFont val="Source Sans Pro"/>
        <family val="2"/>
      </rPr>
      <t>(3)</t>
    </r>
  </si>
  <si>
    <r>
      <t>Poseidon Principles, alignment score against the IMO’s Striving for scenario</t>
    </r>
    <r>
      <rPr>
        <vertAlign val="superscript"/>
        <sz val="10"/>
        <rFont val="Source Sans Pro"/>
        <family val="2"/>
      </rPr>
      <t>(3)</t>
    </r>
  </si>
  <si>
    <r>
      <t>Emissions intensity – expressed according to
WLTP</t>
    </r>
    <r>
      <rPr>
        <vertAlign val="superscript"/>
        <sz val="10"/>
        <rFont val="Source Sans Pro"/>
        <family val="2"/>
      </rPr>
      <t xml:space="preserve">  </t>
    </r>
    <r>
      <rPr>
        <sz val="10"/>
        <rFont val="Source Sans Pro"/>
        <family val="2"/>
      </rPr>
      <t>(g CO</t>
    </r>
    <r>
      <rPr>
        <vertAlign val="subscript"/>
        <sz val="10"/>
        <rFont val="Source Sans Pro"/>
        <family val="2"/>
      </rPr>
      <t>2</t>
    </r>
    <r>
      <rPr>
        <sz val="10"/>
        <rFont val="Source Sans Pro"/>
        <family val="2"/>
      </rPr>
      <t>eq./v- km)</t>
    </r>
  </si>
  <si>
    <r>
      <t>Intensité d’émissions exprimé en WLTP (g CO</t>
    </r>
    <r>
      <rPr>
        <vertAlign val="subscript"/>
        <sz val="10"/>
        <rFont val="Source Sans Pro"/>
        <family val="2"/>
      </rPr>
      <t>2</t>
    </r>
    <r>
      <rPr>
        <sz val="10"/>
        <rFont val="Source Sans Pro"/>
        <family val="2"/>
      </rPr>
      <t>e/v- km)</t>
    </r>
  </si>
  <si>
    <t>Sustainable finance target
Target to reach total of EUR 300 bn for 2022-2025</t>
  </si>
  <si>
    <t xml:space="preserve">Objectif en matière de financements durables
Objectif de EUR 300 Md pour 2022-2025 </t>
  </si>
  <si>
    <r>
      <t>EUR / TCO</t>
    </r>
    <r>
      <rPr>
        <vertAlign val="subscript"/>
        <sz val="10"/>
        <color theme="1"/>
        <rFont val="Source Sans Pro"/>
        <family val="2"/>
      </rPr>
      <t xml:space="preserve">2 </t>
    </r>
    <r>
      <rPr>
        <sz val="10"/>
        <color theme="1"/>
        <rFont val="Source Sans Pro"/>
        <family val="2"/>
      </rPr>
      <t>e</t>
    </r>
  </si>
  <si>
    <t>Total number of clients (Group level) that underwent an E&amp;S assessment</t>
  </si>
  <si>
    <t>Consommation d'énergie renouvelable</t>
  </si>
  <si>
    <t xml:space="preserve">% </t>
  </si>
  <si>
    <t>62,3%</t>
  </si>
  <si>
    <t>Part des femmes au sein du Comité exécutif</t>
  </si>
  <si>
    <t xml:space="preserve">Nombre de collaborateurs impliqués dans des initiatives solidaires proposées par le Groupe  </t>
  </si>
  <si>
    <t xml:space="preserve">Nombre de jours consacrés par les collaborateurs à des actions solidaires </t>
  </si>
  <si>
    <t xml:space="preserve">Number </t>
  </si>
  <si>
    <r>
      <t>Nombre</t>
    </r>
    <r>
      <rPr>
        <strike/>
        <sz val="10"/>
        <color rgb="FFFF0000"/>
        <rFont val="Source Sans Pro"/>
        <family val="2"/>
      </rPr>
      <t xml:space="preserve"> </t>
    </r>
  </si>
  <si>
    <t>New hires on fixed-term contracts (incl. working-students)</t>
  </si>
  <si>
    <t>Recrutements des CDD (dont contrats d'alternance)</t>
  </si>
  <si>
    <t>Nombre total de départs de salariés en CDI</t>
  </si>
  <si>
    <t>Total number of departures of employees on permanent contracts</t>
  </si>
  <si>
    <t>Taux de turnover volontaire CDI (pour démissions)</t>
  </si>
  <si>
    <t>Voluntary turnover rate - permanent contracts (due only to resignations)</t>
  </si>
  <si>
    <t>Taux de turnover volontaire CDI en France</t>
  </si>
  <si>
    <t>Voluntary turnover rate - permanent contracts - in France</t>
  </si>
  <si>
    <t>Share of women within the Executive Committee</t>
  </si>
  <si>
    <t xml:space="preserve">     Taux d'absentéisme pour maladie</t>
  </si>
  <si>
    <t xml:space="preserve">     Taux d'absentéisme pour maternité</t>
  </si>
  <si>
    <t xml:space="preserve">     Rate of absenteeism due to sick leave</t>
  </si>
  <si>
    <t xml:space="preserve">     Rate of absenteeism due to maternity leave</t>
  </si>
  <si>
    <t>Number of employees involved in solidarity initiatives proposed by the Group</t>
  </si>
  <si>
    <t>Number of days devoted by employees to solidarity actions</t>
  </si>
  <si>
    <t>The 2022-2023 Code of Conduct training campaign ended in mid-March 2023 with a distribution target of 117,576 people.
The 2023-2024 training - data as of 02/15/24 - training still in progress.</t>
  </si>
  <si>
    <t>Renewable energy consumption</t>
  </si>
  <si>
    <r>
      <t>Objective to reduce activity related CO</t>
    </r>
    <r>
      <rPr>
        <b/>
        <vertAlign val="subscript"/>
        <sz val="10"/>
        <rFont val="Source Sans Pro"/>
        <family val="2"/>
      </rPr>
      <t>2</t>
    </r>
    <r>
      <rPr>
        <b/>
        <sz val="10"/>
        <rFont val="Source Sans Pro"/>
        <family val="2"/>
      </rPr>
      <t xml:space="preserve"> emissions by 50% betwwen 2019 and 2030</t>
    </r>
  </si>
  <si>
    <t xml:space="preserve">     Pays dans lesquels ont eu lieu le challenge sportif et solidaire</t>
  </si>
  <si>
    <t xml:space="preserve">     Countries in which Citizen Commitment Time took place</t>
  </si>
  <si>
    <t>Share of employees who said they were ready to exercise their right of warning if they were witnesses or faced with inappropriate behavior</t>
  </si>
  <si>
    <r>
      <t>Group's employees</t>
    </r>
    <r>
      <rPr>
        <vertAlign val="superscript"/>
        <sz val="10"/>
        <color theme="1"/>
        <rFont val="Source Sans Pro"/>
        <family val="2"/>
      </rPr>
      <t>(1)</t>
    </r>
  </si>
  <si>
    <r>
      <rPr>
        <vertAlign val="superscript"/>
        <sz val="10"/>
        <color theme="1"/>
        <rFont val="Source Sans Pro"/>
        <family val="2"/>
      </rPr>
      <t>(1)</t>
    </r>
    <r>
      <rPr>
        <sz val="10"/>
        <color theme="1"/>
        <rFont val="Source Sans Pro"/>
        <family val="2"/>
      </rPr>
      <t>Total staff includes all employees (whether present  or not) at end of period - excluding interns and French VIE.</t>
    </r>
  </si>
  <si>
    <r>
      <t xml:space="preserve">            dont France</t>
    </r>
    <r>
      <rPr>
        <i/>
        <vertAlign val="superscript"/>
        <sz val="10"/>
        <color theme="1"/>
        <rFont val="Source Sans Pro"/>
        <family val="2"/>
      </rPr>
      <t>(2)</t>
    </r>
  </si>
  <si>
    <r>
      <t xml:space="preserve">           of which in France</t>
    </r>
    <r>
      <rPr>
        <i/>
        <vertAlign val="superscript"/>
        <sz val="10"/>
        <color theme="1"/>
        <rFont val="Source Sans Pro"/>
        <family val="2"/>
      </rPr>
      <t>(2)</t>
    </r>
  </si>
  <si>
    <r>
      <rPr>
        <vertAlign val="superscript"/>
        <sz val="10"/>
        <color theme="1"/>
        <rFont val="Source Sans Pro"/>
        <family val="2"/>
      </rPr>
      <t xml:space="preserve">(7) </t>
    </r>
    <r>
      <rPr>
        <sz val="10"/>
        <color theme="1"/>
        <rFont val="Source Sans Pro"/>
        <family val="2"/>
      </rPr>
      <t>Concerns employees benefiting from profit-sharing and incentive schemes (Société Générale SA in France), corporate officers, CODIR, General Management.</t>
    </r>
  </si>
  <si>
    <r>
      <rPr>
        <vertAlign val="superscript"/>
        <sz val="10"/>
        <color theme="1"/>
        <rFont val="Source Sans Pro"/>
        <family val="2"/>
      </rPr>
      <t>(8)</t>
    </r>
    <r>
      <rPr>
        <sz val="10"/>
        <color theme="1"/>
        <rFont val="Source Sans Pro"/>
        <family val="2"/>
      </rPr>
      <t>The definition is available here 
https://www.societegenerale.com/sites/default/files/documents/2024-03/universal-registration-document-2024.pdf#page=370</t>
    </r>
  </si>
  <si>
    <t>Part des collaborateurs estimant pouvoir s'exprimer (speak-up)</t>
  </si>
  <si>
    <r>
      <t>Overall absenteeism rate</t>
    </r>
    <r>
      <rPr>
        <vertAlign val="superscript"/>
        <sz val="10"/>
        <color theme="1"/>
        <rFont val="Source Sans Pro"/>
        <family val="2"/>
      </rPr>
      <t>(8)</t>
    </r>
  </si>
  <si>
    <r>
      <rPr>
        <vertAlign val="superscript"/>
        <sz val="10"/>
        <color theme="1"/>
        <rFont val="Source Sans Pro"/>
        <family val="2"/>
      </rPr>
      <t>(2)</t>
    </r>
    <r>
      <rPr>
        <sz val="10"/>
        <color theme="1"/>
        <rFont val="Source Sans Pro"/>
        <family val="2"/>
      </rPr>
      <t xml:space="preserve"> All Group entities present on French territory, subsidiaries included</t>
    </r>
  </si>
  <si>
    <t>Share of employees who feel they can express themselves (speak-up)</t>
  </si>
  <si>
    <t xml:space="preserve">Part des femmes managers </t>
  </si>
  <si>
    <t>Share of women in all management positions</t>
  </si>
  <si>
    <t xml:space="preserve">Part des salariés de nationalité française </t>
  </si>
  <si>
    <t>Share of French nationality in total workforce</t>
  </si>
  <si>
    <t>Part des salariés de nationalité indienne</t>
  </si>
  <si>
    <t>Share of Indian nationality in total workforce</t>
  </si>
  <si>
    <t>Part des salariés de nationalité roumaine</t>
  </si>
  <si>
    <t>Share of Romanian nationality in total workforce</t>
  </si>
  <si>
    <t>Part des salariés de nationalité tchèque</t>
  </si>
  <si>
    <t>Share of Czech nationality in total workforce</t>
  </si>
  <si>
    <r>
      <t>Amount of employer contribution and profit sharing</t>
    </r>
    <r>
      <rPr>
        <vertAlign val="superscript"/>
        <sz val="10"/>
        <color theme="1"/>
        <rFont val="Source Sans Pro"/>
        <family val="2"/>
      </rPr>
      <t>(7)</t>
    </r>
  </si>
  <si>
    <t>A-</t>
  </si>
  <si>
    <t>Société Générale Private Banking</t>
  </si>
  <si>
    <t>82 (2022)
63 (T2-23)
44 (T2-24)</t>
  </si>
  <si>
    <t>82 (2022)
63 (Q2-23)
44 (Q2-24)</t>
  </si>
  <si>
    <t>-18% (2022)
-37% (T2-23)
-56% (T2-24)</t>
  </si>
  <si>
    <t xml:space="preserve"> -18% (2022)
-37% (Q2 23)
-56% (Q2-24)</t>
  </si>
  <si>
    <t>69 (2022)
42 (T2-2024)</t>
  </si>
  <si>
    <t>69 (2022)
42 (Q2-2024)</t>
  </si>
  <si>
    <t>-31% (2022)
-58% (T2-2024)</t>
  </si>
  <si>
    <t>-31% (2022)
-58% (Q2-2024)</t>
  </si>
  <si>
    <t>Scope 1 et 2 – toute la chaîne de valeur Scope 3.11 – Exploration &amp; Production</t>
  </si>
  <si>
    <t>Scopes 1 &amp; 2 (entire chain); Scope 3.11 (exploration &amp; production)</t>
  </si>
  <si>
    <r>
      <rPr>
        <sz val="10"/>
        <rFont val="Source Sans Pro"/>
        <family val="2"/>
      </rPr>
      <t>60 (2022)
35</t>
    </r>
    <r>
      <rPr>
        <sz val="10"/>
        <color theme="1"/>
        <rFont val="Source Sans Pro"/>
        <family val="2"/>
      </rPr>
      <t xml:space="preserve"> (2022)</t>
    </r>
  </si>
  <si>
    <r>
      <rPr>
        <sz val="10"/>
        <rFont val="Source Sans Pro"/>
        <family val="2"/>
      </rPr>
      <t>-40%</t>
    </r>
    <r>
      <rPr>
        <sz val="10"/>
        <color theme="1"/>
        <rFont val="Source Sans Pro"/>
        <family val="2"/>
      </rPr>
      <t xml:space="preserve"> </t>
    </r>
    <r>
      <rPr>
        <sz val="10"/>
        <rFont val="Source Sans Pro"/>
        <family val="2"/>
      </rPr>
      <t>(2022)
-65% (T2-2024)</t>
    </r>
  </si>
  <si>
    <t>151 (2022)
114 (T2-2024)</t>
  </si>
  <si>
    <t>151 (2022)
114 (Q2-2024)</t>
  </si>
  <si>
    <t>-32% (2022)
-48% (T2-2024)</t>
  </si>
  <si>
    <t>-32% (2022)
-48% (Q2-2024)</t>
  </si>
  <si>
    <t>671 (2022)
673 (T2-2024)</t>
  </si>
  <si>
    <t>671 (2022)
673 (Q2-2024)</t>
  </si>
  <si>
    <t>0,55 (2022)
-0,61 (T2-2024)</t>
  </si>
  <si>
    <t>0,55 (2022)
-0,61 (Q2-2024)</t>
  </si>
  <si>
    <t>8 (2022)
6,9 (T2-2024)</t>
  </si>
  <si>
    <t>8 (2022)
6,9 (Q2-2024)</t>
  </si>
  <si>
    <t xml:space="preserve">175 (2022)
156 (T2-2024)
</t>
  </si>
  <si>
    <t xml:space="preserve">175 (2022)
156 (Q2-2024)
</t>
  </si>
  <si>
    <t>-5% (2022)
-15% (T2-2024)</t>
  </si>
  <si>
    <t>-5% (2022)
-15% (Q2-2024)</t>
  </si>
  <si>
    <t>49 (2022)
48 (T2-2024)</t>
  </si>
  <si>
    <r>
      <rPr>
        <sz val="10"/>
        <rFont val="Source Sans Pro"/>
        <family val="2"/>
      </rPr>
      <t xml:space="preserve">+24,2% </t>
    </r>
    <r>
      <rPr>
        <sz val="10"/>
        <color theme="1"/>
        <rFont val="Source Sans Pro"/>
        <family val="2"/>
      </rPr>
      <t>(</t>
    </r>
    <r>
      <rPr>
        <sz val="10"/>
        <rFont val="Source Sans Pro"/>
        <family val="2"/>
      </rPr>
      <t>2022</t>
    </r>
    <r>
      <rPr>
        <sz val="10"/>
        <color theme="1"/>
        <rFont val="Source Sans Pro"/>
        <family val="2"/>
      </rPr>
      <t>)
'+16,7% (2023)</t>
    </r>
  </si>
  <si>
    <t>Aviation</t>
  </si>
  <si>
    <t>Intensité d’émissions (gCO2eq./RTK)</t>
  </si>
  <si>
    <t>Emission intensity (gCO2eq./RTK)</t>
  </si>
  <si>
    <t>MPP PRU</t>
  </si>
  <si>
    <t>Scope 1 et Scope 3.3
Compagnies aériennes et loueurs</t>
  </si>
  <si>
    <t>Scope 1 and Scope 3.3
Compagnies aériennes et loueurs</t>
  </si>
  <si>
    <t>950
(2019)</t>
  </si>
  <si>
    <t>775
(2030)</t>
  </si>
  <si>
    <t>866 (2023)</t>
  </si>
  <si>
    <t>8
(2022)</t>
  </si>
  <si>
    <t>49
(2022)</t>
  </si>
  <si>
    <t>0
(2030)</t>
  </si>
  <si>
    <t>18
(2030)</t>
  </si>
  <si>
    <t>Mobilité, Banque de détail et Services Financiers à l'International</t>
  </si>
  <si>
    <t>Mobility, International Retail Banking and Fiancial Services</t>
  </si>
  <si>
    <t xml:space="preserve">Objectif en matière de finance durables
Objectif de EUR 500 Md pour 2024-2030 </t>
  </si>
  <si>
    <t>Sustainable finance target
Target to reach total of EUR 300 bn for 2024-2030</t>
  </si>
  <si>
    <r>
      <t xml:space="preserve">Part des femmes au sein du </t>
    </r>
    <r>
      <rPr>
        <i/>
        <sz val="10"/>
        <rFont val="Source Sans Pro"/>
        <family val="2"/>
      </rPr>
      <t>Group Leaders Circle</t>
    </r>
    <r>
      <rPr>
        <sz val="10"/>
        <rFont val="Source Sans Pro"/>
        <family val="2"/>
      </rPr>
      <t xml:space="preserve"> (Top 250; objectif 2026 : 35%)</t>
    </r>
  </si>
  <si>
    <t>Share of women in Group leaders circle  (Top 250; 2026 target : 35%)</t>
  </si>
  <si>
    <t>Prêts (par ex. verts, durables, liés à la durabilité en vertu de normes autres que les normes de l’UE)</t>
  </si>
  <si>
    <t>Loans (e.g. green, sustainable, sustainability‑linked under standards other than the EU standards)</t>
  </si>
  <si>
    <t>Global Banking and Advisory (GLBA)</t>
  </si>
  <si>
    <t>42*</t>
  </si>
  <si>
    <t>Montant de nouveaux financements des transactions dédiées signées ayant fait l’objet d’une analyse E&amp;S approfondie (périmètre des Principes de l’Equateur et d’application volontaire de Société Générale) – en milliards d’euros</t>
  </si>
  <si>
    <t>Amount of new financing for dedicated signed transactions that underwent an in-depth E&amp;S assessment (scope of the Equator Principles and as part of Societe Generale’s voluntary commitments) (in EURbn)</t>
  </si>
  <si>
    <t xml:space="preserve">          dont montant de nouveaux financements des transactions dédiées signées entrant dans le périmètre des Principes de l’Équateur</t>
  </si>
  <si>
    <t xml:space="preserve">          o/w amount of new financing for dedicated signed transactions falling within the scope of the Equator Principles</t>
  </si>
  <si>
    <t xml:space="preserve">          dont montant de nouveaux financements des transactions dédiées signées entrantdans le périmètre d’application volontaire de Société Générale </t>
  </si>
  <si>
    <t xml:space="preserve">          o/w amount of new financing for dedicated signed transactions falling within the voluntary scope of Societe Generale</t>
  </si>
  <si>
    <t>France : 16,05%
International : 12,67%</t>
  </si>
  <si>
    <t>France : 100%
International : 97,3%</t>
  </si>
  <si>
    <t>91 600 </t>
  </si>
  <si>
    <t>&gt; 300</t>
  </si>
  <si>
    <t>Cible dépassée</t>
  </si>
  <si>
    <t>Part des sources renouvelable dans l'énergie totale consommée</t>
  </si>
  <si>
    <t>Share of renewable sources in total energy consumed</t>
  </si>
  <si>
    <t>Societe Generale Private Banking</t>
  </si>
  <si>
    <t>Prêts distribués par la Banque de détail en France – Réseau SG</t>
  </si>
  <si>
    <t>Loans distributed by French Retail Banking – SG Network</t>
  </si>
  <si>
    <t>Clients détenteurs de l'offre Généris</t>
  </si>
  <si>
    <t xml:space="preserve">Customers with the Généris service or equivalent </t>
  </si>
  <si>
    <t>REDUCTION OF GROUP CARBON FOOTPRINT</t>
  </si>
  <si>
    <t>Depuis 2023 Réseau SG, après la fusion juridique entre le réseau Société Générale et Crédit du Nord.</t>
  </si>
  <si>
    <t>La forte variation en 2021 s'explique par un rattrapage sur les dossiers des années précédentes et à la mise à jour du stock.</t>
  </si>
  <si>
    <t>Gestion d'actifs sous mandat - Encours total des fonds collectifs responsables (Fonds Art 8 et 9)</t>
  </si>
  <si>
    <t>INVESTISSEMENT DURABLE</t>
  </si>
  <si>
    <t>Managed asset management - Total assets of responsible collective funds (Article 8 and 9 Funds)</t>
  </si>
  <si>
    <t>SUSTAINABLE INVESTMENT</t>
  </si>
  <si>
    <r>
      <t xml:space="preserve">Number of employees that took part in </t>
    </r>
    <r>
      <rPr>
        <i/>
        <sz val="10"/>
        <rFont val="Source Sans Pro"/>
        <family val="2"/>
      </rPr>
      <t>Citizen Commitment Time</t>
    </r>
    <r>
      <rPr>
        <sz val="10"/>
        <rFont val="Source Sans Pro"/>
        <family val="2"/>
      </rPr>
      <t xml:space="preserve"> (Move for Youth)</t>
    </r>
  </si>
  <si>
    <t>Collaborateurs ayant participé au challenge sportif et solidaire du Groupe (Move for Youth)</t>
  </si>
  <si>
    <t>Share of employees who consider that behavior is ethical and responsible within their entity</t>
  </si>
  <si>
    <t>Part des collaborateurs qui considèrent que les comportements sont éthiques et responsables au sein de leur entité</t>
  </si>
  <si>
    <t>Share of employees covered by an occupational health and safety management system</t>
  </si>
  <si>
    <t>Part des employés couverts par un système de gestion de la santé et sécurité au travail</t>
  </si>
  <si>
    <t>Share of employees % of employees covered by a telework agreement /remote system</t>
  </si>
  <si>
    <t>Part de salariés bénéficiant d'un système de télétravail</t>
  </si>
  <si>
    <t>Part de l'effectif CDI ayant bénéficié d'un entretien d'évaluation</t>
  </si>
  <si>
    <t>Number of employees with disabilities</t>
  </si>
  <si>
    <t>Part de collaborateurs en situation de handicap</t>
  </si>
  <si>
    <t>91</t>
  </si>
  <si>
    <t>Share of women in junior management positions, i.e. first level of management</t>
  </si>
  <si>
    <t>Part des femmes parmi les managers de premier niveau</t>
  </si>
  <si>
    <t>DIVERSITY, EQUITY AND INCLUSION</t>
  </si>
  <si>
    <t>Part des postes CDI pourvus par une mobilité interne</t>
  </si>
  <si>
    <t>45,7%</t>
  </si>
  <si>
    <t>of which share of men</t>
  </si>
  <si>
    <t>dont hommes</t>
  </si>
  <si>
    <t>of which share of women</t>
  </si>
  <si>
    <t>dont femmes</t>
  </si>
  <si>
    <t>Number of part-time employees</t>
  </si>
  <si>
    <t>Nombre de salariés à temps partiel</t>
  </si>
  <si>
    <t>Number of full-time employees</t>
  </si>
  <si>
    <t>Nombre de salariés à temps plein</t>
  </si>
  <si>
    <t>Number of employees on fixed-term contracts (including work-students)</t>
  </si>
  <si>
    <t>Nombre d'employés en CDD (dont alternants)</t>
  </si>
  <si>
    <t>Number of employees on permanent contracts</t>
  </si>
  <si>
    <t>Nombre d'employés en contrat permanent (CDI)</t>
  </si>
  <si>
    <t xml:space="preserve">                    of which share of men</t>
  </si>
  <si>
    <t xml:space="preserve">                      dont hommes</t>
  </si>
  <si>
    <t xml:space="preserve">                    of which share of women</t>
  </si>
  <si>
    <t xml:space="preserve">                       dont femmes</t>
  </si>
  <si>
    <r>
      <t>Salariés du Groupe</t>
    </r>
    <r>
      <rPr>
        <vertAlign val="superscript"/>
        <sz val="10"/>
        <color theme="1"/>
        <rFont val="Source Sans Pro"/>
        <family val="2"/>
      </rPr>
      <t>(1)</t>
    </r>
  </si>
  <si>
    <t>GROUP'S EMPLOYEES</t>
  </si>
  <si>
    <t>EFFECTIFS DU GROUPE</t>
  </si>
  <si>
    <r>
      <rPr>
        <vertAlign val="superscript"/>
        <sz val="9"/>
        <color theme="1"/>
        <rFont val="Source Sans Pro"/>
        <family val="2"/>
      </rPr>
      <t>(1)</t>
    </r>
    <r>
      <rPr>
        <sz val="9"/>
        <color theme="1"/>
        <rFont val="Source Sans Pro"/>
        <family val="2"/>
      </rPr>
      <t xml:space="preserve"> Effectifs présents et absents en fin de période, hors stagiaires et VIE
</t>
    </r>
  </si>
  <si>
    <r>
      <rPr>
        <vertAlign val="superscript"/>
        <sz val="9"/>
        <rFont val="Source Sans Pro"/>
        <family val="2"/>
      </rPr>
      <t xml:space="preserve">(2) </t>
    </r>
    <r>
      <rPr>
        <sz val="9"/>
        <rFont val="Source Sans Pro"/>
        <family val="2"/>
      </rPr>
      <t xml:space="preserve">L'ensemble des entités du Groupe présentes sur le territoire français, filiales incluses.
</t>
    </r>
  </si>
  <si>
    <t xml:space="preserve">Cet évènement n'a pas eu lieu en 2020 en raison de la crise sanitaire de la
Covid-19.
</t>
  </si>
  <si>
    <t>Nouveau</t>
  </si>
  <si>
    <t>New</t>
  </si>
  <si>
    <t>Target exceeded</t>
  </si>
  <si>
    <t>Gestion d'actfis sous mandat - Encours total des fonds collectifs responsables : actifs classifiés art 8 et art 9 au titre de la réglementation SFDR.</t>
  </si>
  <si>
    <t>Management of assets under mandate - Total outstanding of responsible collective funds: assets classified under Articles 8 and 9 under the SFDR regulation.</t>
  </si>
  <si>
    <t>Effectifs du Groupe</t>
  </si>
  <si>
    <t>Group's employees</t>
  </si>
  <si>
    <t>DIVERSITE, EQUITE ET INCLUSION</t>
  </si>
  <si>
    <t>Diversité, équité et inclusion</t>
  </si>
  <si>
    <t>Diversity, equity and inclusion</t>
  </si>
  <si>
    <t>Involvement in solidarity activities</t>
  </si>
  <si>
    <t>Investissement durable</t>
  </si>
  <si>
    <t>Sustainable investment</t>
  </si>
  <si>
    <t>Indicateurs</t>
  </si>
  <si>
    <t>Secteurs</t>
  </si>
  <si>
    <r>
      <t>Montant de la participation et de l'intéressement</t>
    </r>
    <r>
      <rPr>
        <vertAlign val="superscript"/>
        <sz val="10"/>
        <color theme="1"/>
        <rFont val="Source Sans Pro"/>
        <family val="2"/>
      </rPr>
      <t>(3)</t>
    </r>
  </si>
  <si>
    <r>
      <rPr>
        <vertAlign val="superscript"/>
        <sz val="9"/>
        <color theme="1"/>
        <rFont val="Source Sans Pro"/>
        <family val="2"/>
      </rPr>
      <t xml:space="preserve">(3) </t>
    </r>
    <r>
      <rPr>
        <sz val="9"/>
        <color theme="1"/>
        <rFont val="Source Sans Pro"/>
        <family val="2"/>
      </rPr>
      <t>Concerne les collaborateurs bénéficiant de participation et intéressement (Société Générale SA en France), mandataires sociaux, CODIR, Direction générale.</t>
    </r>
  </si>
  <si>
    <r>
      <t>Taux d'absentéisme</t>
    </r>
    <r>
      <rPr>
        <vertAlign val="superscript"/>
        <sz val="10"/>
        <rFont val="Source Sans Pro"/>
        <family val="2"/>
      </rPr>
      <t>(4)</t>
    </r>
    <r>
      <rPr>
        <sz val="10"/>
        <rFont val="Source Sans Pro"/>
        <family val="2"/>
      </rPr>
      <t xml:space="preserve"> global</t>
    </r>
  </si>
  <si>
    <r>
      <rPr>
        <vertAlign val="superscript"/>
        <sz val="9"/>
        <color theme="1"/>
        <rFont val="Source Sans Pro"/>
        <family val="2"/>
      </rPr>
      <t>(4)</t>
    </r>
    <r>
      <rPr>
        <sz val="9"/>
        <color theme="1"/>
        <rFont val="Source Sans Pro"/>
        <family val="2"/>
      </rPr>
      <t xml:space="preserve">La définition est disponible ici : https://www.societegenerale.com/sites/default/files/documents/2024-03/document-enregistrement-universel-2024.pdf#page=370
</t>
    </r>
  </si>
  <si>
    <t>Part des femmes dans des fonctions IT</t>
  </si>
  <si>
    <t xml:space="preserve">Share of women in STEM-related positions </t>
  </si>
  <si>
    <t>*Excluding advisory mandates</t>
  </si>
  <si>
    <t>Number of dedicated signed transactions that underwent an in-depth E&amp;S assessment (scope of the Equator Principles and as part of Societe Generale’s voluntary commitments)</t>
  </si>
  <si>
    <t xml:space="preserve">          o/w number of dedicated signed transactions falling within the scope of the Equator Principles </t>
  </si>
  <si>
    <t xml:space="preserve">          o/w number of dedicated signed transactions falling within the voluntary scope of Societe Generale </t>
  </si>
  <si>
    <t>*Hors mandats de conseil</t>
  </si>
  <si>
    <t xml:space="preserve">          dont nombre de transactions dédiées signées entrant dans le périmètre d’application volontaire de Société Générale</t>
  </si>
  <si>
    <t>Nombre de transactions dédiées signées ayant fait l’objet d’une analyse E&amp;S approfondie (périmètre des Principes de l’Equateur et d’application volontaire de Société Générale)</t>
  </si>
  <si>
    <t xml:space="preserve">          dont nombre de transactions dédiées signées entrant dans le périmètre des Principes de l’Equateur</t>
  </si>
  <si>
    <t>Nombre de transactions entrant dans le périmètre des Principes de l'Equateur, signées ou clôturées par Société Générale</t>
  </si>
  <si>
    <t>Nombre de transactions de financement entrant dans le périmètre des Principes de l'Equateur, hors mandats de conseil</t>
  </si>
  <si>
    <t>Number of transactions falling within the scope of the Equator Principles signed or closed by Societe Generale</t>
  </si>
  <si>
    <t>Number of Equator Principles financing trnasactions, excluding project finance advisory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</si>
</sst>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_-;\-* #,##0.00\ _€_-;_-* &quot;-&quot;??\ _€_-;_-@_-"/>
    <numFmt numFmtId="165" formatCode="#,##0.0"/>
    <numFmt numFmtId="166" formatCode="0.0%"/>
    <numFmt numFmtId="167" formatCode="0.0"/>
  </numFmts>
  <fonts count="51" x14ac:knownFonts="1">
    <font>
      <sz val="11"/>
      <color theme="1"/>
      <name val="Calibri"/>
      <family val="2"/>
      <scheme val="minor"/>
    </font>
    <font>
      <sz val="11"/>
      <color theme="1"/>
      <name val="Calibri"/>
      <family val="2"/>
      <scheme val="minor"/>
    </font>
    <font>
      <sz val="10"/>
      <name val="Arial"/>
      <family val="2"/>
    </font>
    <font>
      <sz val="8"/>
      <name val="Calibri"/>
      <family val="2"/>
      <scheme val="minor"/>
    </font>
    <font>
      <b/>
      <sz val="14"/>
      <color theme="0"/>
      <name val="Source Sans Pro"/>
      <family val="2"/>
    </font>
    <font>
      <sz val="11"/>
      <color theme="1"/>
      <name val="Source Sans Pro"/>
      <family val="2"/>
    </font>
    <font>
      <b/>
      <u/>
      <sz val="10"/>
      <color theme="1"/>
      <name val="Source Sans Pro"/>
      <family val="2"/>
    </font>
    <font>
      <b/>
      <sz val="12"/>
      <color theme="0"/>
      <name val="Source Sans Pro"/>
      <family val="2"/>
    </font>
    <font>
      <sz val="10"/>
      <color theme="1"/>
      <name val="Source Sans Pro"/>
      <family val="2"/>
    </font>
    <font>
      <b/>
      <sz val="10"/>
      <color theme="1"/>
      <name val="Source Sans Pro"/>
      <family val="2"/>
    </font>
    <font>
      <b/>
      <sz val="10"/>
      <color rgb="FF010101"/>
      <name val="Source Sans Pro"/>
      <family val="2"/>
    </font>
    <font>
      <b/>
      <sz val="10"/>
      <name val="Source Sans Pro"/>
      <family val="2"/>
    </font>
    <font>
      <sz val="10"/>
      <name val="Source Sans Pro"/>
      <family val="2"/>
    </font>
    <font>
      <i/>
      <sz val="10"/>
      <name val="Source Sans Pro"/>
      <family val="2"/>
    </font>
    <font>
      <i/>
      <sz val="10"/>
      <color theme="1"/>
      <name val="Source Sans Pro"/>
      <family val="2"/>
    </font>
    <font>
      <i/>
      <sz val="10"/>
      <color rgb="FF010101"/>
      <name val="Source Sans Pro"/>
      <family val="2"/>
    </font>
    <font>
      <sz val="10"/>
      <color rgb="FF010101"/>
      <name val="Source Sans Pro"/>
      <family val="2"/>
    </font>
    <font>
      <sz val="10"/>
      <color rgb="FF000000"/>
      <name val="Source Sans Pro"/>
      <family val="2"/>
    </font>
    <font>
      <vertAlign val="superscript"/>
      <sz val="10"/>
      <color theme="1"/>
      <name val="Source Sans Pro"/>
      <family val="2"/>
    </font>
    <font>
      <b/>
      <i/>
      <sz val="10"/>
      <color theme="1"/>
      <name val="Source Sans Pro"/>
      <family val="2"/>
    </font>
    <font>
      <i/>
      <sz val="10"/>
      <color rgb="FF000000"/>
      <name val="Source Sans Pro"/>
      <family val="2"/>
    </font>
    <font>
      <vertAlign val="superscript"/>
      <sz val="10"/>
      <name val="Source Sans Pro"/>
      <family val="2"/>
    </font>
    <font>
      <vertAlign val="subscript"/>
      <sz val="10"/>
      <color theme="1"/>
      <name val="Source Sans Pro"/>
      <family val="2"/>
    </font>
    <font>
      <b/>
      <i/>
      <sz val="10"/>
      <color rgb="FF010101"/>
      <name val="Source Sans Pro"/>
      <family val="2"/>
    </font>
    <font>
      <sz val="9"/>
      <color theme="1"/>
      <name val="Source Sans Pro"/>
      <family val="2"/>
    </font>
    <font>
      <sz val="10"/>
      <color theme="0"/>
      <name val="Source Sans Pro"/>
      <family val="2"/>
    </font>
    <font>
      <i/>
      <sz val="9"/>
      <color theme="1"/>
      <name val="Source Sans Pro"/>
      <family val="2"/>
    </font>
    <font>
      <i/>
      <sz val="9"/>
      <color rgb="FF010101"/>
      <name val="Source Sans Pro"/>
      <family val="2"/>
    </font>
    <font>
      <sz val="12"/>
      <color theme="0"/>
      <name val="Source Sans Pro"/>
      <family val="2"/>
    </font>
    <font>
      <b/>
      <sz val="11"/>
      <color theme="1"/>
      <name val="Source Sans Pro"/>
      <family val="2"/>
    </font>
    <font>
      <sz val="11"/>
      <color theme="1"/>
      <name val="Arial"/>
      <family val="2"/>
    </font>
    <font>
      <vertAlign val="subscript"/>
      <sz val="10"/>
      <name val="Source Sans Pro"/>
      <family val="2"/>
    </font>
    <font>
      <sz val="12"/>
      <color theme="0"/>
      <name val="Arial"/>
      <family val="2"/>
    </font>
    <font>
      <strike/>
      <sz val="10"/>
      <color rgb="FFFF0000"/>
      <name val="Source Sans Pro"/>
      <family val="2"/>
    </font>
    <font>
      <b/>
      <i/>
      <sz val="10"/>
      <name val="Source Sans Pro"/>
      <family val="2"/>
    </font>
    <font>
      <sz val="9"/>
      <name val="Source Sans Pro"/>
      <family val="2"/>
    </font>
    <font>
      <b/>
      <vertAlign val="subscript"/>
      <sz val="10"/>
      <name val="Source Sans Pro"/>
      <family val="2"/>
    </font>
    <font>
      <vertAlign val="superscript"/>
      <sz val="9"/>
      <name val="Source Sans Pro"/>
      <family val="2"/>
    </font>
    <font>
      <sz val="9"/>
      <color rgb="FFFF0000"/>
      <name val="Source Sans Pro"/>
      <family val="2"/>
    </font>
    <font>
      <sz val="9"/>
      <color theme="0"/>
      <name val="Source Sans Pro"/>
      <family val="2"/>
    </font>
    <font>
      <vertAlign val="superscript"/>
      <sz val="9"/>
      <color theme="1"/>
      <name val="Source Sans Pro"/>
      <family val="2"/>
    </font>
    <font>
      <i/>
      <vertAlign val="superscript"/>
      <sz val="10"/>
      <color theme="1"/>
      <name val="Source Sans Pro"/>
      <family val="2"/>
    </font>
    <font>
      <sz val="11"/>
      <color rgb="FFFF0000"/>
      <name val="Source Sans Pro"/>
      <family val="2"/>
    </font>
    <font>
      <sz val="9"/>
      <color rgb="FF0070C0"/>
      <name val="Source Sans Pro"/>
      <family val="2"/>
    </font>
    <font>
      <sz val="11"/>
      <color rgb="FF0070C0"/>
      <name val="Source Sans Pro"/>
      <family val="2"/>
    </font>
    <font>
      <sz val="12"/>
      <name val="Arial"/>
      <family val="2"/>
    </font>
    <font>
      <b/>
      <sz val="11"/>
      <color theme="1"/>
      <name val="Calibri"/>
      <family val="2"/>
      <scheme val="minor"/>
    </font>
    <font>
      <sz val="12"/>
      <color theme="1"/>
      <name val="Source Sans Pro"/>
      <family val="2"/>
    </font>
    <font>
      <b/>
      <strike/>
      <sz val="10"/>
      <color theme="1"/>
      <name val="Source Sans Pro"/>
      <family val="2"/>
    </font>
    <font>
      <u/>
      <sz val="11"/>
      <color theme="10"/>
      <name val="Calibri"/>
      <family val="2"/>
      <scheme val="minor"/>
    </font>
    <font>
      <b/>
      <u/>
      <sz val="11"/>
      <name val="Calibri"/>
      <family val="2"/>
      <scheme val="minor"/>
    </font>
  </fonts>
  <fills count="17">
    <fill>
      <patternFill patternType="none"/>
    </fill>
    <fill>
      <patternFill patternType="gray125"/>
    </fill>
    <fill>
      <patternFill patternType="solid">
        <fgColor theme="0"/>
        <bgColor indexed="64"/>
      </patternFill>
    </fill>
    <fill>
      <patternFill patternType="solid">
        <fgColor rgb="FFFEDEE8"/>
        <bgColor indexed="64"/>
      </patternFill>
    </fill>
    <fill>
      <patternFill patternType="solid">
        <fgColor rgb="FFFFFFFF"/>
        <bgColor rgb="FF000000"/>
      </patternFill>
    </fill>
    <fill>
      <patternFill patternType="solid">
        <fgColor theme="0" tint="-0.34998626667073579"/>
        <bgColor indexed="64"/>
      </patternFill>
    </fill>
    <fill>
      <patternFill patternType="solid">
        <fgColor theme="8" tint="-0.249977111117893"/>
        <bgColor indexed="64"/>
      </patternFill>
    </fill>
    <fill>
      <patternFill patternType="solid">
        <fgColor theme="4" tint="-0.249977111117893"/>
        <bgColor indexed="64"/>
      </patternFill>
    </fill>
    <fill>
      <patternFill patternType="solid">
        <fgColor theme="0" tint="-4.9989318521683403E-2"/>
        <bgColor indexed="64"/>
      </patternFill>
    </fill>
    <fill>
      <patternFill patternType="solid">
        <fgColor theme="0" tint="-4.9989318521683403E-2"/>
        <bgColor rgb="FF000000"/>
      </patternFill>
    </fill>
    <fill>
      <patternFill patternType="solid">
        <fgColor theme="2" tint="0.79998168889431442"/>
        <bgColor rgb="FF000000"/>
      </patternFill>
    </fill>
    <fill>
      <patternFill patternType="solid">
        <fgColor theme="3" tint="0.79998168889431442"/>
        <bgColor rgb="FF000000"/>
      </patternFill>
    </fill>
    <fill>
      <patternFill patternType="solid">
        <fgColor theme="3" tint="0.79998168889431442"/>
        <bgColor indexed="64"/>
      </patternFill>
    </fill>
    <fill>
      <patternFill patternType="solid">
        <fgColor rgb="FF392B46"/>
        <bgColor indexed="64"/>
      </patternFill>
    </fill>
    <fill>
      <patternFill patternType="solid">
        <fgColor rgb="FFFADFDC"/>
        <bgColor indexed="64"/>
      </patternFill>
    </fill>
    <fill>
      <patternFill patternType="solid">
        <fgColor theme="2" tint="0.79998168889431442"/>
        <bgColor indexed="64"/>
      </patternFill>
    </fill>
    <fill>
      <patternFill patternType="solid">
        <fgColor theme="0"/>
        <bgColor rgb="FF000000"/>
      </patternFill>
    </fill>
  </fills>
  <borders count="37">
    <border>
      <left/>
      <right/>
      <top/>
      <bottom/>
      <diagonal/>
    </border>
    <border>
      <left/>
      <right/>
      <top/>
      <bottom style="thin">
        <color rgb="FFC80745"/>
      </bottom>
      <diagonal/>
    </border>
    <border>
      <left/>
      <right/>
      <top style="thin">
        <color rgb="FFC80745"/>
      </top>
      <bottom style="thin">
        <color rgb="FFC80745"/>
      </bottom>
      <diagonal/>
    </border>
    <border>
      <left/>
      <right/>
      <top style="thin">
        <color rgb="FFC80745"/>
      </top>
      <bottom style="medium">
        <color rgb="FFC80745"/>
      </bottom>
      <diagonal/>
    </border>
    <border>
      <left/>
      <right/>
      <top style="medium">
        <color rgb="FFC80745"/>
      </top>
      <bottom style="thin">
        <color rgb="FFC80745"/>
      </bottom>
      <diagonal/>
    </border>
    <border>
      <left/>
      <right/>
      <top style="thin">
        <color rgb="FFC80745"/>
      </top>
      <bottom/>
      <diagonal/>
    </border>
    <border>
      <left/>
      <right/>
      <top/>
      <bottom style="thin">
        <color theme="2" tint="-0.499984740745262"/>
      </bottom>
      <diagonal/>
    </border>
    <border>
      <left/>
      <right/>
      <top style="thin">
        <color theme="2" tint="-0.499984740745262"/>
      </top>
      <bottom style="thin">
        <color theme="2" tint="-0.499984740745262"/>
      </bottom>
      <diagonal/>
    </border>
    <border>
      <left/>
      <right/>
      <top style="thin">
        <color theme="2" tint="-0.499984740745262"/>
      </top>
      <bottom style="medium">
        <color theme="2" tint="-0.499984740745262"/>
      </bottom>
      <diagonal/>
    </border>
    <border>
      <left/>
      <right/>
      <top style="thin">
        <color theme="8" tint="0.39994506668294322"/>
      </top>
      <bottom style="thin">
        <color theme="8" tint="0.39994506668294322"/>
      </bottom>
      <diagonal/>
    </border>
    <border>
      <left/>
      <right/>
      <top style="thin">
        <color theme="5" tint="0.59996337778862885"/>
      </top>
      <bottom style="thin">
        <color theme="5" tint="0.59996337778862885"/>
      </bottom>
      <diagonal/>
    </border>
    <border>
      <left/>
      <right/>
      <top style="thin">
        <color theme="5" tint="0.59996337778862885"/>
      </top>
      <bottom style="medium">
        <color theme="5" tint="0.59996337778862885"/>
      </bottom>
      <diagonal/>
    </border>
    <border>
      <left/>
      <right/>
      <top style="thin">
        <color rgb="FFC00000"/>
      </top>
      <bottom style="thin">
        <color rgb="FFC00000"/>
      </bottom>
      <diagonal/>
    </border>
    <border>
      <left/>
      <right/>
      <top style="thin">
        <color rgb="FFC00000"/>
      </top>
      <bottom style="medium">
        <color rgb="FFC00000"/>
      </bottom>
      <diagonal/>
    </border>
    <border>
      <left/>
      <right/>
      <top/>
      <bottom style="thin">
        <color rgb="FFC00000"/>
      </bottom>
      <diagonal/>
    </border>
    <border>
      <left/>
      <right/>
      <top style="thin">
        <color rgb="FFC80745"/>
      </top>
      <bottom style="thin">
        <color rgb="FFC00000"/>
      </bottom>
      <diagonal/>
    </border>
    <border>
      <left/>
      <right/>
      <top style="thin">
        <color rgb="FFC00000"/>
      </top>
      <bottom style="medium">
        <color theme="3" tint="-0.249977111117893"/>
      </bottom>
      <diagonal/>
    </border>
    <border>
      <left/>
      <right/>
      <top/>
      <bottom style="medium">
        <color rgb="FFC00000"/>
      </bottom>
      <diagonal/>
    </border>
    <border>
      <left/>
      <right/>
      <top style="thin">
        <color rgb="FF9677AE"/>
      </top>
      <bottom style="thin">
        <color rgb="FF9677AE"/>
      </bottom>
      <diagonal/>
    </border>
    <border>
      <left/>
      <right/>
      <top style="thin">
        <color rgb="FFC80745"/>
      </top>
      <bottom style="medium">
        <color rgb="FFC00000"/>
      </bottom>
      <diagonal/>
    </border>
    <border>
      <left/>
      <right/>
      <top/>
      <bottom style="thin">
        <color theme="5" tint="0.59996337778862885"/>
      </bottom>
      <diagonal/>
    </border>
    <border>
      <left/>
      <right/>
      <top style="medium">
        <color theme="5" tint="0.59996337778862885"/>
      </top>
      <bottom/>
      <diagonal/>
    </border>
    <border>
      <left/>
      <right/>
      <top style="thin">
        <color theme="5" tint="0.59996337778862885"/>
      </top>
      <bottom/>
      <diagonal/>
    </border>
    <border>
      <left/>
      <right/>
      <top style="medium">
        <color rgb="FFC80745"/>
      </top>
      <bottom/>
      <diagonal/>
    </border>
    <border>
      <left/>
      <right/>
      <top/>
      <bottom style="thin">
        <color theme="4" tint="-0.24994659260841701"/>
      </bottom>
      <diagonal/>
    </border>
    <border>
      <left/>
      <right/>
      <top style="thin">
        <color theme="4" tint="-0.24994659260841701"/>
      </top>
      <bottom style="thin">
        <color theme="4" tint="-0.24994659260841701"/>
      </bottom>
      <diagonal/>
    </border>
    <border>
      <left/>
      <right/>
      <top style="thin">
        <color theme="4" tint="-0.24994659260841701"/>
      </top>
      <bottom/>
      <diagonal/>
    </border>
    <border>
      <left/>
      <right/>
      <top/>
      <bottom style="thin">
        <color theme="9" tint="0.59996337778862885"/>
      </bottom>
      <diagonal/>
    </border>
    <border>
      <left/>
      <right/>
      <top style="thin">
        <color theme="8" tint="0.39994506668294322"/>
      </top>
      <bottom/>
      <diagonal/>
    </border>
    <border>
      <left/>
      <right/>
      <top style="medium">
        <color theme="2" tint="-0.499984740745262"/>
      </top>
      <bottom/>
      <diagonal/>
    </border>
    <border>
      <left/>
      <right/>
      <top style="medium">
        <color theme="4" tint="-0.24994659260841701"/>
      </top>
      <bottom/>
      <diagonal/>
    </border>
    <border>
      <left/>
      <right/>
      <top/>
      <bottom style="thin">
        <color auto="1"/>
      </bottom>
      <diagonal/>
    </border>
    <border>
      <left/>
      <right/>
      <top style="thin">
        <color theme="8" tint="0.39994506668294322"/>
      </top>
      <bottom style="thin">
        <color indexed="64"/>
      </bottom>
      <diagonal/>
    </border>
    <border>
      <left/>
      <right/>
      <top style="thin">
        <color rgb="FF9677AE"/>
      </top>
      <bottom style="thin">
        <color indexed="64"/>
      </bottom>
      <diagonal/>
    </border>
    <border>
      <left/>
      <right/>
      <top style="thin">
        <color indexed="64"/>
      </top>
      <bottom style="thin">
        <color indexed="64"/>
      </bottom>
      <diagonal/>
    </border>
    <border>
      <left/>
      <right/>
      <top style="thin">
        <color theme="8" tint="0.39994506668294322"/>
      </top>
      <bottom style="thick">
        <color theme="0" tint="-0.499984740745262"/>
      </bottom>
      <diagonal/>
    </border>
    <border>
      <left/>
      <right/>
      <top style="thin">
        <color rgb="FF9677AE"/>
      </top>
      <bottom style="thick">
        <color theme="0" tint="-0.499984740745262"/>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xf numFmtId="164" fontId="1" fillId="0" borderId="0" applyFont="0" applyFill="0" applyBorder="0" applyAlignment="0" applyProtection="0"/>
    <xf numFmtId="0" fontId="49" fillId="0" borderId="0" applyNumberFormat="0" applyFill="0" applyBorder="0" applyAlignment="0" applyProtection="0"/>
  </cellStyleXfs>
  <cellXfs count="447">
    <xf numFmtId="0" fontId="0" fillId="0" borderId="0" xfId="0"/>
    <xf numFmtId="0" fontId="5" fillId="2" borderId="0" xfId="0" applyFont="1" applyFill="1"/>
    <xf numFmtId="0" fontId="5" fillId="0" borderId="0" xfId="0" applyFont="1"/>
    <xf numFmtId="0" fontId="6" fillId="2" borderId="10" xfId="0" applyFont="1" applyFill="1" applyBorder="1" applyAlignment="1">
      <alignment vertical="center" wrapText="1"/>
    </xf>
    <xf numFmtId="0" fontId="7" fillId="5" borderId="0" xfId="0" applyFont="1" applyFill="1" applyAlignment="1">
      <alignment horizontal="center" vertical="center"/>
    </xf>
    <xf numFmtId="0" fontId="8" fillId="2" borderId="1" xfId="0" applyFont="1" applyFill="1" applyBorder="1" applyAlignment="1">
      <alignment vertical="center" wrapText="1"/>
    </xf>
    <xf numFmtId="0" fontId="8" fillId="2" borderId="1" xfId="0" applyFont="1" applyFill="1" applyBorder="1" applyAlignment="1">
      <alignment horizontal="center" vertical="center"/>
    </xf>
    <xf numFmtId="3" fontId="9" fillId="2" borderId="1" xfId="1" applyNumberFormat="1" applyFont="1" applyFill="1" applyBorder="1" applyAlignment="1">
      <alignment horizontal="center" vertical="center"/>
    </xf>
    <xf numFmtId="0" fontId="10" fillId="11" borderId="1" xfId="0" applyFont="1" applyFill="1" applyBorder="1" applyAlignment="1">
      <alignment horizontal="center" vertical="center"/>
    </xf>
    <xf numFmtId="0" fontId="8" fillId="2" borderId="2" xfId="0" applyFont="1" applyFill="1" applyBorder="1" applyAlignment="1">
      <alignment vertical="center" wrapText="1"/>
    </xf>
    <xf numFmtId="0" fontId="8" fillId="2" borderId="2" xfId="0" applyFont="1" applyFill="1" applyBorder="1" applyAlignment="1">
      <alignment horizontal="center" vertical="center"/>
    </xf>
    <xf numFmtId="3" fontId="9" fillId="2" borderId="2" xfId="1" applyNumberFormat="1" applyFont="1" applyFill="1" applyBorder="1" applyAlignment="1">
      <alignment horizontal="center" vertical="center"/>
    </xf>
    <xf numFmtId="0" fontId="10" fillId="0" borderId="1" xfId="0" applyFont="1" applyFill="1" applyBorder="1" applyAlignment="1">
      <alignment horizontal="center" vertical="center"/>
    </xf>
    <xf numFmtId="165" fontId="9" fillId="2" borderId="2" xfId="1" applyNumberFormat="1" applyFont="1" applyFill="1" applyBorder="1" applyAlignment="1">
      <alignment horizontal="center" vertical="center"/>
    </xf>
    <xf numFmtId="0" fontId="8" fillId="2" borderId="2" xfId="0" applyFont="1" applyFill="1" applyBorder="1" applyAlignment="1">
      <alignment horizontal="center" vertical="center" wrapText="1"/>
    </xf>
    <xf numFmtId="3" fontId="11" fillId="2" borderId="2" xfId="3" applyNumberFormat="1" applyFont="1" applyFill="1" applyBorder="1" applyAlignment="1">
      <alignment horizontal="center" vertical="center" wrapText="1"/>
    </xf>
    <xf numFmtId="3" fontId="9" fillId="12" borderId="2" xfId="1" applyNumberFormat="1" applyFont="1" applyFill="1" applyBorder="1" applyAlignment="1">
      <alignment horizontal="center" vertical="center"/>
    </xf>
    <xf numFmtId="0" fontId="8" fillId="2" borderId="3" xfId="0" applyFont="1" applyFill="1" applyBorder="1" applyAlignment="1">
      <alignment vertical="center" wrapText="1"/>
    </xf>
    <xf numFmtId="0" fontId="8" fillId="2" borderId="3" xfId="0" applyFont="1" applyFill="1" applyBorder="1" applyAlignment="1">
      <alignment horizontal="center" vertical="center"/>
    </xf>
    <xf numFmtId="0" fontId="8" fillId="2" borderId="3" xfId="0" applyFont="1" applyFill="1" applyBorder="1" applyAlignment="1">
      <alignment horizontal="center" vertical="center" wrapText="1"/>
    </xf>
    <xf numFmtId="3" fontId="9" fillId="2" borderId="3" xfId="1" applyNumberFormat="1" applyFont="1" applyFill="1" applyBorder="1" applyAlignment="1">
      <alignment horizontal="center" vertical="center"/>
    </xf>
    <xf numFmtId="0" fontId="12" fillId="2" borderId="2" xfId="0" applyFont="1" applyFill="1" applyBorder="1" applyAlignment="1">
      <alignment horizontal="left" vertical="center" wrapText="1"/>
    </xf>
    <xf numFmtId="3" fontId="10" fillId="11" borderId="14" xfId="0" applyNumberFormat="1" applyFont="1" applyFill="1" applyBorder="1" applyAlignment="1">
      <alignment horizontal="center" vertical="center"/>
    </xf>
    <xf numFmtId="0" fontId="8" fillId="8" borderId="12" xfId="0" applyFont="1" applyFill="1" applyBorder="1"/>
    <xf numFmtId="0" fontId="12" fillId="0" borderId="2" xfId="0" applyFont="1" applyBorder="1" applyAlignment="1">
      <alignment horizontal="left" vertical="center" wrapText="1"/>
    </xf>
    <xf numFmtId="0" fontId="8" fillId="8" borderId="12" xfId="0" applyFont="1" applyFill="1" applyBorder="1" applyAlignment="1">
      <alignment wrapText="1"/>
    </xf>
    <xf numFmtId="0" fontId="12" fillId="2" borderId="19" xfId="0" applyFont="1" applyFill="1" applyBorder="1" applyAlignment="1">
      <alignment horizontal="left" vertical="center" wrapText="1"/>
    </xf>
    <xf numFmtId="0" fontId="8" fillId="2" borderId="19" xfId="0" applyFont="1" applyFill="1" applyBorder="1" applyAlignment="1">
      <alignment horizontal="center" vertical="center"/>
    </xf>
    <xf numFmtId="3" fontId="9" fillId="2" borderId="19" xfId="1" applyNumberFormat="1" applyFont="1" applyFill="1" applyBorder="1" applyAlignment="1">
      <alignment horizontal="center" vertical="center"/>
    </xf>
    <xf numFmtId="0" fontId="8" fillId="8" borderId="13" xfId="0" applyFont="1" applyFill="1" applyBorder="1"/>
    <xf numFmtId="3" fontId="10" fillId="10" borderId="14" xfId="0" applyNumberFormat="1" applyFont="1" applyFill="1" applyBorder="1" applyAlignment="1">
      <alignment horizontal="center" vertical="center"/>
    </xf>
    <xf numFmtId="0" fontId="8" fillId="8" borderId="12" xfId="0" applyFont="1" applyFill="1" applyBorder="1" applyAlignment="1">
      <alignment horizontal="left" vertical="center" wrapText="1"/>
    </xf>
    <xf numFmtId="0" fontId="9" fillId="2" borderId="2" xfId="0" applyFont="1" applyFill="1" applyBorder="1" applyAlignment="1">
      <alignment vertical="center" wrapText="1"/>
    </xf>
    <xf numFmtId="0" fontId="9" fillId="2" borderId="2" xfId="0" applyFont="1" applyFill="1" applyBorder="1" applyAlignment="1">
      <alignment horizontal="center" vertical="center"/>
    </xf>
    <xf numFmtId="0" fontId="8" fillId="0" borderId="2" xfId="0" applyFont="1" applyBorder="1" applyAlignment="1">
      <alignment vertical="center" wrapText="1"/>
    </xf>
    <xf numFmtId="0" fontId="12" fillId="2" borderId="2" xfId="0" applyFont="1" applyFill="1" applyBorder="1" applyAlignment="1">
      <alignment horizontal="center" vertical="center" wrapText="1"/>
    </xf>
    <xf numFmtId="0" fontId="10" fillId="10" borderId="12" xfId="0" applyFont="1" applyFill="1" applyBorder="1" applyAlignment="1">
      <alignment horizontal="center" vertical="center"/>
    </xf>
    <xf numFmtId="3" fontId="9" fillId="2" borderId="5" xfId="1" quotePrefix="1" applyNumberFormat="1" applyFont="1" applyFill="1" applyBorder="1" applyAlignment="1">
      <alignment horizontal="center" vertical="center"/>
    </xf>
    <xf numFmtId="0" fontId="8" fillId="0" borderId="5" xfId="0" applyFont="1" applyBorder="1" applyAlignment="1">
      <alignment vertical="center" wrapText="1"/>
    </xf>
    <xf numFmtId="0" fontId="12" fillId="2" borderId="5" xfId="0" applyFont="1" applyFill="1" applyBorder="1" applyAlignment="1">
      <alignment horizontal="center" vertical="center" wrapText="1"/>
    </xf>
    <xf numFmtId="0" fontId="12" fillId="0" borderId="3" xfId="0" applyFont="1" applyBorder="1" applyAlignment="1">
      <alignment vertical="center" wrapText="1"/>
    </xf>
    <xf numFmtId="0" fontId="17" fillId="0" borderId="3" xfId="0" applyFont="1" applyBorder="1" applyAlignment="1">
      <alignment horizontal="center" vertical="center" wrapText="1"/>
    </xf>
    <xf numFmtId="3" fontId="8" fillId="2" borderId="3" xfId="0" applyNumberFormat="1" applyFont="1" applyFill="1" applyBorder="1" applyAlignment="1">
      <alignment horizontal="center" vertical="center"/>
    </xf>
    <xf numFmtId="3" fontId="9" fillId="2" borderId="3" xfId="0" applyNumberFormat="1" applyFont="1" applyFill="1" applyBorder="1" applyAlignment="1">
      <alignment horizontal="center" vertical="center"/>
    </xf>
    <xf numFmtId="0" fontId="10" fillId="10" borderId="17" xfId="0" applyFont="1" applyFill="1" applyBorder="1" applyAlignment="1">
      <alignment horizontal="center" vertical="center"/>
    </xf>
    <xf numFmtId="0" fontId="8" fillId="8" borderId="16" xfId="0" applyFont="1" applyFill="1" applyBorder="1"/>
    <xf numFmtId="165" fontId="9" fillId="2" borderId="1" xfId="1" applyNumberFormat="1" applyFont="1" applyFill="1" applyBorder="1" applyAlignment="1">
      <alignment horizontal="center" vertical="center"/>
    </xf>
    <xf numFmtId="0" fontId="8" fillId="8" borderId="1" xfId="0" applyFont="1" applyFill="1" applyBorder="1" applyAlignment="1">
      <alignment horizontal="center" vertical="center"/>
    </xf>
    <xf numFmtId="0" fontId="10" fillId="11" borderId="2" xfId="0" applyFont="1" applyFill="1" applyBorder="1" applyAlignment="1">
      <alignment horizontal="center" vertical="center"/>
    </xf>
    <xf numFmtId="0" fontId="8" fillId="8" borderId="2" xfId="0" applyFont="1" applyFill="1" applyBorder="1" applyAlignment="1">
      <alignment horizontal="center" vertical="center"/>
    </xf>
    <xf numFmtId="9" fontId="9" fillId="2" borderId="2" xfId="2" applyFont="1" applyFill="1" applyBorder="1" applyAlignment="1">
      <alignment horizontal="center" vertical="center"/>
    </xf>
    <xf numFmtId="9" fontId="9" fillId="2" borderId="1" xfId="2" applyFont="1" applyFill="1" applyBorder="1" applyAlignment="1">
      <alignment horizontal="center" vertical="center"/>
    </xf>
    <xf numFmtId="0" fontId="8" fillId="8" borderId="1" xfId="0" applyFont="1" applyFill="1" applyBorder="1" applyAlignment="1">
      <alignment horizontal="left" vertical="center" wrapText="1"/>
    </xf>
    <xf numFmtId="165" fontId="9" fillId="2" borderId="2" xfId="1" quotePrefix="1" applyNumberFormat="1" applyFont="1" applyFill="1" applyBorder="1" applyAlignment="1">
      <alignment horizontal="center" vertical="center"/>
    </xf>
    <xf numFmtId="0" fontId="8" fillId="8" borderId="1" xfId="0" applyFont="1" applyFill="1" applyBorder="1" applyAlignment="1">
      <alignment vertical="center" wrapText="1"/>
    </xf>
    <xf numFmtId="0" fontId="17" fillId="9" borderId="2" xfId="0" applyFont="1" applyFill="1" applyBorder="1" applyAlignment="1">
      <alignment horizontal="center" vertical="center"/>
    </xf>
    <xf numFmtId="0" fontId="17" fillId="4" borderId="2" xfId="0" applyFont="1" applyFill="1" applyBorder="1" applyAlignment="1">
      <alignment vertical="center" wrapText="1"/>
    </xf>
    <xf numFmtId="0" fontId="17" fillId="4" borderId="2" xfId="0" applyFont="1" applyFill="1" applyBorder="1" applyAlignment="1">
      <alignment horizontal="center" vertical="center"/>
    </xf>
    <xf numFmtId="165" fontId="9" fillId="2" borderId="1" xfId="0" applyNumberFormat="1" applyFont="1" applyFill="1" applyBorder="1" applyAlignment="1">
      <alignment horizontal="center" vertical="center"/>
    </xf>
    <xf numFmtId="3" fontId="9" fillId="2" borderId="2" xfId="0" applyNumberFormat="1" applyFont="1" applyFill="1" applyBorder="1" applyAlignment="1">
      <alignment horizontal="center" vertical="center"/>
    </xf>
    <xf numFmtId="0" fontId="8" fillId="2" borderId="5" xfId="0" applyFont="1" applyFill="1" applyBorder="1" applyAlignment="1">
      <alignment horizontal="center" vertical="center"/>
    </xf>
    <xf numFmtId="0" fontId="8" fillId="8" borderId="2" xfId="0" applyFont="1" applyFill="1" applyBorder="1" applyAlignment="1">
      <alignment vertical="center" wrapText="1"/>
    </xf>
    <xf numFmtId="0" fontId="8" fillId="2" borderId="15" xfId="0" applyFont="1" applyFill="1" applyBorder="1" applyAlignment="1">
      <alignment vertical="center" wrapText="1"/>
    </xf>
    <xf numFmtId="0" fontId="8" fillId="2" borderId="15" xfId="0" applyFont="1" applyFill="1" applyBorder="1" applyAlignment="1">
      <alignment horizontal="center" vertical="center"/>
    </xf>
    <xf numFmtId="0" fontId="8" fillId="2" borderId="7" xfId="0" applyFont="1" applyFill="1" applyBorder="1" applyAlignment="1">
      <alignment horizontal="center" vertical="center"/>
    </xf>
    <xf numFmtId="0" fontId="12" fillId="2" borderId="7" xfId="0" applyFont="1" applyFill="1" applyBorder="1" applyAlignment="1">
      <alignment vertical="center" wrapText="1"/>
    </xf>
    <xf numFmtId="3" fontId="9" fillId="2" borderId="6" xfId="0" applyNumberFormat="1" applyFont="1" applyFill="1" applyBorder="1" applyAlignment="1">
      <alignment horizontal="center" vertical="center"/>
    </xf>
    <xf numFmtId="0" fontId="14" fillId="2" borderId="7" xfId="0" applyFont="1" applyFill="1" applyBorder="1" applyAlignment="1">
      <alignment horizontal="center" vertical="center"/>
    </xf>
    <xf numFmtId="9" fontId="9" fillId="2" borderId="7" xfId="2" applyFont="1" applyFill="1" applyBorder="1" applyAlignment="1">
      <alignment horizontal="center" vertical="center"/>
    </xf>
    <xf numFmtId="3" fontId="9" fillId="2" borderId="7" xfId="1" applyNumberFormat="1" applyFont="1" applyFill="1" applyBorder="1" applyAlignment="1">
      <alignment horizontal="center" vertical="center"/>
    </xf>
    <xf numFmtId="166" fontId="9" fillId="2" borderId="7" xfId="2" applyNumberFormat="1" applyFont="1" applyFill="1" applyBorder="1" applyAlignment="1">
      <alignment horizontal="center" vertical="center"/>
    </xf>
    <xf numFmtId="0" fontId="8" fillId="2" borderId="6" xfId="0" applyFont="1" applyFill="1" applyBorder="1" applyAlignment="1">
      <alignment horizontal="left" vertical="center"/>
    </xf>
    <xf numFmtId="0" fontId="8" fillId="2" borderId="6" xfId="0" applyFont="1" applyFill="1" applyBorder="1" applyAlignment="1">
      <alignment horizontal="center" vertical="center"/>
    </xf>
    <xf numFmtId="3" fontId="8" fillId="2" borderId="6" xfId="0" applyNumberFormat="1" applyFont="1" applyFill="1" applyBorder="1" applyAlignment="1">
      <alignment horizontal="center" vertical="center"/>
    </xf>
    <xf numFmtId="0" fontId="8" fillId="2" borderId="7" xfId="0" applyFont="1" applyFill="1" applyBorder="1" applyAlignment="1">
      <alignment vertical="center" wrapText="1"/>
    </xf>
    <xf numFmtId="0" fontId="8" fillId="0" borderId="7" xfId="0" applyFont="1" applyBorder="1" applyAlignment="1">
      <alignment vertical="center" wrapText="1"/>
    </xf>
    <xf numFmtId="0" fontId="8" fillId="8" borderId="9" xfId="0" applyFont="1" applyFill="1" applyBorder="1" applyAlignment="1">
      <alignment horizontal="left" vertical="center" wrapText="1"/>
    </xf>
    <xf numFmtId="4" fontId="9" fillId="2" borderId="7" xfId="1" applyNumberFormat="1" applyFont="1" applyFill="1" applyBorder="1" applyAlignment="1">
      <alignment horizontal="center" vertical="center"/>
    </xf>
    <xf numFmtId="0" fontId="8" fillId="0" borderId="7" xfId="0" applyFont="1" applyBorder="1" applyAlignment="1">
      <alignment horizontal="center" vertical="center"/>
    </xf>
    <xf numFmtId="0" fontId="12" fillId="0" borderId="7" xfId="0" applyFont="1" applyBorder="1" applyAlignment="1">
      <alignment vertical="center" wrapText="1"/>
    </xf>
    <xf numFmtId="3" fontId="14" fillId="2" borderId="7" xfId="1" applyNumberFormat="1" applyFont="1" applyFill="1" applyBorder="1" applyAlignment="1">
      <alignment horizontal="center" vertical="center"/>
    </xf>
    <xf numFmtId="3" fontId="9" fillId="0" borderId="7" xfId="1" applyNumberFormat="1" applyFont="1" applyFill="1" applyBorder="1" applyAlignment="1">
      <alignment horizontal="center" vertical="center"/>
    </xf>
    <xf numFmtId="0" fontId="7" fillId="6" borderId="0" xfId="0" applyFont="1" applyFill="1" applyAlignment="1">
      <alignment horizontal="left" vertical="center" wrapText="1"/>
    </xf>
    <xf numFmtId="0" fontId="7" fillId="6" borderId="0" xfId="0" applyFont="1" applyFill="1" applyAlignment="1">
      <alignment horizontal="center" vertical="center"/>
    </xf>
    <xf numFmtId="0" fontId="8" fillId="2" borderId="9" xfId="0" applyFont="1" applyFill="1" applyBorder="1" applyAlignment="1">
      <alignment vertical="center" wrapText="1"/>
    </xf>
    <xf numFmtId="0" fontId="8" fillId="2" borderId="9" xfId="0" applyFont="1" applyFill="1" applyBorder="1" applyAlignment="1">
      <alignment horizontal="center" vertical="center"/>
    </xf>
    <xf numFmtId="3" fontId="8" fillId="2" borderId="9" xfId="1" applyNumberFormat="1" applyFont="1" applyFill="1" applyBorder="1" applyAlignment="1">
      <alignment horizontal="center" vertical="center"/>
    </xf>
    <xf numFmtId="0" fontId="8" fillId="2" borderId="9" xfId="0" applyFont="1" applyFill="1" applyBorder="1" applyAlignment="1">
      <alignment horizontal="center" vertical="center" wrapText="1"/>
    </xf>
    <xf numFmtId="3" fontId="9" fillId="2" borderId="9" xfId="1" applyNumberFormat="1" applyFont="1" applyFill="1" applyBorder="1" applyAlignment="1">
      <alignment horizontal="center" vertical="center"/>
    </xf>
    <xf numFmtId="0" fontId="14" fillId="2" borderId="9" xfId="0" applyFont="1" applyFill="1" applyBorder="1" applyAlignment="1">
      <alignment vertical="center" wrapText="1"/>
    </xf>
    <xf numFmtId="0" fontId="14" fillId="2" borderId="9" xfId="0" applyFont="1" applyFill="1" applyBorder="1" applyAlignment="1">
      <alignment horizontal="center" vertical="center" wrapText="1"/>
    </xf>
    <xf numFmtId="0" fontId="14" fillId="2" borderId="9" xfId="0" applyFont="1" applyFill="1" applyBorder="1" applyAlignment="1">
      <alignment horizontal="center" vertical="center"/>
    </xf>
    <xf numFmtId="166" fontId="14" fillId="2" borderId="9" xfId="2" applyNumberFormat="1" applyFont="1" applyFill="1" applyBorder="1" applyAlignment="1">
      <alignment horizontal="center" vertical="center"/>
    </xf>
    <xf numFmtId="166" fontId="9" fillId="2" borderId="9" xfId="2" applyNumberFormat="1" applyFont="1" applyFill="1" applyBorder="1" applyAlignment="1">
      <alignment horizontal="center" vertical="center"/>
    </xf>
    <xf numFmtId="166" fontId="9" fillId="2" borderId="9" xfId="1" applyNumberFormat="1" applyFont="1" applyFill="1" applyBorder="1" applyAlignment="1">
      <alignment horizontal="center" vertical="center"/>
    </xf>
    <xf numFmtId="3" fontId="14" fillId="2" borderId="9" xfId="1" applyNumberFormat="1" applyFont="1" applyFill="1" applyBorder="1" applyAlignment="1">
      <alignment horizontal="center" vertical="center"/>
    </xf>
    <xf numFmtId="3" fontId="9" fillId="2" borderId="9" xfId="0" applyNumberFormat="1" applyFont="1" applyFill="1" applyBorder="1" applyAlignment="1">
      <alignment horizontal="center" vertical="center"/>
    </xf>
    <xf numFmtId="9" fontId="14" fillId="2" borderId="9" xfId="2" applyFont="1" applyFill="1" applyBorder="1" applyAlignment="1">
      <alignment horizontal="center" vertical="center"/>
    </xf>
    <xf numFmtId="165" fontId="9" fillId="2" borderId="9" xfId="1" applyNumberFormat="1" applyFont="1" applyFill="1" applyBorder="1" applyAlignment="1">
      <alignment horizontal="center" vertical="center"/>
    </xf>
    <xf numFmtId="9" fontId="9" fillId="2" borderId="9" xfId="2" applyFont="1" applyFill="1" applyBorder="1" applyAlignment="1">
      <alignment horizontal="center" vertical="center"/>
    </xf>
    <xf numFmtId="0" fontId="8" fillId="0" borderId="9" xfId="0" applyFont="1" applyBorder="1" applyAlignment="1">
      <alignment vertical="center" wrapText="1"/>
    </xf>
    <xf numFmtId="9" fontId="19" fillId="2" borderId="9" xfId="2" applyFont="1" applyFill="1" applyBorder="1" applyAlignment="1">
      <alignment horizontal="center" vertical="center"/>
    </xf>
    <xf numFmtId="9" fontId="9" fillId="2" borderId="9" xfId="1" applyNumberFormat="1" applyFont="1" applyFill="1" applyBorder="1" applyAlignment="1">
      <alignment horizontal="center" vertical="center"/>
    </xf>
    <xf numFmtId="165" fontId="9" fillId="2" borderId="9" xfId="0" applyNumberFormat="1" applyFont="1" applyFill="1" applyBorder="1" applyAlignment="1">
      <alignment horizontal="center" vertical="center"/>
    </xf>
    <xf numFmtId="0" fontId="14" fillId="2" borderId="9" xfId="0" applyFont="1" applyFill="1" applyBorder="1" applyAlignment="1">
      <alignment horizontal="left" vertical="center" wrapText="1"/>
    </xf>
    <xf numFmtId="0" fontId="12" fillId="2" borderId="9" xfId="0" applyFont="1" applyFill="1" applyBorder="1" applyAlignment="1">
      <alignment vertical="center" wrapText="1"/>
    </xf>
    <xf numFmtId="166" fontId="14" fillId="2" borderId="9" xfId="1" applyNumberFormat="1" applyFont="1" applyFill="1" applyBorder="1" applyAlignment="1">
      <alignment horizontal="center" vertical="center"/>
    </xf>
    <xf numFmtId="0" fontId="12" fillId="2" borderId="9" xfId="0" applyFont="1" applyFill="1" applyBorder="1" applyAlignment="1">
      <alignment horizontal="center" vertical="center"/>
    </xf>
    <xf numFmtId="0" fontId="13" fillId="2" borderId="9" xfId="0" applyFont="1" applyFill="1" applyBorder="1" applyAlignment="1">
      <alignment horizontal="center" vertical="center"/>
    </xf>
    <xf numFmtId="0" fontId="13" fillId="2" borderId="7" xfId="0" applyFont="1" applyFill="1" applyBorder="1" applyAlignment="1">
      <alignment horizontal="left" vertical="center"/>
    </xf>
    <xf numFmtId="0" fontId="5" fillId="0" borderId="0" xfId="0" applyFont="1" applyFill="1"/>
    <xf numFmtId="0" fontId="6" fillId="2" borderId="20" xfId="0" applyFont="1" applyFill="1" applyBorder="1" applyAlignment="1">
      <alignment vertical="center" wrapText="1"/>
    </xf>
    <xf numFmtId="0" fontId="9" fillId="0" borderId="6" xfId="0" applyFont="1" applyBorder="1" applyAlignment="1">
      <alignment vertical="center" wrapText="1"/>
    </xf>
    <xf numFmtId="164" fontId="5" fillId="0" borderId="0" xfId="1" applyFont="1"/>
    <xf numFmtId="3" fontId="11" fillId="0" borderId="7" xfId="1" applyNumberFormat="1" applyFont="1" applyFill="1" applyBorder="1" applyAlignment="1">
      <alignment horizontal="center" vertical="center"/>
    </xf>
    <xf numFmtId="4" fontId="9" fillId="0" borderId="7" xfId="1" applyNumberFormat="1" applyFont="1" applyFill="1" applyBorder="1" applyAlignment="1">
      <alignment horizontal="center" vertical="center"/>
    </xf>
    <xf numFmtId="166" fontId="9" fillId="2" borderId="6" xfId="2" applyNumberFormat="1" applyFont="1" applyFill="1" applyBorder="1" applyAlignment="1">
      <alignment horizontal="center" vertical="center"/>
    </xf>
    <xf numFmtId="0" fontId="7" fillId="13" borderId="0" xfId="0" applyFont="1" applyFill="1" applyAlignment="1">
      <alignment horizontal="center" vertical="center"/>
    </xf>
    <xf numFmtId="0" fontId="7" fillId="13" borderId="0" xfId="0" applyFont="1" applyFill="1" applyAlignment="1">
      <alignment horizontal="left" vertical="center" wrapText="1"/>
    </xf>
    <xf numFmtId="0" fontId="8" fillId="0" borderId="9" xfId="0" applyFont="1" applyBorder="1" applyAlignment="1">
      <alignment horizontal="center" vertical="center" wrapText="1"/>
    </xf>
    <xf numFmtId="0" fontId="8" fillId="0" borderId="9" xfId="0" applyFont="1" applyBorder="1" applyAlignment="1">
      <alignment horizontal="center" vertical="center"/>
    </xf>
    <xf numFmtId="0" fontId="8" fillId="2" borderId="5" xfId="0" applyFont="1" applyFill="1" applyBorder="1" applyAlignment="1">
      <alignment vertical="center" wrapText="1"/>
    </xf>
    <xf numFmtId="0" fontId="12" fillId="2" borderId="3" xfId="0" applyFont="1" applyFill="1" applyBorder="1" applyAlignment="1">
      <alignment vertical="center" wrapText="1"/>
    </xf>
    <xf numFmtId="3" fontId="8" fillId="2" borderId="3" xfId="0" applyNumberFormat="1" applyFont="1" applyFill="1" applyBorder="1" applyAlignment="1">
      <alignment horizontal="center" vertical="center" wrapText="1"/>
    </xf>
    <xf numFmtId="0" fontId="10" fillId="0" borderId="3" xfId="0" applyFont="1" applyFill="1" applyBorder="1" applyAlignment="1">
      <alignment horizontal="center" vertical="center"/>
    </xf>
    <xf numFmtId="0" fontId="9" fillId="2" borderId="4" xfId="0" applyFont="1" applyFill="1" applyBorder="1" applyAlignment="1">
      <alignment vertical="center" wrapText="1"/>
    </xf>
    <xf numFmtId="0" fontId="17" fillId="0" borderId="2" xfId="0" applyFont="1" applyBorder="1" applyAlignment="1">
      <alignment horizontal="center" vertical="center"/>
    </xf>
    <xf numFmtId="0" fontId="17" fillId="4" borderId="5" xfId="0" applyFont="1" applyFill="1" applyBorder="1" applyAlignment="1">
      <alignment horizontal="center" vertical="center"/>
    </xf>
    <xf numFmtId="0" fontId="17" fillId="0" borderId="5" xfId="0" applyFont="1" applyBorder="1" applyAlignment="1">
      <alignment horizontal="center" vertical="center"/>
    </xf>
    <xf numFmtId="0" fontId="8" fillId="8" borderId="2" xfId="0" applyFont="1" applyFill="1" applyBorder="1" applyAlignment="1">
      <alignment horizontal="left" vertical="center" wrapText="1"/>
    </xf>
    <xf numFmtId="3" fontId="10" fillId="0" borderId="14" xfId="0" applyNumberFormat="1" applyFont="1" applyFill="1" applyBorder="1" applyAlignment="1">
      <alignment horizontal="center" vertical="center"/>
    </xf>
    <xf numFmtId="0" fontId="10" fillId="0" borderId="12" xfId="0" applyFont="1" applyFill="1" applyBorder="1" applyAlignment="1">
      <alignment horizontal="center" vertical="center"/>
    </xf>
    <xf numFmtId="0" fontId="10" fillId="0" borderId="17" xfId="0" applyFont="1" applyFill="1" applyBorder="1" applyAlignment="1">
      <alignment horizontal="center" vertical="center"/>
    </xf>
    <xf numFmtId="3" fontId="9" fillId="14" borderId="6" xfId="0" applyNumberFormat="1" applyFont="1" applyFill="1" applyBorder="1" applyAlignment="1">
      <alignment horizontal="center" vertical="center"/>
    </xf>
    <xf numFmtId="0" fontId="11" fillId="0" borderId="6" xfId="0" applyFont="1" applyBorder="1" applyAlignment="1">
      <alignment vertical="center" wrapText="1"/>
    </xf>
    <xf numFmtId="0" fontId="8" fillId="0" borderId="6" xfId="0" applyFont="1" applyBorder="1" applyAlignment="1">
      <alignment horizontal="center" vertical="center"/>
    </xf>
    <xf numFmtId="0" fontId="8" fillId="2" borderId="6" xfId="0" applyFont="1" applyFill="1" applyBorder="1" applyAlignment="1">
      <alignment vertical="center" wrapText="1"/>
    </xf>
    <xf numFmtId="3" fontId="9" fillId="14" borderId="7" xfId="1" applyNumberFormat="1" applyFont="1" applyFill="1" applyBorder="1" applyAlignment="1">
      <alignment horizontal="center" vertical="center"/>
    </xf>
    <xf numFmtId="4" fontId="9" fillId="14" borderId="7" xfId="1" applyNumberFormat="1" applyFont="1" applyFill="1" applyBorder="1" applyAlignment="1">
      <alignment horizontal="center" vertical="center"/>
    </xf>
    <xf numFmtId="166" fontId="9" fillId="14" borderId="7" xfId="2" applyNumberFormat="1" applyFont="1" applyFill="1" applyBorder="1" applyAlignment="1">
      <alignment horizontal="center" vertical="center"/>
    </xf>
    <xf numFmtId="9" fontId="9" fillId="14" borderId="7" xfId="2" applyFont="1" applyFill="1" applyBorder="1" applyAlignment="1">
      <alignment horizontal="center" vertical="center"/>
    </xf>
    <xf numFmtId="0" fontId="14" fillId="2" borderId="7" xfId="0" applyFont="1" applyFill="1" applyBorder="1" applyAlignment="1">
      <alignment horizontal="left" vertical="center"/>
    </xf>
    <xf numFmtId="3" fontId="14" fillId="14" borderId="7" xfId="1" applyNumberFormat="1" applyFont="1" applyFill="1" applyBorder="1" applyAlignment="1">
      <alignment horizontal="center" vertical="center"/>
    </xf>
    <xf numFmtId="0" fontId="5" fillId="0" borderId="0" xfId="0" applyFont="1" applyAlignment="1">
      <alignment vertical="top" wrapText="1"/>
    </xf>
    <xf numFmtId="0" fontId="12" fillId="2" borderId="1" xfId="0" applyFont="1" applyFill="1" applyBorder="1" applyAlignment="1">
      <alignment vertical="center" wrapText="1"/>
    </xf>
    <xf numFmtId="0" fontId="12" fillId="2" borderId="2" xfId="0" applyFont="1" applyFill="1" applyBorder="1" applyAlignment="1">
      <alignment vertical="center" wrapText="1"/>
    </xf>
    <xf numFmtId="3" fontId="8" fillId="2" borderId="1" xfId="1" applyNumberFormat="1" applyFont="1" applyFill="1" applyBorder="1" applyAlignment="1">
      <alignment horizontal="center" vertical="center"/>
    </xf>
    <xf numFmtId="0" fontId="12" fillId="2" borderId="2" xfId="0" applyFont="1" applyFill="1" applyBorder="1" applyAlignment="1">
      <alignment horizontal="center" vertical="center"/>
    </xf>
    <xf numFmtId="3" fontId="8" fillId="2" borderId="2" xfId="1" applyNumberFormat="1" applyFont="1" applyFill="1" applyBorder="1" applyAlignment="1">
      <alignment horizontal="center" vertical="center"/>
    </xf>
    <xf numFmtId="3" fontId="16" fillId="0" borderId="0" xfId="0" applyNumberFormat="1" applyFont="1" applyFill="1" applyAlignment="1">
      <alignment horizontal="center" vertical="center"/>
    </xf>
    <xf numFmtId="3" fontId="16" fillId="10" borderId="0" xfId="0" applyNumberFormat="1" applyFont="1" applyFill="1" applyAlignment="1">
      <alignment horizontal="center" vertical="center"/>
    </xf>
    <xf numFmtId="0" fontId="26" fillId="2" borderId="2" xfId="0" applyFont="1" applyFill="1" applyBorder="1" applyAlignment="1">
      <alignment horizontal="center" vertical="center"/>
    </xf>
    <xf numFmtId="3" fontId="26" fillId="2" borderId="2" xfId="1" applyNumberFormat="1" applyFont="1" applyFill="1" applyBorder="1" applyAlignment="1">
      <alignment horizontal="center" vertical="center"/>
    </xf>
    <xf numFmtId="0" fontId="27" fillId="0" borderId="0" xfId="0" applyFont="1" applyFill="1" applyAlignment="1">
      <alignment horizontal="center" vertical="center"/>
    </xf>
    <xf numFmtId="0" fontId="27" fillId="10" borderId="0" xfId="0" applyFont="1" applyFill="1" applyAlignment="1">
      <alignment horizontal="center" vertical="center"/>
    </xf>
    <xf numFmtId="0" fontId="24" fillId="8" borderId="12" xfId="0" applyFont="1" applyFill="1" applyBorder="1"/>
    <xf numFmtId="0" fontId="24" fillId="0" borderId="0" xfId="0" applyFont="1"/>
    <xf numFmtId="0" fontId="27" fillId="0" borderId="12" xfId="0" applyFont="1" applyFill="1" applyBorder="1" applyAlignment="1">
      <alignment horizontal="center" vertical="center"/>
    </xf>
    <xf numFmtId="0" fontId="27" fillId="10" borderId="12" xfId="0" applyFont="1" applyFill="1" applyBorder="1" applyAlignment="1">
      <alignment horizontal="center" vertical="center"/>
    </xf>
    <xf numFmtId="165" fontId="26" fillId="2" borderId="2" xfId="1" applyNumberFormat="1" applyFont="1" applyFill="1" applyBorder="1" applyAlignment="1">
      <alignment horizontal="center" vertical="center"/>
    </xf>
    <xf numFmtId="165" fontId="27" fillId="0" borderId="12" xfId="0" applyNumberFormat="1" applyFont="1" applyFill="1" applyBorder="1" applyAlignment="1">
      <alignment horizontal="center" vertical="center"/>
    </xf>
    <xf numFmtId="165" fontId="8" fillId="2" borderId="1" xfId="1" applyNumberFormat="1" applyFont="1" applyFill="1" applyBorder="1" applyAlignment="1">
      <alignment horizontal="center" vertical="center"/>
    </xf>
    <xf numFmtId="165" fontId="8" fillId="0" borderId="1" xfId="1" applyNumberFormat="1" applyFont="1" applyFill="1" applyBorder="1" applyAlignment="1">
      <alignment horizontal="center" vertical="center"/>
    </xf>
    <xf numFmtId="3" fontId="8" fillId="0" borderId="1" xfId="1" applyNumberFormat="1" applyFont="1" applyFill="1" applyBorder="1" applyAlignment="1">
      <alignment horizontal="center" vertical="center"/>
    </xf>
    <xf numFmtId="167" fontId="10" fillId="11" borderId="1" xfId="0" applyNumberFormat="1" applyFont="1" applyFill="1" applyBorder="1" applyAlignment="1">
      <alignment horizontal="center" vertical="center"/>
    </xf>
    <xf numFmtId="0" fontId="5" fillId="0" borderId="0" xfId="0" applyFont="1" applyAlignment="1">
      <alignment horizontal="left"/>
    </xf>
    <xf numFmtId="0" fontId="9" fillId="2" borderId="10" xfId="0" applyFont="1" applyFill="1" applyBorder="1" applyAlignment="1">
      <alignment horizontal="left" vertical="center" wrapText="1"/>
    </xf>
    <xf numFmtId="0" fontId="5" fillId="2" borderId="0" xfId="0" applyFont="1" applyFill="1" applyAlignment="1">
      <alignment horizontal="left"/>
    </xf>
    <xf numFmtId="3" fontId="9" fillId="0" borderId="2" xfId="1" applyNumberFormat="1" applyFont="1" applyFill="1" applyBorder="1" applyAlignment="1">
      <alignment horizontal="center" vertical="center"/>
    </xf>
    <xf numFmtId="0" fontId="8" fillId="8" borderId="12" xfId="0" applyFont="1" applyFill="1" applyBorder="1" applyAlignment="1">
      <alignment vertical="top" wrapText="1"/>
    </xf>
    <xf numFmtId="0" fontId="8" fillId="0" borderId="2" xfId="0" applyFont="1" applyFill="1" applyBorder="1" applyAlignment="1">
      <alignment vertical="center" wrapText="1"/>
    </xf>
    <xf numFmtId="0" fontId="9" fillId="2" borderId="22" xfId="0" applyFont="1" applyFill="1" applyBorder="1" applyAlignment="1">
      <alignment horizontal="left" vertical="center" wrapText="1"/>
    </xf>
    <xf numFmtId="0" fontId="5" fillId="2" borderId="21" xfId="0" applyFont="1" applyFill="1" applyBorder="1"/>
    <xf numFmtId="165" fontId="9" fillId="2" borderId="2" xfId="1" applyNumberFormat="1" applyFont="1" applyFill="1" applyBorder="1" applyAlignment="1">
      <alignment horizontal="center" vertical="center" wrapText="1"/>
    </xf>
    <xf numFmtId="0" fontId="5" fillId="0" borderId="23" xfId="0" applyFont="1" applyBorder="1"/>
    <xf numFmtId="0" fontId="17" fillId="0" borderId="2" xfId="0" applyFont="1" applyFill="1" applyBorder="1" applyAlignment="1">
      <alignment vertical="center" wrapText="1"/>
    </xf>
    <xf numFmtId="3" fontId="8" fillId="2" borderId="0" xfId="1" applyNumberFormat="1" applyFont="1" applyFill="1" applyBorder="1" applyAlignment="1">
      <alignment horizontal="center" vertical="center"/>
    </xf>
    <xf numFmtId="165" fontId="8" fillId="0" borderId="0" xfId="1" applyNumberFormat="1" applyFont="1" applyFill="1" applyBorder="1" applyAlignment="1">
      <alignment horizontal="center" vertical="center"/>
    </xf>
    <xf numFmtId="0" fontId="8" fillId="2" borderId="0" xfId="0" applyFont="1" applyFill="1" applyBorder="1" applyAlignment="1">
      <alignment vertical="center" wrapText="1"/>
    </xf>
    <xf numFmtId="0" fontId="8" fillId="2" borderId="0" xfId="0" applyFont="1" applyFill="1" applyBorder="1" applyAlignment="1">
      <alignment horizontal="center" vertical="center" wrapText="1"/>
    </xf>
    <xf numFmtId="3" fontId="8" fillId="0" borderId="0" xfId="0" applyNumberFormat="1" applyFont="1" applyFill="1" applyBorder="1" applyAlignment="1">
      <alignment horizontal="center" vertical="center"/>
    </xf>
    <xf numFmtId="165" fontId="9" fillId="3" borderId="1" xfId="1" applyNumberFormat="1" applyFont="1" applyFill="1" applyBorder="1" applyAlignment="1">
      <alignment horizontal="center" vertical="center"/>
    </xf>
    <xf numFmtId="3" fontId="9" fillId="3" borderId="1" xfId="1" applyNumberFormat="1" applyFont="1" applyFill="1" applyBorder="1" applyAlignment="1">
      <alignment horizontal="center" vertical="center"/>
    </xf>
    <xf numFmtId="3" fontId="9" fillId="3" borderId="0" xfId="0" applyNumberFormat="1" applyFont="1" applyFill="1" applyBorder="1" applyAlignment="1">
      <alignment horizontal="center" vertical="center"/>
    </xf>
    <xf numFmtId="0" fontId="29" fillId="0" borderId="0" xfId="0" applyFont="1"/>
    <xf numFmtId="0" fontId="8" fillId="0" borderId="0" xfId="0" applyFont="1" applyFill="1" applyAlignment="1">
      <alignment vertical="center" wrapText="1"/>
    </xf>
    <xf numFmtId="0" fontId="30" fillId="0" borderId="0" xfId="0" applyFont="1"/>
    <xf numFmtId="0" fontId="30" fillId="0" borderId="0" xfId="0" applyFont="1" applyAlignment="1">
      <alignment horizontal="left" vertical="top"/>
    </xf>
    <xf numFmtId="0" fontId="5" fillId="0" borderId="0" xfId="0" applyFont="1" applyAlignment="1">
      <alignment horizontal="left" wrapText="1"/>
    </xf>
    <xf numFmtId="0" fontId="8" fillId="0" borderId="0" xfId="0" applyFont="1" applyAlignment="1">
      <alignment horizontal="left" vertical="top"/>
    </xf>
    <xf numFmtId="0" fontId="8" fillId="0" borderId="0" xfId="0" applyFont="1"/>
    <xf numFmtId="0" fontId="8" fillId="0" borderId="0" xfId="0" applyFont="1" applyAlignment="1">
      <alignment horizontal="center" vertical="top"/>
    </xf>
    <xf numFmtId="0" fontId="30" fillId="0" borderId="0" xfId="0" applyFont="1" applyAlignment="1">
      <alignment horizontal="center" vertical="top"/>
    </xf>
    <xf numFmtId="0" fontId="8" fillId="0" borderId="0" xfId="0" applyFont="1" applyAlignment="1">
      <alignment horizontal="center"/>
    </xf>
    <xf numFmtId="0" fontId="30" fillId="0" borderId="0" xfId="0" applyFont="1" applyAlignment="1">
      <alignment horizontal="center"/>
    </xf>
    <xf numFmtId="0" fontId="30" fillId="0" borderId="24" xfId="0" applyFont="1" applyBorder="1"/>
    <xf numFmtId="0" fontId="8" fillId="0" borderId="24" xfId="0" applyFont="1" applyBorder="1" applyAlignment="1">
      <alignment horizontal="center" vertical="center" wrapText="1"/>
    </xf>
    <xf numFmtId="9" fontId="17" fillId="0" borderId="24" xfId="0" applyNumberFormat="1" applyFont="1" applyBorder="1" applyAlignment="1">
      <alignment horizontal="center" vertical="center" shrinkToFit="1"/>
    </xf>
    <xf numFmtId="0" fontId="8" fillId="15" borderId="24" xfId="0" applyFont="1" applyFill="1" applyBorder="1" applyAlignment="1">
      <alignment horizontal="center" vertical="center" wrapText="1"/>
    </xf>
    <xf numFmtId="0" fontId="8" fillId="0" borderId="25" xfId="0" applyFont="1" applyBorder="1" applyAlignment="1">
      <alignment horizontal="left" vertical="top" wrapText="1"/>
    </xf>
    <xf numFmtId="0" fontId="12" fillId="0" borderId="25" xfId="0" applyFont="1" applyBorder="1" applyAlignment="1">
      <alignment horizontal="left" vertical="top" wrapText="1"/>
    </xf>
    <xf numFmtId="0" fontId="12" fillId="0" borderId="25" xfId="0" applyFont="1" applyBorder="1" applyAlignment="1">
      <alignment horizontal="left" vertical="center" wrapText="1"/>
    </xf>
    <xf numFmtId="0" fontId="8" fillId="0" borderId="25" xfId="0" applyFont="1" applyBorder="1" applyAlignment="1">
      <alignment horizontal="center" vertical="center" wrapText="1"/>
    </xf>
    <xf numFmtId="0" fontId="30" fillId="0" borderId="25" xfId="0" applyFont="1" applyBorder="1"/>
    <xf numFmtId="0" fontId="11" fillId="0" borderId="25" xfId="0" applyFont="1" applyBorder="1" applyAlignment="1">
      <alignment horizontal="left" vertical="center" wrapText="1"/>
    </xf>
    <xf numFmtId="9" fontId="17" fillId="0" borderId="25" xfId="0" applyNumberFormat="1" applyFont="1" applyBorder="1" applyAlignment="1">
      <alignment horizontal="center" vertical="center" shrinkToFit="1"/>
    </xf>
    <xf numFmtId="0" fontId="12" fillId="15" borderId="25" xfId="0" applyFont="1" applyFill="1" applyBorder="1" applyAlignment="1">
      <alignment horizontal="center" vertical="center" wrapText="1"/>
    </xf>
    <xf numFmtId="0" fontId="12" fillId="0" borderId="25" xfId="0" applyFont="1" applyBorder="1" applyAlignment="1">
      <alignment horizontal="center" vertical="center" wrapText="1"/>
    </xf>
    <xf numFmtId="0" fontId="8" fillId="0" borderId="25" xfId="0" applyFont="1" applyBorder="1" applyAlignment="1">
      <alignment horizontal="left" vertical="center" wrapText="1"/>
    </xf>
    <xf numFmtId="0" fontId="7" fillId="5" borderId="0" xfId="0" applyFont="1" applyFill="1" applyBorder="1" applyAlignment="1">
      <alignment horizontal="center" vertical="center" wrapText="1"/>
    </xf>
    <xf numFmtId="0" fontId="28" fillId="5" borderId="0" xfId="0" applyFont="1" applyFill="1" applyBorder="1" applyAlignment="1">
      <alignment horizontal="center" vertical="center" wrapText="1"/>
    </xf>
    <xf numFmtId="0" fontId="32" fillId="0" borderId="0" xfId="0" applyFont="1" applyAlignment="1">
      <alignment horizontal="center" vertical="center"/>
    </xf>
    <xf numFmtId="0" fontId="7" fillId="5" borderId="0" xfId="0" applyFont="1" applyFill="1" applyAlignment="1">
      <alignment horizontal="center" vertical="center" wrapText="1"/>
    </xf>
    <xf numFmtId="165" fontId="8" fillId="0" borderId="1" xfId="1" applyNumberFormat="1" applyFont="1" applyFill="1" applyBorder="1" applyAlignment="1">
      <alignment horizontal="left" vertical="center" wrapText="1"/>
    </xf>
    <xf numFmtId="3" fontId="8" fillId="0" borderId="1" xfId="1" applyNumberFormat="1" applyFont="1" applyFill="1" applyBorder="1" applyAlignment="1">
      <alignment horizontal="left" vertical="center" wrapText="1"/>
    </xf>
    <xf numFmtId="3" fontId="8" fillId="0" borderId="0" xfId="0" applyNumberFormat="1" applyFont="1" applyFill="1" applyBorder="1" applyAlignment="1">
      <alignment horizontal="left" vertical="center" wrapText="1"/>
    </xf>
    <xf numFmtId="0" fontId="11" fillId="0" borderId="24" xfId="0" applyFont="1" applyBorder="1" applyAlignment="1">
      <alignment horizontal="left" vertical="center" wrapText="1"/>
    </xf>
    <xf numFmtId="0" fontId="12" fillId="0" borderId="24" xfId="0" applyFont="1" applyBorder="1" applyAlignment="1">
      <alignment horizontal="left" vertical="center" wrapText="1"/>
    </xf>
    <xf numFmtId="0" fontId="12" fillId="0" borderId="24" xfId="0" applyFont="1" applyBorder="1" applyAlignment="1">
      <alignment horizontal="center" vertical="center" wrapText="1"/>
    </xf>
    <xf numFmtId="0" fontId="12" fillId="15" borderId="24" xfId="0" applyFont="1" applyFill="1" applyBorder="1" applyAlignment="1">
      <alignment horizontal="center" vertical="center" wrapText="1"/>
    </xf>
    <xf numFmtId="0" fontId="5" fillId="0" borderId="24" xfId="0" applyFont="1" applyFill="1" applyBorder="1" applyAlignment="1">
      <alignment vertical="center"/>
    </xf>
    <xf numFmtId="0" fontId="30" fillId="0" borderId="0" xfId="0" applyFont="1" applyAlignment="1">
      <alignment horizontal="left" vertical="center"/>
    </xf>
    <xf numFmtId="0" fontId="12" fillId="0" borderId="25" xfId="0" quotePrefix="1" applyFont="1" applyBorder="1" applyAlignment="1">
      <alignment horizontal="center" vertical="center" wrapText="1"/>
    </xf>
    <xf numFmtId="0" fontId="24" fillId="0" borderId="24" xfId="0" applyFont="1" applyFill="1" applyBorder="1" applyAlignment="1">
      <alignment horizontal="left" vertical="center" wrapText="1"/>
    </xf>
    <xf numFmtId="0" fontId="24" fillId="0" borderId="25" xfId="0" applyFont="1" applyBorder="1" applyAlignment="1">
      <alignment horizontal="left" wrapText="1"/>
    </xf>
    <xf numFmtId="0" fontId="24" fillId="0" borderId="24" xfId="0" applyFont="1" applyBorder="1" applyAlignment="1">
      <alignment horizontal="left" wrapText="1"/>
    </xf>
    <xf numFmtId="0" fontId="24" fillId="0" borderId="25" xfId="0" applyFont="1" applyBorder="1" applyAlignment="1">
      <alignment horizontal="left" vertical="center" wrapText="1"/>
    </xf>
    <xf numFmtId="0" fontId="12" fillId="0" borderId="25" xfId="0" applyFont="1" applyBorder="1" applyAlignment="1">
      <alignment vertical="center" wrapText="1"/>
    </xf>
    <xf numFmtId="0" fontId="8" fillId="0" borderId="25" xfId="0" applyFont="1" applyBorder="1" applyAlignment="1">
      <alignment vertical="center" wrapText="1"/>
    </xf>
    <xf numFmtId="3" fontId="9" fillId="12" borderId="3" xfId="1" applyNumberFormat="1" applyFont="1" applyFill="1" applyBorder="1" applyAlignment="1">
      <alignment horizontal="center" vertical="center"/>
    </xf>
    <xf numFmtId="2" fontId="10" fillId="11" borderId="2" xfId="0" applyNumberFormat="1" applyFont="1" applyFill="1" applyBorder="1" applyAlignment="1">
      <alignment horizontal="center" vertical="center" wrapText="1"/>
    </xf>
    <xf numFmtId="0" fontId="5" fillId="0" borderId="0" xfId="0" applyFont="1" applyAlignment="1">
      <alignment wrapText="1"/>
    </xf>
    <xf numFmtId="0" fontId="26" fillId="0" borderId="0" xfId="0" applyFont="1" applyAlignment="1">
      <alignment vertical="center" wrapText="1"/>
    </xf>
    <xf numFmtId="0" fontId="6" fillId="2" borderId="27" xfId="0" applyFont="1" applyFill="1" applyBorder="1" applyAlignment="1">
      <alignment vertical="center" wrapText="1"/>
    </xf>
    <xf numFmtId="0" fontId="9" fillId="2" borderId="20" xfId="0" applyFont="1" applyFill="1" applyBorder="1" applyAlignment="1">
      <alignment horizontal="left" vertical="center" wrapText="1"/>
    </xf>
    <xf numFmtId="0" fontId="4" fillId="7" borderId="0" xfId="0" applyFont="1" applyFill="1" applyBorder="1" applyAlignment="1">
      <alignment vertical="center" wrapText="1"/>
    </xf>
    <xf numFmtId="0" fontId="4" fillId="7" borderId="0" xfId="0" applyFont="1" applyFill="1" applyBorder="1" applyAlignment="1">
      <alignment horizontal="left" vertical="center" wrapText="1"/>
    </xf>
    <xf numFmtId="0" fontId="5" fillId="8" borderId="13" xfId="0" applyFont="1" applyFill="1" applyBorder="1"/>
    <xf numFmtId="3" fontId="10" fillId="11" borderId="12" xfId="0" applyNumberFormat="1" applyFont="1" applyFill="1" applyBorder="1" applyAlignment="1">
      <alignment horizontal="center" vertical="center"/>
    </xf>
    <xf numFmtId="3" fontId="9" fillId="0" borderId="3" xfId="1" applyNumberFormat="1" applyFont="1" applyFill="1" applyBorder="1" applyAlignment="1">
      <alignment horizontal="center" vertical="center"/>
    </xf>
    <xf numFmtId="167" fontId="10" fillId="10" borderId="12" xfId="0" applyNumberFormat="1" applyFont="1" applyFill="1" applyBorder="1" applyAlignment="1">
      <alignment horizontal="center" vertical="center"/>
    </xf>
    <xf numFmtId="167" fontId="10" fillId="11" borderId="2" xfId="0" applyNumberFormat="1" applyFont="1" applyFill="1" applyBorder="1" applyAlignment="1">
      <alignment horizontal="center" vertical="center"/>
    </xf>
    <xf numFmtId="166" fontId="15" fillId="0" borderId="18" xfId="0" applyNumberFormat="1" applyFont="1" applyBorder="1" applyAlignment="1">
      <alignment horizontal="center" vertical="center"/>
    </xf>
    <xf numFmtId="0" fontId="14" fillId="0" borderId="9" xfId="0" applyFont="1" applyBorder="1" applyAlignment="1">
      <alignment horizontal="center" vertical="center" wrapText="1"/>
    </xf>
    <xf numFmtId="9" fontId="15" fillId="0" borderId="18" xfId="0" applyNumberFormat="1" applyFont="1" applyBorder="1" applyAlignment="1">
      <alignment horizontal="center" vertical="center"/>
    </xf>
    <xf numFmtId="0" fontId="20" fillId="0" borderId="18" xfId="0" applyFont="1" applyBorder="1" applyAlignment="1">
      <alignment horizontal="center" vertical="center"/>
    </xf>
    <xf numFmtId="3" fontId="8" fillId="0" borderId="9" xfId="1" applyNumberFormat="1" applyFont="1" applyFill="1" applyBorder="1" applyAlignment="1">
      <alignment horizontal="center" vertical="center"/>
    </xf>
    <xf numFmtId="0" fontId="15" fillId="0" borderId="18" xfId="0" applyFont="1" applyBorder="1" applyAlignment="1">
      <alignment horizontal="center" vertical="center"/>
    </xf>
    <xf numFmtId="3" fontId="8" fillId="2" borderId="9" xfId="0" applyNumberFormat="1" applyFont="1" applyFill="1" applyBorder="1" applyAlignment="1">
      <alignment horizontal="center" vertical="center"/>
    </xf>
    <xf numFmtId="3" fontId="8" fillId="0" borderId="9" xfId="0" applyNumberFormat="1" applyFont="1" applyBorder="1" applyAlignment="1">
      <alignment horizontal="center" vertical="center"/>
    </xf>
    <xf numFmtId="0" fontId="10" fillId="0" borderId="18" xfId="0" applyFont="1" applyBorder="1" applyAlignment="1">
      <alignment horizontal="center" vertical="center"/>
    </xf>
    <xf numFmtId="3" fontId="10" fillId="0" borderId="18" xfId="0" applyNumberFormat="1" applyFont="1" applyBorder="1" applyAlignment="1">
      <alignment horizontal="center" vertical="center"/>
    </xf>
    <xf numFmtId="3" fontId="23" fillId="0" borderId="18" xfId="0" applyNumberFormat="1" applyFont="1" applyBorder="1" applyAlignment="1">
      <alignment horizontal="center" vertical="center"/>
    </xf>
    <xf numFmtId="166" fontId="10" fillId="0" borderId="18" xfId="0" applyNumberFormat="1" applyFont="1" applyBorder="1" applyAlignment="1">
      <alignment horizontal="center" vertical="center"/>
    </xf>
    <xf numFmtId="3" fontId="9" fillId="0" borderId="9" xfId="1" applyNumberFormat="1" applyFont="1" applyFill="1" applyBorder="1" applyAlignment="1">
      <alignment horizontal="center" vertical="center"/>
    </xf>
    <xf numFmtId="3" fontId="10" fillId="0" borderId="0" xfId="0" applyNumberFormat="1" applyFont="1" applyAlignment="1">
      <alignment horizontal="center" vertical="center"/>
    </xf>
    <xf numFmtId="3" fontId="19" fillId="0" borderId="9" xfId="1" applyNumberFormat="1" applyFont="1" applyFill="1" applyBorder="1" applyAlignment="1">
      <alignment horizontal="center" vertical="center"/>
    </xf>
    <xf numFmtId="9" fontId="10" fillId="0" borderId="18" xfId="0" applyNumberFormat="1" applyFont="1" applyBorder="1" applyAlignment="1">
      <alignment horizontal="center" vertical="center"/>
    </xf>
    <xf numFmtId="166" fontId="10" fillId="2" borderId="18" xfId="0" applyNumberFormat="1" applyFont="1" applyFill="1" applyBorder="1" applyAlignment="1">
      <alignment horizontal="center" vertical="center"/>
    </xf>
    <xf numFmtId="0" fontId="12" fillId="2" borderId="28" xfId="0" applyFont="1" applyFill="1" applyBorder="1" applyAlignment="1">
      <alignment horizontal="center" vertical="center"/>
    </xf>
    <xf numFmtId="3" fontId="11" fillId="14" borderId="7" xfId="1" applyNumberFormat="1" applyFont="1" applyFill="1" applyBorder="1" applyAlignment="1">
      <alignment horizontal="center" vertical="center"/>
    </xf>
    <xf numFmtId="3" fontId="11" fillId="2" borderId="7" xfId="1" applyNumberFormat="1" applyFont="1" applyFill="1" applyBorder="1" applyAlignment="1">
      <alignment horizontal="center" vertical="center"/>
    </xf>
    <xf numFmtId="0" fontId="5" fillId="0" borderId="29" xfId="0" applyFont="1" applyBorder="1"/>
    <xf numFmtId="0" fontId="24" fillId="8" borderId="9" xfId="0" applyFont="1" applyFill="1" applyBorder="1" applyAlignment="1">
      <alignment horizontal="left" vertical="center" wrapText="1"/>
    </xf>
    <xf numFmtId="0" fontId="5" fillId="8" borderId="12" xfId="0" applyFont="1" applyFill="1" applyBorder="1" applyAlignment="1">
      <alignment horizontal="left" vertical="center"/>
    </xf>
    <xf numFmtId="0" fontId="24" fillId="8" borderId="12" xfId="0" applyFont="1" applyFill="1" applyBorder="1" applyAlignment="1">
      <alignment horizontal="left" vertical="center"/>
    </xf>
    <xf numFmtId="0" fontId="29" fillId="0" borderId="29" xfId="0" applyFont="1" applyBorder="1"/>
    <xf numFmtId="0" fontId="5" fillId="0" borderId="29" xfId="0" applyFont="1" applyBorder="1" applyAlignment="1">
      <alignment horizontal="left" wrapText="1"/>
    </xf>
    <xf numFmtId="0" fontId="24" fillId="8" borderId="6" xfId="0" applyFont="1" applyFill="1" applyBorder="1" applyAlignment="1">
      <alignment horizontal="left" vertical="center"/>
    </xf>
    <xf numFmtId="0" fontId="24" fillId="8" borderId="7" xfId="0" applyFont="1" applyFill="1" applyBorder="1" applyAlignment="1">
      <alignment horizontal="left" vertical="center"/>
    </xf>
    <xf numFmtId="0" fontId="8" fillId="0" borderId="30" xfId="0" applyFont="1" applyBorder="1" applyAlignment="1">
      <alignment horizontal="left" vertical="top"/>
    </xf>
    <xf numFmtId="0" fontId="8" fillId="0" borderId="30" xfId="0" applyFont="1" applyBorder="1"/>
    <xf numFmtId="0" fontId="8" fillId="0" borderId="30" xfId="0" applyFont="1" applyBorder="1" applyAlignment="1">
      <alignment horizontal="center" vertical="top"/>
    </xf>
    <xf numFmtId="0" fontId="8" fillId="0" borderId="30" xfId="0" applyFont="1" applyBorder="1" applyAlignment="1">
      <alignment horizontal="center"/>
    </xf>
    <xf numFmtId="0" fontId="24" fillId="0" borderId="30" xfId="0" applyFont="1" applyBorder="1" applyAlignment="1">
      <alignment horizontal="left" vertical="center" wrapText="1"/>
    </xf>
    <xf numFmtId="0" fontId="8" fillId="8" borderId="9" xfId="0" applyFont="1" applyFill="1" applyBorder="1" applyAlignment="1">
      <alignment horizontal="left" wrapText="1"/>
    </xf>
    <xf numFmtId="3" fontId="8" fillId="8" borderId="9" xfId="1" applyNumberFormat="1" applyFont="1" applyFill="1" applyBorder="1" applyAlignment="1">
      <alignment horizontal="left" wrapText="1"/>
    </xf>
    <xf numFmtId="0" fontId="25" fillId="13" borderId="9" xfId="0" applyFont="1" applyFill="1" applyBorder="1" applyAlignment="1">
      <alignment horizontal="left" wrapText="1"/>
    </xf>
    <xf numFmtId="3" fontId="25" fillId="13" borderId="9" xfId="1" applyNumberFormat="1" applyFont="1" applyFill="1" applyBorder="1" applyAlignment="1">
      <alignment horizontal="left" wrapText="1"/>
    </xf>
    <xf numFmtId="3" fontId="8" fillId="8" borderId="28" xfId="1" applyNumberFormat="1" applyFont="1" applyFill="1" applyBorder="1" applyAlignment="1">
      <alignment horizontal="left" wrapText="1"/>
    </xf>
    <xf numFmtId="0" fontId="5" fillId="0" borderId="0" xfId="0" applyFont="1" applyBorder="1"/>
    <xf numFmtId="0" fontId="8" fillId="0" borderId="0" xfId="0" applyFont="1" applyFill="1" applyBorder="1"/>
    <xf numFmtId="0" fontId="5" fillId="0" borderId="0" xfId="0" applyFont="1" applyFill="1" applyBorder="1"/>
    <xf numFmtId="166" fontId="11" fillId="2" borderId="9" xfId="2" applyNumberFormat="1" applyFont="1" applyFill="1" applyBorder="1" applyAlignment="1">
      <alignment horizontal="center" vertical="center"/>
    </xf>
    <xf numFmtId="0" fontId="11" fillId="2" borderId="18" xfId="0" applyFont="1" applyFill="1" applyBorder="1" applyAlignment="1">
      <alignment horizontal="center" vertical="center"/>
    </xf>
    <xf numFmtId="0" fontId="24" fillId="8" borderId="9" xfId="0" applyFont="1" applyFill="1" applyBorder="1" applyAlignment="1">
      <alignment horizontal="left" wrapText="1"/>
    </xf>
    <xf numFmtId="0" fontId="35" fillId="8" borderId="9" xfId="0" applyFont="1" applyFill="1" applyBorder="1" applyAlignment="1">
      <alignment horizontal="left" wrapText="1"/>
    </xf>
    <xf numFmtId="0" fontId="39" fillId="13" borderId="9" xfId="0" applyFont="1" applyFill="1" applyBorder="1" applyAlignment="1">
      <alignment horizontal="left" wrapText="1"/>
    </xf>
    <xf numFmtId="0" fontId="39" fillId="13" borderId="0" xfId="0" applyFont="1" applyFill="1" applyAlignment="1">
      <alignment horizontal="left" wrapText="1"/>
    </xf>
    <xf numFmtId="3" fontId="14" fillId="2" borderId="9" xfId="0" applyNumberFormat="1" applyFont="1" applyFill="1" applyBorder="1" applyAlignment="1">
      <alignment horizontal="center" vertical="center"/>
    </xf>
    <xf numFmtId="0" fontId="38" fillId="8" borderId="7" xfId="0" applyFont="1" applyFill="1" applyBorder="1" applyAlignment="1">
      <alignment horizontal="left" vertical="center"/>
    </xf>
    <xf numFmtId="0" fontId="42" fillId="0" borderId="0" xfId="0" applyFont="1"/>
    <xf numFmtId="0" fontId="43" fillId="8" borderId="7" xfId="0" applyFont="1" applyFill="1" applyBorder="1" applyAlignment="1">
      <alignment horizontal="left" vertical="center"/>
    </xf>
    <xf numFmtId="0" fontId="44" fillId="0" borderId="0" xfId="0" applyFont="1"/>
    <xf numFmtId="0" fontId="12" fillId="2" borderId="7" xfId="0" applyFont="1" applyFill="1" applyBorder="1" applyAlignment="1">
      <alignment horizontal="center" vertical="center"/>
    </xf>
    <xf numFmtId="0" fontId="12" fillId="0" borderId="7" xfId="0" applyFont="1" applyBorder="1" applyAlignment="1">
      <alignment horizontal="center" vertical="center"/>
    </xf>
    <xf numFmtId="49" fontId="10" fillId="0" borderId="18" xfId="0" applyNumberFormat="1" applyFont="1" applyBorder="1" applyAlignment="1">
      <alignment horizontal="center" vertical="center"/>
    </xf>
    <xf numFmtId="0" fontId="10" fillId="0" borderId="13" xfId="0" applyFont="1" applyBorder="1" applyAlignment="1">
      <alignment horizontal="center" vertical="center" wrapText="1"/>
    </xf>
    <xf numFmtId="3" fontId="9" fillId="0" borderId="6" xfId="0" applyNumberFormat="1" applyFont="1" applyFill="1" applyBorder="1" applyAlignment="1">
      <alignment horizontal="center" vertical="center"/>
    </xf>
    <xf numFmtId="166" fontId="9" fillId="0" borderId="7" xfId="2" applyNumberFormat="1" applyFont="1" applyFill="1" applyBorder="1" applyAlignment="1">
      <alignment horizontal="center" vertical="center"/>
    </xf>
    <xf numFmtId="9" fontId="9" fillId="0" borderId="7" xfId="2" applyFont="1" applyFill="1" applyBorder="1" applyAlignment="1">
      <alignment horizontal="center" vertical="center"/>
    </xf>
    <xf numFmtId="3" fontId="14" fillId="0" borderId="7" xfId="1" applyNumberFormat="1" applyFont="1" applyFill="1" applyBorder="1" applyAlignment="1">
      <alignment horizontal="center" vertical="center"/>
    </xf>
    <xf numFmtId="0" fontId="7" fillId="13" borderId="0" xfId="0" applyFont="1" applyFill="1" applyAlignment="1">
      <alignment horizontal="left" vertical="center"/>
    </xf>
    <xf numFmtId="0" fontId="7" fillId="13" borderId="0" xfId="0" applyFont="1" applyFill="1" applyAlignment="1">
      <alignment vertical="center" wrapText="1"/>
    </xf>
    <xf numFmtId="0" fontId="8" fillId="13" borderId="0" xfId="0" applyFont="1" applyFill="1" applyAlignment="1">
      <alignment horizontal="center" vertical="center"/>
    </xf>
    <xf numFmtId="3" fontId="10" fillId="11" borderId="13" xfId="0" applyNumberFormat="1" applyFont="1" applyFill="1" applyBorder="1" applyAlignment="1">
      <alignment horizontal="center" vertical="center"/>
    </xf>
    <xf numFmtId="0" fontId="12" fillId="15" borderId="24" xfId="0" quotePrefix="1" applyFont="1" applyFill="1" applyBorder="1" applyAlignment="1">
      <alignment horizontal="center" vertical="center" wrapText="1"/>
    </xf>
    <xf numFmtId="0" fontId="12" fillId="15" borderId="25" xfId="0" quotePrefix="1" applyFont="1" applyFill="1" applyBorder="1" applyAlignment="1">
      <alignment horizontal="center" vertical="center" wrapText="1"/>
    </xf>
    <xf numFmtId="0" fontId="8" fillId="15" borderId="24" xfId="0" quotePrefix="1" applyFont="1" applyFill="1" applyBorder="1" applyAlignment="1">
      <alignment horizontal="center" vertical="center" wrapText="1"/>
    </xf>
    <xf numFmtId="9" fontId="12" fillId="15" borderId="25" xfId="2" applyFont="1" applyFill="1" applyBorder="1" applyAlignment="1">
      <alignment horizontal="center" vertical="center" wrapText="1"/>
    </xf>
    <xf numFmtId="0" fontId="8" fillId="15" borderId="25" xfId="0" quotePrefix="1" applyFont="1" applyFill="1" applyBorder="1" applyAlignment="1">
      <alignment horizontal="center" vertical="center" wrapText="1"/>
    </xf>
    <xf numFmtId="0" fontId="13" fillId="0" borderId="25" xfId="0" applyFont="1" applyBorder="1" applyAlignment="1">
      <alignment vertical="center" wrapText="1"/>
    </xf>
    <xf numFmtId="1" fontId="17" fillId="0" borderId="25" xfId="0" applyNumberFormat="1" applyFont="1" applyBorder="1" applyAlignment="1">
      <alignment horizontal="center" vertical="center" wrapText="1" shrinkToFit="1"/>
    </xf>
    <xf numFmtId="0" fontId="12" fillId="0" borderId="25" xfId="0" applyFont="1" applyFill="1" applyBorder="1" applyAlignment="1">
      <alignment horizontal="left" vertical="center" wrapText="1"/>
    </xf>
    <xf numFmtId="0" fontId="12" fillId="0" borderId="25" xfId="0" applyFont="1" applyFill="1" applyBorder="1" applyAlignment="1">
      <alignment horizontal="center" vertical="center" wrapText="1"/>
    </xf>
    <xf numFmtId="9" fontId="12" fillId="0" borderId="25" xfId="2" applyFont="1" applyFill="1" applyBorder="1" applyAlignment="1">
      <alignment horizontal="center" vertical="center" wrapText="1"/>
    </xf>
    <xf numFmtId="0" fontId="30" fillId="0" borderId="25" xfId="0" applyFont="1" applyFill="1" applyBorder="1"/>
    <xf numFmtId="0" fontId="24" fillId="0" borderId="25" xfId="0" applyFont="1" applyFill="1" applyBorder="1" applyAlignment="1">
      <alignment horizontal="left" wrapText="1"/>
    </xf>
    <xf numFmtId="0" fontId="30" fillId="0" borderId="0" xfId="0" applyFont="1" applyFill="1"/>
    <xf numFmtId="0" fontId="8" fillId="8" borderId="24" xfId="0" applyFont="1" applyFill="1" applyBorder="1" applyAlignment="1">
      <alignment horizontal="center" vertical="center" wrapText="1"/>
    </xf>
    <xf numFmtId="1" fontId="17" fillId="8" borderId="25" xfId="0" applyNumberFormat="1" applyFont="1" applyFill="1" applyBorder="1" applyAlignment="1">
      <alignment horizontal="center" vertical="center" shrinkToFit="1"/>
    </xf>
    <xf numFmtId="1" fontId="17" fillId="8" borderId="24" xfId="0" applyNumberFormat="1" applyFont="1" applyFill="1" applyBorder="1" applyAlignment="1">
      <alignment horizontal="center" vertical="center" shrinkToFit="1"/>
    </xf>
    <xf numFmtId="0" fontId="8" fillId="8" borderId="25" xfId="0" applyFont="1" applyFill="1" applyBorder="1" applyAlignment="1">
      <alignment horizontal="center" vertical="center" wrapText="1"/>
    </xf>
    <xf numFmtId="167" fontId="10" fillId="0" borderId="2" xfId="0" applyNumberFormat="1" applyFont="1" applyBorder="1" applyAlignment="1">
      <alignment horizontal="center" vertical="center"/>
    </xf>
    <xf numFmtId="167" fontId="10" fillId="0" borderId="18" xfId="0" applyNumberFormat="1" applyFont="1" applyBorder="1" applyAlignment="1">
      <alignment horizontal="center" vertical="center"/>
    </xf>
    <xf numFmtId="0" fontId="45" fillId="0" borderId="0" xfId="0" applyFont="1" applyAlignment="1">
      <alignment horizontal="center" vertical="center"/>
    </xf>
    <xf numFmtId="167" fontId="10" fillId="11" borderId="1" xfId="0" applyNumberFormat="1" applyFont="1" applyFill="1" applyBorder="1" applyAlignment="1">
      <alignment horizontal="center" vertical="center" wrapText="1"/>
    </xf>
    <xf numFmtId="9" fontId="11" fillId="0" borderId="7" xfId="2" applyFont="1" applyFill="1" applyBorder="1" applyAlignment="1">
      <alignment horizontal="center" vertical="center"/>
    </xf>
    <xf numFmtId="9" fontId="11" fillId="14" borderId="7" xfId="2" applyFont="1" applyFill="1" applyBorder="1" applyAlignment="1">
      <alignment horizontal="center" vertical="center"/>
    </xf>
    <xf numFmtId="0" fontId="11" fillId="0" borderId="26" xfId="0" applyFont="1" applyFill="1" applyBorder="1" applyAlignment="1">
      <alignment horizontal="left" vertical="center" wrapText="1"/>
    </xf>
    <xf numFmtId="0" fontId="12" fillId="2" borderId="1" xfId="0" applyFont="1" applyFill="1" applyBorder="1" applyAlignment="1">
      <alignment horizontal="center" vertical="center" wrapText="1"/>
    </xf>
    <xf numFmtId="0" fontId="14" fillId="2" borderId="1" xfId="0" applyFont="1" applyFill="1" applyBorder="1" applyAlignment="1">
      <alignment vertical="center" wrapText="1"/>
    </xf>
    <xf numFmtId="0" fontId="13" fillId="2" borderId="1" xfId="0" applyFont="1" applyFill="1" applyBorder="1" applyAlignment="1">
      <alignment horizontal="center" vertical="center" wrapText="1"/>
    </xf>
    <xf numFmtId="166" fontId="10" fillId="11" borderId="1" xfId="0" applyNumberFormat="1" applyFont="1" applyFill="1" applyBorder="1" applyAlignment="1">
      <alignment horizontal="center" vertical="center" wrapText="1"/>
    </xf>
    <xf numFmtId="9" fontId="9" fillId="2" borderId="3" xfId="2" applyFont="1" applyFill="1" applyBorder="1" applyAlignment="1">
      <alignment horizontal="center" vertical="center"/>
    </xf>
    <xf numFmtId="9" fontId="10" fillId="11" borderId="3" xfId="0" applyNumberFormat="1" applyFont="1" applyFill="1" applyBorder="1" applyAlignment="1">
      <alignment horizontal="center" vertical="center"/>
    </xf>
    <xf numFmtId="0" fontId="46" fillId="0" borderId="0" xfId="0" applyFont="1" applyAlignment="1">
      <alignment vertical="center"/>
    </xf>
    <xf numFmtId="167" fontId="10" fillId="0" borderId="1" xfId="0" applyNumberFormat="1" applyFont="1" applyBorder="1" applyAlignment="1">
      <alignment horizontal="center" vertical="center"/>
    </xf>
    <xf numFmtId="9" fontId="9" fillId="2" borderId="6" xfId="2" applyNumberFormat="1" applyFont="1" applyFill="1" applyBorder="1" applyAlignment="1">
      <alignment horizontal="center" vertical="center"/>
    </xf>
    <xf numFmtId="9" fontId="9" fillId="0" borderId="6" xfId="2" applyNumberFormat="1" applyFont="1" applyFill="1" applyBorder="1" applyAlignment="1">
      <alignment horizontal="center" vertical="center"/>
    </xf>
    <xf numFmtId="9" fontId="9" fillId="14" borderId="6" xfId="2" applyNumberFormat="1" applyFont="1" applyFill="1" applyBorder="1" applyAlignment="1">
      <alignment horizontal="center" vertical="center"/>
    </xf>
    <xf numFmtId="0" fontId="7" fillId="13" borderId="1" xfId="0" applyFont="1" applyFill="1" applyBorder="1" applyAlignment="1">
      <alignment horizontal="center" vertical="center"/>
    </xf>
    <xf numFmtId="0" fontId="7" fillId="13" borderId="2" xfId="0" applyFont="1" applyFill="1" applyBorder="1" applyAlignment="1">
      <alignment horizontal="center" vertical="center"/>
    </xf>
    <xf numFmtId="0" fontId="8" fillId="13" borderId="2" xfId="0" applyFont="1" applyFill="1" applyBorder="1" applyAlignment="1">
      <alignment horizontal="center" vertical="center"/>
    </xf>
    <xf numFmtId="0" fontId="8" fillId="0" borderId="3" xfId="0" applyFont="1" applyBorder="1" applyAlignment="1">
      <alignment vertical="center" wrapText="1"/>
    </xf>
    <xf numFmtId="165" fontId="9" fillId="2" borderId="3" xfId="1" applyNumberFormat="1" applyFont="1" applyFill="1" applyBorder="1" applyAlignment="1">
      <alignment horizontal="center" vertical="center"/>
    </xf>
    <xf numFmtId="165" fontId="9" fillId="0" borderId="3" xfId="1" applyNumberFormat="1" applyFont="1" applyFill="1" applyBorder="1" applyAlignment="1">
      <alignment horizontal="center" vertical="center"/>
    </xf>
    <xf numFmtId="0" fontId="8" fillId="8" borderId="3" xfId="0" applyFont="1" applyFill="1" applyBorder="1" applyAlignment="1">
      <alignment horizontal="left" vertical="center" wrapText="1"/>
    </xf>
    <xf numFmtId="0" fontId="13" fillId="2" borderId="8" xfId="0" applyFont="1" applyFill="1" applyBorder="1" applyAlignment="1">
      <alignment horizontal="left" vertical="center"/>
    </xf>
    <xf numFmtId="0" fontId="14" fillId="2" borderId="8" xfId="0" applyFont="1" applyFill="1" applyBorder="1" applyAlignment="1">
      <alignment horizontal="left" vertical="center"/>
    </xf>
    <xf numFmtId="0" fontId="14" fillId="2" borderId="8" xfId="0" applyFont="1" applyFill="1" applyBorder="1" applyAlignment="1">
      <alignment horizontal="center" vertical="center"/>
    </xf>
    <xf numFmtId="3" fontId="14" fillId="2" borderId="8" xfId="1" applyNumberFormat="1" applyFont="1" applyFill="1" applyBorder="1" applyAlignment="1">
      <alignment horizontal="center" vertical="center"/>
    </xf>
    <xf numFmtId="3" fontId="14" fillId="0" borderId="8" xfId="1" applyNumberFormat="1" applyFont="1" applyFill="1" applyBorder="1" applyAlignment="1">
      <alignment horizontal="center" vertical="center"/>
    </xf>
    <xf numFmtId="3" fontId="14" fillId="14" borderId="8" xfId="1" applyNumberFormat="1" applyFont="1" applyFill="1" applyBorder="1" applyAlignment="1">
      <alignment horizontal="center" vertical="center"/>
    </xf>
    <xf numFmtId="0" fontId="24" fillId="8" borderId="8" xfId="0" applyFont="1" applyFill="1" applyBorder="1" applyAlignment="1">
      <alignment horizontal="left" vertical="center"/>
    </xf>
    <xf numFmtId="0" fontId="47" fillId="0" borderId="0" xfId="0" applyFont="1"/>
    <xf numFmtId="0" fontId="7" fillId="13" borderId="31" xfId="0" applyFont="1" applyFill="1" applyBorder="1" applyAlignment="1">
      <alignment horizontal="left" vertical="center" wrapText="1"/>
    </xf>
    <xf numFmtId="0" fontId="7" fillId="13" borderId="31" xfId="0" applyFont="1" applyFill="1" applyBorder="1" applyAlignment="1">
      <alignment horizontal="center" vertical="center"/>
    </xf>
    <xf numFmtId="0" fontId="8" fillId="2" borderId="0" xfId="0" applyFont="1" applyFill="1" applyAlignment="1">
      <alignment horizontal="left" vertical="center" wrapText="1"/>
    </xf>
    <xf numFmtId="0" fontId="10" fillId="16" borderId="0" xfId="0" applyFont="1" applyFill="1" applyAlignment="1">
      <alignment horizontal="center" vertical="center"/>
    </xf>
    <xf numFmtId="0" fontId="10" fillId="0" borderId="0" xfId="0" applyFont="1" applyAlignment="1">
      <alignment horizontal="center" vertical="center"/>
    </xf>
    <xf numFmtId="0" fontId="9" fillId="2" borderId="0" xfId="0" applyFont="1" applyFill="1" applyAlignment="1">
      <alignment horizontal="center" vertical="center"/>
    </xf>
    <xf numFmtId="3" fontId="9" fillId="2" borderId="0" xfId="0" applyNumberFormat="1" applyFont="1" applyFill="1" applyAlignment="1">
      <alignment horizontal="center" vertical="center"/>
    </xf>
    <xf numFmtId="0" fontId="8" fillId="2" borderId="0" xfId="0" applyFont="1" applyFill="1" applyAlignment="1">
      <alignment horizontal="center" vertical="center"/>
    </xf>
    <xf numFmtId="0" fontId="8" fillId="2" borderId="0" xfId="0" applyFont="1" applyFill="1" applyAlignment="1">
      <alignment vertical="center" wrapText="1"/>
    </xf>
    <xf numFmtId="0" fontId="8" fillId="2" borderId="28" xfId="0" applyFont="1" applyFill="1" applyBorder="1" applyAlignment="1">
      <alignment vertical="center" wrapText="1"/>
    </xf>
    <xf numFmtId="0" fontId="12" fillId="0" borderId="28" xfId="0" applyFont="1" applyBorder="1" applyAlignment="1">
      <alignment vertical="center" wrapText="1"/>
    </xf>
    <xf numFmtId="3" fontId="11" fillId="2" borderId="33" xfId="0" quotePrefix="1" applyNumberFormat="1" applyFont="1" applyFill="1" applyBorder="1" applyAlignment="1">
      <alignment horizontal="center" vertical="center"/>
    </xf>
    <xf numFmtId="3" fontId="11" fillId="2" borderId="0" xfId="0" quotePrefix="1" applyNumberFormat="1" applyFont="1" applyFill="1" applyAlignment="1">
      <alignment horizontal="center" vertical="center"/>
    </xf>
    <xf numFmtId="0" fontId="12" fillId="2" borderId="34" xfId="0" applyFont="1" applyFill="1" applyBorder="1" applyAlignment="1">
      <alignment horizontal="center" vertical="center"/>
    </xf>
    <xf numFmtId="0" fontId="12" fillId="0" borderId="0" xfId="0" applyFont="1" applyAlignment="1">
      <alignment vertical="center" wrapText="1"/>
    </xf>
    <xf numFmtId="0" fontId="8" fillId="0" borderId="0" xfId="0" applyFont="1" applyAlignment="1">
      <alignment vertical="center" wrapText="1"/>
    </xf>
    <xf numFmtId="9" fontId="10" fillId="0" borderId="32" xfId="0" applyNumberFormat="1" applyFont="1" applyBorder="1" applyAlignment="1">
      <alignment horizontal="center" vertical="center"/>
    </xf>
    <xf numFmtId="3" fontId="9" fillId="2" borderId="32" xfId="0" quotePrefix="1" applyNumberFormat="1" applyFont="1" applyFill="1" applyBorder="1" applyAlignment="1">
      <alignment horizontal="center" vertical="center"/>
    </xf>
    <xf numFmtId="0" fontId="8" fillId="0" borderId="34" xfId="0" applyFont="1" applyBorder="1" applyAlignment="1">
      <alignment vertical="center" wrapText="1"/>
    </xf>
    <xf numFmtId="9" fontId="11" fillId="0" borderId="18" xfId="0" applyNumberFormat="1" applyFont="1" applyBorder="1" applyAlignment="1">
      <alignment horizontal="center" vertical="center"/>
    </xf>
    <xf numFmtId="0" fontId="12" fillId="0" borderId="9" xfId="0" applyFont="1" applyBorder="1" applyAlignment="1">
      <alignment vertical="center" wrapText="1"/>
    </xf>
    <xf numFmtId="166" fontId="23" fillId="0" borderId="18" xfId="0" applyNumberFormat="1" applyFont="1" applyBorder="1" applyAlignment="1">
      <alignment horizontal="center" vertical="center"/>
    </xf>
    <xf numFmtId="2" fontId="10" fillId="0" borderId="18" xfId="0" applyNumberFormat="1" applyFont="1" applyBorder="1" applyAlignment="1">
      <alignment horizontal="center" vertical="center"/>
    </xf>
    <xf numFmtId="2" fontId="9" fillId="0" borderId="9" xfId="1" applyNumberFormat="1" applyFont="1" applyFill="1" applyBorder="1" applyAlignment="1">
      <alignment horizontal="center" vertical="center"/>
    </xf>
    <xf numFmtId="2" fontId="9" fillId="2" borderId="9" xfId="1" applyNumberFormat="1" applyFont="1" applyFill="1" applyBorder="1" applyAlignment="1">
      <alignment horizontal="center" vertical="center"/>
    </xf>
    <xf numFmtId="0" fontId="11" fillId="0" borderId="18" xfId="0" applyFont="1" applyBorder="1" applyAlignment="1">
      <alignment horizontal="center" vertical="center"/>
    </xf>
    <xf numFmtId="166" fontId="11" fillId="0" borderId="18" xfId="2" applyNumberFormat="1" applyFont="1" applyFill="1" applyBorder="1" applyAlignment="1">
      <alignment horizontal="center" vertical="center"/>
    </xf>
    <xf numFmtId="3" fontId="48" fillId="2" borderId="9" xfId="1" quotePrefix="1" applyNumberFormat="1" applyFont="1" applyFill="1" applyBorder="1" applyAlignment="1">
      <alignment horizontal="center" vertical="center"/>
    </xf>
    <xf numFmtId="0" fontId="5" fillId="2" borderId="9" xfId="0" applyFont="1" applyFill="1" applyBorder="1" applyAlignment="1">
      <alignment horizontal="center" vertical="center"/>
    </xf>
    <xf numFmtId="166" fontId="11" fillId="0" borderId="18" xfId="0" applyNumberFormat="1" applyFont="1" applyBorder="1" applyAlignment="1">
      <alignment horizontal="center" vertical="center"/>
    </xf>
    <xf numFmtId="0" fontId="13" fillId="0" borderId="9" xfId="0" applyFont="1" applyBorder="1" applyAlignment="1">
      <alignment vertical="center" wrapText="1"/>
    </xf>
    <xf numFmtId="166" fontId="20" fillId="0" borderId="18" xfId="0" applyNumberFormat="1" applyFont="1" applyBorder="1" applyAlignment="1">
      <alignment horizontal="center" vertical="center"/>
    </xf>
    <xf numFmtId="0" fontId="14" fillId="0" borderId="9" xfId="0" applyFont="1" applyBorder="1" applyAlignment="1">
      <alignment vertical="center" wrapText="1"/>
    </xf>
    <xf numFmtId="49" fontId="13" fillId="0" borderId="18" xfId="0" applyNumberFormat="1" applyFont="1" applyBorder="1" applyAlignment="1">
      <alignment horizontal="center" vertical="center"/>
    </xf>
    <xf numFmtId="3" fontId="11" fillId="0" borderId="18" xfId="0" applyNumberFormat="1" applyFont="1" applyBorder="1" applyAlignment="1">
      <alignment horizontal="center" vertical="center"/>
    </xf>
    <xf numFmtId="0" fontId="12" fillId="0" borderId="9" xfId="0" applyFont="1" applyBorder="1" applyAlignment="1">
      <alignment horizontal="center" vertical="center" wrapText="1"/>
    </xf>
    <xf numFmtId="0" fontId="12" fillId="0" borderId="9" xfId="0" applyFont="1" applyBorder="1" applyAlignment="1">
      <alignment horizontal="center" vertical="center"/>
    </xf>
    <xf numFmtId="0" fontId="13" fillId="0" borderId="9" xfId="0" applyFont="1" applyBorder="1" applyAlignment="1">
      <alignment horizontal="center" vertical="center" wrapText="1"/>
    </xf>
    <xf numFmtId="0" fontId="13" fillId="0" borderId="9" xfId="0" applyFont="1" applyBorder="1" applyAlignment="1">
      <alignment horizontal="center" vertical="center"/>
    </xf>
    <xf numFmtId="0" fontId="14" fillId="0" borderId="9" xfId="0" applyFont="1" applyBorder="1" applyAlignment="1">
      <alignment horizontal="center" vertical="center"/>
    </xf>
    <xf numFmtId="3" fontId="11" fillId="0" borderId="9" xfId="1" applyNumberFormat="1" applyFont="1" applyFill="1" applyBorder="1" applyAlignment="1">
      <alignment horizontal="center" vertical="center"/>
    </xf>
    <xf numFmtId="0" fontId="10" fillId="10" borderId="18" xfId="0" applyFont="1" applyFill="1" applyBorder="1" applyAlignment="1">
      <alignment horizontal="center" vertical="center"/>
    </xf>
    <xf numFmtId="3" fontId="10" fillId="10" borderId="18" xfId="0" applyNumberFormat="1" applyFont="1" applyFill="1" applyBorder="1" applyAlignment="1">
      <alignment horizontal="center" vertical="center"/>
    </xf>
    <xf numFmtId="166" fontId="11" fillId="10" borderId="18" xfId="0" applyNumberFormat="1" applyFont="1" applyFill="1" applyBorder="1" applyAlignment="1">
      <alignment horizontal="center" vertical="center"/>
    </xf>
    <xf numFmtId="166" fontId="10" fillId="10" borderId="18" xfId="0" applyNumberFormat="1" applyFont="1" applyFill="1" applyBorder="1" applyAlignment="1">
      <alignment horizontal="center" vertical="center"/>
    </xf>
    <xf numFmtId="9" fontId="10" fillId="10" borderId="18" xfId="0" applyNumberFormat="1" applyFont="1" applyFill="1" applyBorder="1" applyAlignment="1">
      <alignment horizontal="center" vertical="center"/>
    </xf>
    <xf numFmtId="167" fontId="10" fillId="10" borderId="18" xfId="0" applyNumberFormat="1" applyFont="1" applyFill="1" applyBorder="1" applyAlignment="1">
      <alignment horizontal="center" vertical="center"/>
    </xf>
    <xf numFmtId="9" fontId="11" fillId="10" borderId="18" xfId="0" applyNumberFormat="1" applyFont="1" applyFill="1" applyBorder="1" applyAlignment="1">
      <alignment horizontal="center" vertical="center"/>
    </xf>
    <xf numFmtId="10" fontId="10" fillId="10" borderId="18" xfId="0" applyNumberFormat="1" applyFont="1" applyFill="1" applyBorder="1" applyAlignment="1">
      <alignment horizontal="center" vertical="center"/>
    </xf>
    <xf numFmtId="49" fontId="10" fillId="10" borderId="18" xfId="0" applyNumberFormat="1" applyFont="1" applyFill="1" applyBorder="1" applyAlignment="1">
      <alignment horizontal="center" vertical="center"/>
    </xf>
    <xf numFmtId="166" fontId="10" fillId="10" borderId="18" xfId="2" applyNumberFormat="1" applyFont="1" applyFill="1" applyBorder="1" applyAlignment="1">
      <alignment horizontal="center" vertical="center"/>
    </xf>
    <xf numFmtId="166" fontId="10" fillId="15" borderId="18" xfId="0" applyNumberFormat="1" applyFont="1" applyFill="1" applyBorder="1" applyAlignment="1">
      <alignment horizontal="center" vertical="center"/>
    </xf>
    <xf numFmtId="3" fontId="10" fillId="15" borderId="18" xfId="0" applyNumberFormat="1" applyFont="1" applyFill="1" applyBorder="1" applyAlignment="1">
      <alignment horizontal="center" vertical="center"/>
    </xf>
    <xf numFmtId="9" fontId="10" fillId="15" borderId="18" xfId="0" applyNumberFormat="1" applyFont="1" applyFill="1" applyBorder="1" applyAlignment="1">
      <alignment horizontal="center" vertical="center"/>
    </xf>
    <xf numFmtId="0" fontId="10" fillId="15" borderId="18" xfId="0" applyFont="1" applyFill="1" applyBorder="1" applyAlignment="1">
      <alignment horizontal="center" vertical="center"/>
    </xf>
    <xf numFmtId="0" fontId="15" fillId="15" borderId="18" xfId="0" applyFont="1" applyFill="1" applyBorder="1" applyAlignment="1">
      <alignment horizontal="center" vertical="center"/>
    </xf>
    <xf numFmtId="0" fontId="11" fillId="15" borderId="18" xfId="0" applyFont="1" applyFill="1" applyBorder="1" applyAlignment="1">
      <alignment horizontal="center" vertical="center"/>
    </xf>
    <xf numFmtId="2" fontId="10" fillId="15" borderId="18" xfId="0" applyNumberFormat="1" applyFont="1" applyFill="1" applyBorder="1" applyAlignment="1">
      <alignment horizontal="center" vertical="center"/>
    </xf>
    <xf numFmtId="9" fontId="10" fillId="10" borderId="0" xfId="0" applyNumberFormat="1" applyFont="1" applyFill="1" applyAlignment="1">
      <alignment horizontal="center" vertical="center"/>
    </xf>
    <xf numFmtId="3" fontId="15" fillId="10" borderId="18" xfId="0" applyNumberFormat="1" applyFont="1" applyFill="1" applyBorder="1" applyAlignment="1">
      <alignment horizontal="center" vertical="center"/>
    </xf>
    <xf numFmtId="3" fontId="11" fillId="0" borderId="9" xfId="2" applyNumberFormat="1" applyFont="1" applyFill="1" applyBorder="1" applyAlignment="1">
      <alignment horizontal="center" vertical="center"/>
    </xf>
    <xf numFmtId="9" fontId="34" fillId="2" borderId="9" xfId="2" applyFont="1" applyFill="1" applyBorder="1" applyAlignment="1">
      <alignment horizontal="center" vertical="center"/>
    </xf>
    <xf numFmtId="3" fontId="12" fillId="0" borderId="9" xfId="1" applyNumberFormat="1" applyFont="1" applyFill="1" applyBorder="1" applyAlignment="1">
      <alignment horizontal="center" vertical="center"/>
    </xf>
    <xf numFmtId="0" fontId="11" fillId="11" borderId="3" xfId="0" applyFont="1" applyFill="1" applyBorder="1" applyAlignment="1">
      <alignment horizontal="center" vertical="center"/>
    </xf>
    <xf numFmtId="0" fontId="12" fillId="8" borderId="2" xfId="0" applyFont="1" applyFill="1" applyBorder="1" applyAlignment="1">
      <alignment horizontal="left" vertical="center" wrapText="1"/>
    </xf>
    <xf numFmtId="0" fontId="9" fillId="2" borderId="1" xfId="0" applyFont="1" applyFill="1" applyBorder="1" applyAlignment="1">
      <alignment horizontal="center" vertical="center"/>
    </xf>
    <xf numFmtId="0" fontId="8" fillId="2" borderId="35" xfId="0" applyFont="1" applyFill="1" applyBorder="1" applyAlignment="1">
      <alignment vertical="center" wrapText="1"/>
    </xf>
    <xf numFmtId="0" fontId="12" fillId="2" borderId="35" xfId="0" applyFont="1" applyFill="1" applyBorder="1" applyAlignment="1">
      <alignment horizontal="center" vertical="center"/>
    </xf>
    <xf numFmtId="0" fontId="8" fillId="2" borderId="35" xfId="0" applyFont="1" applyFill="1" applyBorder="1" applyAlignment="1">
      <alignment horizontal="center" vertical="center"/>
    </xf>
    <xf numFmtId="3" fontId="8" fillId="2" borderId="35" xfId="0" applyNumberFormat="1" applyFont="1" applyFill="1" applyBorder="1" applyAlignment="1">
      <alignment horizontal="center" vertical="center"/>
    </xf>
    <xf numFmtId="3" fontId="8" fillId="0" borderId="35" xfId="0" applyNumberFormat="1" applyFont="1" applyBorder="1" applyAlignment="1">
      <alignment horizontal="center" vertical="center"/>
    </xf>
    <xf numFmtId="3" fontId="10" fillId="0" borderId="36" xfId="0" applyNumberFormat="1" applyFont="1" applyBorder="1" applyAlignment="1">
      <alignment horizontal="center" vertical="center"/>
    </xf>
    <xf numFmtId="3" fontId="10" fillId="10" borderId="36" xfId="0" applyNumberFormat="1" applyFont="1" applyFill="1" applyBorder="1" applyAlignment="1">
      <alignment horizontal="center" vertical="center"/>
    </xf>
    <xf numFmtId="0" fontId="24" fillId="8" borderId="35" xfId="0" applyFont="1" applyFill="1" applyBorder="1" applyAlignment="1">
      <alignment horizontal="left" wrapText="1"/>
    </xf>
    <xf numFmtId="0" fontId="50" fillId="2" borderId="10" xfId="5" applyFont="1" applyFill="1" applyBorder="1" applyAlignment="1">
      <alignment vertical="center" wrapText="1"/>
    </xf>
    <xf numFmtId="0" fontId="50" fillId="2" borderId="11" xfId="5" applyFont="1" applyFill="1" applyBorder="1" applyAlignment="1">
      <alignment vertical="center" wrapText="1"/>
    </xf>
    <xf numFmtId="9" fontId="9" fillId="8" borderId="3" xfId="2" applyFont="1" applyFill="1" applyBorder="1" applyAlignment="1">
      <alignment horizontal="center" vertical="center"/>
    </xf>
    <xf numFmtId="0" fontId="24" fillId="8" borderId="9" xfId="0" applyFont="1" applyFill="1" applyBorder="1" applyAlignment="1">
      <alignment horizontal="left" vertical="top" wrapText="1"/>
    </xf>
    <xf numFmtId="0" fontId="8" fillId="0" borderId="1" xfId="0" applyFont="1" applyBorder="1" applyAlignment="1">
      <alignment vertical="center" wrapText="1"/>
    </xf>
    <xf numFmtId="3" fontId="16" fillId="10" borderId="14" xfId="0" applyNumberFormat="1" applyFont="1" applyFill="1" applyBorder="1" applyAlignment="1">
      <alignment horizontal="center" vertical="center"/>
    </xf>
    <xf numFmtId="3" fontId="16" fillId="10" borderId="12" xfId="0" applyNumberFormat="1" applyFont="1" applyFill="1" applyBorder="1" applyAlignment="1">
      <alignment horizontal="center" vertical="center"/>
    </xf>
    <xf numFmtId="0" fontId="5" fillId="0" borderId="0" xfId="0" applyFont="1" applyAlignment="1">
      <alignment horizontal="left" vertical="center" wrapText="1"/>
    </xf>
    <xf numFmtId="0" fontId="8" fillId="0" borderId="0" xfId="0" applyFont="1" applyAlignment="1">
      <alignment horizontal="left" vertical="top" wrapText="1"/>
    </xf>
    <xf numFmtId="0" fontId="8" fillId="0" borderId="26" xfId="0" applyFont="1" applyBorder="1" applyAlignment="1">
      <alignment horizontal="left" vertical="center" wrapText="1"/>
    </xf>
    <xf numFmtId="0" fontId="8" fillId="0" borderId="24" xfId="0" applyFont="1" applyBorder="1" applyAlignment="1">
      <alignment horizontal="left" vertical="center" wrapText="1"/>
    </xf>
    <xf numFmtId="0" fontId="12" fillId="0" borderId="0" xfId="0" applyFont="1" applyAlignment="1">
      <alignment horizontal="left" vertical="top" wrapText="1"/>
    </xf>
    <xf numFmtId="0" fontId="12" fillId="0" borderId="0" xfId="0" applyFont="1" applyBorder="1" applyAlignment="1">
      <alignment horizontal="left" vertical="top" wrapText="1"/>
    </xf>
    <xf numFmtId="0" fontId="8" fillId="0" borderId="0" xfId="0" applyFont="1" applyBorder="1" applyAlignment="1">
      <alignment horizontal="left" vertical="top" wrapText="1"/>
    </xf>
    <xf numFmtId="0" fontId="11" fillId="0" borderId="26" xfId="0" applyFont="1" applyBorder="1" applyAlignment="1">
      <alignment horizontal="left" vertical="center" wrapText="1"/>
    </xf>
    <xf numFmtId="0" fontId="11" fillId="0" borderId="24" xfId="0" applyFont="1" applyBorder="1" applyAlignment="1">
      <alignment horizontal="left" vertical="center" wrapText="1"/>
    </xf>
    <xf numFmtId="0" fontId="8" fillId="0" borderId="0" xfId="0" applyFont="1" applyAlignment="1">
      <alignment horizontal="left" vertical="center" wrapText="1"/>
    </xf>
  </cellXfs>
  <cellStyles count="6">
    <cellStyle name="Lien hypertexte" xfId="5" builtinId="8"/>
    <cellStyle name="Milliers" xfId="1" builtinId="3"/>
    <cellStyle name="Milliers 3" xfId="4" xr:uid="{C1D475E7-8BEF-4C3F-BA60-08F1B59E86EC}"/>
    <cellStyle name="Normal" xfId="0" builtinId="0"/>
    <cellStyle name="Normal 2" xfId="3" xr:uid="{C945231D-B7B6-44CA-A827-AC0690040735}"/>
    <cellStyle name="Pourcentage" xfId="2" builtinId="5"/>
  </cellStyles>
  <dxfs count="0"/>
  <tableStyles count="0" defaultTableStyle="TableStyleMedium2" defaultPivotStyle="PivotStyleLight16"/>
  <colors>
    <mruColors>
      <color rgb="FFC00000"/>
      <color rgb="FFC80745"/>
      <color rgb="FF392B46"/>
      <color rgb="FFA8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123825</xdr:rowOff>
    </xdr:from>
    <xdr:to>
      <xdr:col>0</xdr:col>
      <xdr:colOff>1922526</xdr:colOff>
      <xdr:row>0</xdr:row>
      <xdr:rowOff>511302</xdr:rowOff>
    </xdr:to>
    <xdr:pic>
      <xdr:nvPicPr>
        <xdr:cNvPr id="4" name="Image 3">
          <a:extLst>
            <a:ext uri="{FF2B5EF4-FFF2-40B4-BE49-F238E27FC236}">
              <a16:creationId xmlns:a16="http://schemas.microsoft.com/office/drawing/2014/main" id="{AC754F3C-4AA0-A886-BA9F-48D2B571893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 y="123825"/>
          <a:ext cx="1865376" cy="377952"/>
        </a:xfrm>
        <a:prstGeom prst="rect">
          <a:avLst/>
        </a:prstGeom>
      </xdr:spPr>
    </xdr:pic>
    <xdr:clientData/>
  </xdr:twoCellAnchor>
</xdr:wsDr>
</file>

<file path=xl/theme/theme1.xml><?xml version="1.0" encoding="utf-8"?>
<a:theme xmlns:a="http://schemas.openxmlformats.org/drawingml/2006/main" name="Thème Office">
  <a:themeElements>
    <a:clrScheme name="Personnalisé 5">
      <a:dk1>
        <a:srgbClr val="010101"/>
      </a:dk1>
      <a:lt1>
        <a:sysClr val="window" lastClr="FFFFFF"/>
      </a:lt1>
      <a:dk2>
        <a:srgbClr val="E55F50"/>
      </a:dk2>
      <a:lt2>
        <a:srgbClr val="E9041E"/>
      </a:lt2>
      <a:accent1>
        <a:srgbClr val="610F15"/>
      </a:accent1>
      <a:accent2>
        <a:srgbClr val="581D39"/>
      </a:accent2>
      <a:accent3>
        <a:srgbClr val="303A3C"/>
      </a:accent3>
      <a:accent4>
        <a:srgbClr val="292D3F"/>
      </a:accent4>
      <a:accent5>
        <a:srgbClr val="4D385E"/>
      </a:accent5>
      <a:accent6>
        <a:srgbClr val="EB2D90"/>
      </a:accent6>
      <a:hlink>
        <a:srgbClr val="E9041E"/>
      </a:hlink>
      <a:folHlink>
        <a:srgbClr val="E9041E"/>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0853D-9CEA-4CBC-9BA6-B89F6EF2B60B}">
  <dimension ref="A1:AJ139"/>
  <sheetViews>
    <sheetView showGridLines="0" tabSelected="1" zoomScale="90" zoomScaleNormal="90" workbookViewId="0">
      <selection activeCell="A2" sqref="A2"/>
    </sheetView>
  </sheetViews>
  <sheetFormatPr baseColWidth="10" defaultColWidth="11.42578125" defaultRowHeight="15" x14ac:dyDescent="0.25"/>
  <cols>
    <col min="1" max="1" width="56.7109375" style="2" customWidth="1"/>
    <col min="2" max="2" width="57.5703125" style="2" hidden="1" customWidth="1"/>
    <col min="3" max="3" width="12.140625" style="165" customWidth="1"/>
    <col min="4" max="4" width="8.5703125" style="165" hidden="1" customWidth="1"/>
    <col min="5" max="16384" width="11.42578125" style="2"/>
  </cols>
  <sheetData>
    <row r="1" spans="1:14" ht="48" customHeight="1" x14ac:dyDescent="0.25"/>
    <row r="2" spans="1:14" ht="39.950000000000003" customHeight="1" x14ac:dyDescent="0.25">
      <c r="A2" s="235" t="s">
        <v>0</v>
      </c>
      <c r="B2" s="235" t="s">
        <v>1</v>
      </c>
      <c r="C2" s="236" t="s">
        <v>250</v>
      </c>
      <c r="D2" s="236" t="s">
        <v>251</v>
      </c>
      <c r="E2" s="1"/>
      <c r="F2" s="1"/>
      <c r="G2" s="1"/>
      <c r="H2" s="1"/>
      <c r="I2" s="1"/>
      <c r="J2" s="1"/>
      <c r="K2" s="1"/>
      <c r="L2" s="1"/>
      <c r="M2" s="1"/>
      <c r="N2" s="1"/>
    </row>
    <row r="3" spans="1:14" ht="39.950000000000003" customHeight="1" x14ac:dyDescent="0.25">
      <c r="A3" s="233" t="s">
        <v>2</v>
      </c>
      <c r="B3" s="111" t="s">
        <v>3</v>
      </c>
      <c r="C3" s="234">
        <v>2</v>
      </c>
      <c r="D3" s="234">
        <f>C3</f>
        <v>2</v>
      </c>
      <c r="E3" s="1"/>
      <c r="F3" s="1"/>
      <c r="G3" s="1"/>
      <c r="H3" s="1"/>
      <c r="I3" s="1"/>
      <c r="J3" s="1"/>
      <c r="K3" s="1"/>
      <c r="L3" s="1"/>
      <c r="M3" s="1"/>
      <c r="N3" s="1"/>
    </row>
    <row r="4" spans="1:14" ht="39.950000000000003" customHeight="1" x14ac:dyDescent="0.25">
      <c r="A4" s="111" t="s">
        <v>134</v>
      </c>
      <c r="B4" s="3" t="s">
        <v>135</v>
      </c>
      <c r="C4" s="166">
        <v>3</v>
      </c>
      <c r="D4" s="166">
        <f t="shared" ref="D4:D18" si="0">C4</f>
        <v>3</v>
      </c>
      <c r="E4" s="1"/>
      <c r="F4" s="1"/>
      <c r="G4" s="1"/>
      <c r="H4" s="1"/>
      <c r="I4" s="1"/>
      <c r="J4" s="1"/>
      <c r="K4" s="1"/>
      <c r="L4" s="1"/>
      <c r="M4" s="1"/>
      <c r="N4" s="1"/>
    </row>
    <row r="5" spans="1:14" ht="39.950000000000003" customHeight="1" x14ac:dyDescent="0.25">
      <c r="A5" s="3" t="s">
        <v>4</v>
      </c>
      <c r="B5" s="3" t="s">
        <v>5</v>
      </c>
      <c r="C5" s="166">
        <v>4</v>
      </c>
      <c r="D5" s="166">
        <f t="shared" si="0"/>
        <v>4</v>
      </c>
      <c r="E5" s="1"/>
      <c r="F5" s="1"/>
      <c r="G5" s="1"/>
      <c r="H5" s="1"/>
      <c r="I5" s="1"/>
      <c r="J5" s="1"/>
      <c r="K5" s="1"/>
      <c r="L5" s="1"/>
      <c r="M5" s="1"/>
      <c r="N5" s="1"/>
    </row>
    <row r="6" spans="1:14" ht="39.950000000000003" customHeight="1" x14ac:dyDescent="0.25">
      <c r="A6" s="3" t="s">
        <v>6</v>
      </c>
      <c r="B6" s="3" t="s">
        <v>7</v>
      </c>
      <c r="C6" s="166">
        <v>5</v>
      </c>
      <c r="D6" s="166">
        <f t="shared" si="0"/>
        <v>5</v>
      </c>
      <c r="E6" s="1"/>
      <c r="F6" s="1"/>
      <c r="G6" s="1"/>
      <c r="H6" s="1"/>
      <c r="I6" s="1"/>
      <c r="J6" s="1"/>
      <c r="K6" s="1"/>
      <c r="L6" s="1"/>
      <c r="M6" s="1"/>
      <c r="N6" s="1"/>
    </row>
    <row r="7" spans="1:14" ht="39.950000000000003" customHeight="1" x14ac:dyDescent="0.25">
      <c r="A7" s="3" t="s">
        <v>8</v>
      </c>
      <c r="B7" s="3" t="s">
        <v>9</v>
      </c>
      <c r="C7" s="166">
        <v>6</v>
      </c>
      <c r="D7" s="166">
        <f t="shared" si="0"/>
        <v>6</v>
      </c>
      <c r="E7" s="1"/>
      <c r="F7" s="1"/>
      <c r="G7" s="1"/>
      <c r="H7" s="1"/>
      <c r="I7" s="1"/>
      <c r="J7" s="1"/>
      <c r="K7" s="1"/>
      <c r="L7" s="1"/>
      <c r="M7" s="1"/>
      <c r="N7" s="1"/>
    </row>
    <row r="8" spans="1:14" ht="39.950000000000003" customHeight="1" x14ac:dyDescent="0.25">
      <c r="A8" s="3" t="s">
        <v>583</v>
      </c>
      <c r="B8" s="3" t="s">
        <v>584</v>
      </c>
      <c r="C8" s="166">
        <v>6</v>
      </c>
      <c r="D8" s="166">
        <f t="shared" si="0"/>
        <v>6</v>
      </c>
      <c r="E8" s="1"/>
      <c r="F8" s="1"/>
      <c r="G8" s="1"/>
      <c r="H8" s="1"/>
      <c r="I8" s="1"/>
      <c r="J8" s="1"/>
      <c r="K8" s="1"/>
      <c r="L8" s="1"/>
      <c r="M8" s="1"/>
      <c r="N8" s="1"/>
    </row>
    <row r="9" spans="1:14" ht="39.950000000000003" customHeight="1" x14ac:dyDescent="0.25">
      <c r="A9" s="3" t="s">
        <v>10</v>
      </c>
      <c r="B9" s="3" t="s">
        <v>11</v>
      </c>
      <c r="C9" s="166">
        <v>7</v>
      </c>
      <c r="D9" s="166">
        <f t="shared" si="0"/>
        <v>7</v>
      </c>
      <c r="E9" s="1"/>
      <c r="F9" s="1"/>
      <c r="G9" s="1"/>
      <c r="H9" s="1"/>
      <c r="I9" s="1"/>
      <c r="J9" s="1"/>
      <c r="K9" s="1"/>
      <c r="L9" s="1"/>
      <c r="M9" s="1"/>
      <c r="N9" s="1"/>
    </row>
    <row r="10" spans="1:14" ht="39.950000000000003" customHeight="1" x14ac:dyDescent="0.25">
      <c r="A10" s="3" t="s">
        <v>14</v>
      </c>
      <c r="B10" s="3" t="s">
        <v>15</v>
      </c>
      <c r="C10" s="166">
        <v>8</v>
      </c>
      <c r="D10" s="166">
        <f t="shared" si="0"/>
        <v>8</v>
      </c>
      <c r="E10" s="1"/>
      <c r="F10" s="1"/>
      <c r="G10" s="1"/>
      <c r="H10" s="1"/>
      <c r="I10" s="1"/>
      <c r="J10" s="1"/>
      <c r="K10" s="1"/>
      <c r="L10" s="1"/>
      <c r="M10" s="1"/>
      <c r="N10" s="1"/>
    </row>
    <row r="11" spans="1:14" ht="39.950000000000003" customHeight="1" x14ac:dyDescent="0.25">
      <c r="A11" s="3" t="s">
        <v>12</v>
      </c>
      <c r="B11" s="3" t="s">
        <v>13</v>
      </c>
      <c r="C11" s="166">
        <v>9</v>
      </c>
      <c r="D11" s="166">
        <v>9</v>
      </c>
      <c r="E11" s="1"/>
      <c r="F11" s="1"/>
      <c r="G11" s="1"/>
      <c r="H11" s="1"/>
      <c r="I11" s="1"/>
      <c r="J11" s="1"/>
      <c r="K11" s="1"/>
      <c r="L11" s="1"/>
      <c r="M11" s="1"/>
      <c r="N11" s="1"/>
    </row>
    <row r="12" spans="1:14" ht="39.950000000000003" customHeight="1" x14ac:dyDescent="0.25">
      <c r="A12" s="3" t="s">
        <v>577</v>
      </c>
      <c r="B12" s="3" t="s">
        <v>578</v>
      </c>
      <c r="C12" s="166">
        <v>10</v>
      </c>
      <c r="D12" s="166">
        <f t="shared" si="0"/>
        <v>10</v>
      </c>
      <c r="E12" s="1"/>
      <c r="F12" s="1"/>
      <c r="G12" s="1"/>
      <c r="H12" s="1"/>
      <c r="I12" s="1"/>
      <c r="J12" s="1"/>
      <c r="K12" s="1"/>
      <c r="L12" s="1"/>
      <c r="M12" s="1"/>
      <c r="N12" s="1"/>
    </row>
    <row r="13" spans="1:14" ht="39.950000000000003" customHeight="1" x14ac:dyDescent="0.25">
      <c r="A13" s="430" t="s">
        <v>16</v>
      </c>
      <c r="B13" s="430" t="s">
        <v>17</v>
      </c>
      <c r="C13" s="166">
        <v>10</v>
      </c>
      <c r="D13" s="166">
        <f t="shared" si="0"/>
        <v>10</v>
      </c>
      <c r="E13" s="1"/>
      <c r="F13" s="1"/>
      <c r="G13" s="1"/>
      <c r="H13" s="1"/>
      <c r="I13" s="1"/>
      <c r="J13" s="1"/>
      <c r="K13" s="1"/>
      <c r="L13" s="1"/>
      <c r="M13" s="1"/>
      <c r="N13" s="1"/>
    </row>
    <row r="14" spans="1:14" ht="39.950000000000003" customHeight="1" x14ac:dyDescent="0.25">
      <c r="A14" s="430" t="s">
        <v>580</v>
      </c>
      <c r="B14" s="430" t="s">
        <v>581</v>
      </c>
      <c r="C14" s="166">
        <v>10</v>
      </c>
      <c r="D14" s="166">
        <f t="shared" si="0"/>
        <v>10</v>
      </c>
      <c r="E14" s="1"/>
      <c r="F14" s="1"/>
      <c r="G14" s="1"/>
      <c r="H14" s="1"/>
      <c r="I14" s="1"/>
      <c r="J14" s="1"/>
      <c r="K14" s="1"/>
      <c r="L14" s="1"/>
      <c r="M14" s="1"/>
      <c r="N14" s="1"/>
    </row>
    <row r="15" spans="1:14" ht="39.950000000000003" customHeight="1" x14ac:dyDescent="0.25">
      <c r="A15" s="430" t="s">
        <v>18</v>
      </c>
      <c r="B15" s="430" t="s">
        <v>19</v>
      </c>
      <c r="C15" s="166">
        <v>10</v>
      </c>
      <c r="D15" s="166">
        <f t="shared" si="0"/>
        <v>10</v>
      </c>
      <c r="E15" s="1"/>
      <c r="F15" s="1"/>
      <c r="G15" s="1"/>
      <c r="H15" s="1"/>
      <c r="I15" s="1"/>
      <c r="J15" s="1"/>
      <c r="K15" s="1"/>
      <c r="L15" s="1"/>
      <c r="M15" s="1"/>
      <c r="N15" s="1"/>
    </row>
    <row r="16" spans="1:14" ht="39.950000000000003" customHeight="1" x14ac:dyDescent="0.25">
      <c r="A16" s="430" t="s">
        <v>20</v>
      </c>
      <c r="B16" s="430" t="s">
        <v>21</v>
      </c>
      <c r="C16" s="166">
        <v>10</v>
      </c>
      <c r="D16" s="166">
        <f t="shared" si="0"/>
        <v>10</v>
      </c>
      <c r="E16" s="1"/>
      <c r="F16" s="1"/>
      <c r="G16" s="1"/>
      <c r="H16" s="1"/>
      <c r="I16" s="1"/>
      <c r="J16" s="1"/>
      <c r="K16" s="1"/>
      <c r="L16" s="1"/>
      <c r="M16" s="1"/>
      <c r="N16" s="1"/>
    </row>
    <row r="17" spans="1:14" ht="39.950000000000003" customHeight="1" x14ac:dyDescent="0.25">
      <c r="A17" s="430" t="s">
        <v>22</v>
      </c>
      <c r="B17" s="430" t="s">
        <v>23</v>
      </c>
      <c r="C17" s="166">
        <v>10</v>
      </c>
      <c r="D17" s="166">
        <f t="shared" si="0"/>
        <v>10</v>
      </c>
      <c r="E17" s="1"/>
      <c r="F17" s="1"/>
      <c r="G17" s="1"/>
      <c r="H17" s="1"/>
      <c r="I17" s="1"/>
      <c r="J17" s="1"/>
      <c r="K17" s="1"/>
      <c r="L17" s="1"/>
      <c r="M17" s="1"/>
      <c r="N17" s="1"/>
    </row>
    <row r="18" spans="1:14" ht="39.950000000000003" customHeight="1" thickBot="1" x14ac:dyDescent="0.3">
      <c r="A18" s="431" t="s">
        <v>24</v>
      </c>
      <c r="B18" s="431" t="s">
        <v>582</v>
      </c>
      <c r="C18" s="171">
        <v>10</v>
      </c>
      <c r="D18" s="171">
        <f t="shared" si="0"/>
        <v>10</v>
      </c>
      <c r="E18" s="1"/>
      <c r="F18" s="1"/>
      <c r="G18" s="1"/>
      <c r="H18" s="1"/>
      <c r="I18" s="1"/>
      <c r="J18" s="1"/>
      <c r="K18" s="1"/>
      <c r="L18" s="1"/>
      <c r="M18" s="1"/>
      <c r="N18" s="1"/>
    </row>
    <row r="19" spans="1:14" ht="39.950000000000003" customHeight="1" x14ac:dyDescent="0.25">
      <c r="A19" s="1"/>
      <c r="B19" s="1"/>
      <c r="C19" s="172"/>
      <c r="D19" s="172"/>
      <c r="E19" s="1"/>
      <c r="F19" s="1"/>
      <c r="G19" s="1"/>
      <c r="H19" s="1"/>
      <c r="I19" s="1"/>
      <c r="J19" s="1"/>
      <c r="K19" s="1"/>
      <c r="L19" s="1"/>
      <c r="M19" s="1"/>
      <c r="N19" s="1"/>
    </row>
    <row r="20" spans="1:14" ht="39.950000000000003" customHeight="1" x14ac:dyDescent="0.25">
      <c r="A20" s="1"/>
      <c r="B20" s="1"/>
      <c r="C20" s="167"/>
      <c r="D20" s="167"/>
      <c r="E20" s="1"/>
      <c r="F20" s="1"/>
      <c r="G20" s="1"/>
      <c r="H20" s="1"/>
      <c r="I20" s="1"/>
      <c r="J20" s="1"/>
      <c r="K20" s="1"/>
      <c r="L20" s="1"/>
      <c r="M20" s="1"/>
      <c r="N20" s="1"/>
    </row>
    <row r="21" spans="1:14" ht="39.950000000000003" customHeight="1" x14ac:dyDescent="0.25">
      <c r="A21" s="1"/>
      <c r="B21" s="1"/>
      <c r="C21" s="167"/>
      <c r="D21" s="167"/>
      <c r="E21" s="1"/>
      <c r="F21" s="1"/>
      <c r="G21" s="1"/>
      <c r="H21" s="1"/>
      <c r="I21" s="1"/>
      <c r="J21" s="1"/>
      <c r="K21" s="1"/>
      <c r="L21" s="1"/>
      <c r="M21" s="1"/>
      <c r="N21" s="1"/>
    </row>
    <row r="22" spans="1:14" ht="39.950000000000003" customHeight="1" x14ac:dyDescent="0.25">
      <c r="A22" s="1"/>
      <c r="B22" s="1"/>
      <c r="C22" s="167"/>
      <c r="D22" s="167"/>
      <c r="E22" s="1"/>
      <c r="F22" s="1"/>
      <c r="G22" s="1"/>
      <c r="H22" s="1"/>
      <c r="I22" s="1"/>
      <c r="J22" s="1"/>
      <c r="K22" s="1"/>
      <c r="L22" s="1"/>
      <c r="M22" s="1"/>
      <c r="N22" s="1"/>
    </row>
    <row r="23" spans="1:14" x14ac:dyDescent="0.25">
      <c r="A23" s="1"/>
      <c r="B23" s="1"/>
      <c r="C23" s="167"/>
      <c r="D23" s="167"/>
      <c r="E23" s="1"/>
      <c r="F23" s="1"/>
      <c r="G23" s="1"/>
      <c r="H23" s="1"/>
      <c r="I23" s="1"/>
      <c r="J23" s="1"/>
      <c r="K23" s="1"/>
      <c r="L23" s="1"/>
      <c r="M23" s="1"/>
      <c r="N23" s="1"/>
    </row>
    <row r="24" spans="1:14" x14ac:dyDescent="0.25">
      <c r="A24" s="1"/>
      <c r="B24" s="1"/>
      <c r="C24" s="167"/>
      <c r="D24" s="167"/>
      <c r="E24" s="1"/>
      <c r="F24" s="1"/>
      <c r="G24" s="1"/>
      <c r="H24" s="1"/>
      <c r="I24" s="1"/>
      <c r="J24" s="1"/>
      <c r="K24" s="1"/>
      <c r="L24" s="1"/>
      <c r="M24" s="1"/>
      <c r="N24" s="1"/>
    </row>
    <row r="25" spans="1:14" x14ac:dyDescent="0.25">
      <c r="A25" s="1"/>
      <c r="B25" s="1"/>
      <c r="C25" s="167"/>
      <c r="D25" s="167"/>
      <c r="E25" s="1"/>
      <c r="F25" s="1"/>
      <c r="G25" s="1"/>
      <c r="H25" s="1"/>
      <c r="I25" s="1"/>
      <c r="J25" s="1"/>
      <c r="K25" s="1"/>
      <c r="L25" s="1"/>
      <c r="M25" s="1"/>
      <c r="N25" s="1"/>
    </row>
    <row r="26" spans="1:14" x14ac:dyDescent="0.25">
      <c r="A26" s="1"/>
      <c r="B26" s="1"/>
      <c r="C26" s="167"/>
      <c r="D26" s="167"/>
      <c r="E26" s="1"/>
      <c r="F26" s="1"/>
      <c r="G26" s="1"/>
      <c r="H26" s="1"/>
      <c r="I26" s="1"/>
      <c r="J26" s="1"/>
      <c r="K26" s="1"/>
      <c r="L26" s="1"/>
      <c r="M26" s="1"/>
      <c r="N26" s="1"/>
    </row>
    <row r="27" spans="1:14" x14ac:dyDescent="0.25">
      <c r="A27" s="1"/>
      <c r="B27" s="1"/>
      <c r="C27" s="167"/>
      <c r="D27" s="167"/>
      <c r="E27" s="1"/>
      <c r="F27" s="1"/>
      <c r="G27" s="1"/>
      <c r="H27" s="1"/>
      <c r="I27" s="1"/>
      <c r="J27" s="1"/>
      <c r="K27" s="1"/>
      <c r="L27" s="1"/>
      <c r="M27" s="1"/>
      <c r="N27" s="1"/>
    </row>
    <row r="28" spans="1:14" x14ac:dyDescent="0.25">
      <c r="A28" s="1"/>
      <c r="B28" s="1"/>
      <c r="C28" s="167"/>
      <c r="D28" s="167"/>
      <c r="E28" s="1"/>
      <c r="F28" s="1"/>
      <c r="G28" s="1"/>
      <c r="H28" s="1"/>
      <c r="I28" s="1"/>
      <c r="J28" s="1"/>
      <c r="K28" s="1"/>
      <c r="L28" s="1"/>
      <c r="M28" s="1"/>
      <c r="N28" s="1"/>
    </row>
    <row r="29" spans="1:14" x14ac:dyDescent="0.25">
      <c r="A29" s="1"/>
      <c r="B29" s="1"/>
      <c r="C29" s="167"/>
      <c r="D29" s="167"/>
      <c r="E29" s="1"/>
      <c r="F29" s="1"/>
      <c r="G29" s="1"/>
      <c r="H29" s="1"/>
      <c r="I29" s="1"/>
      <c r="J29" s="1"/>
      <c r="K29" s="1"/>
      <c r="L29" s="1"/>
      <c r="M29" s="1"/>
      <c r="N29" s="1"/>
    </row>
    <row r="30" spans="1:14" x14ac:dyDescent="0.25">
      <c r="A30" s="1"/>
      <c r="B30" s="1"/>
      <c r="C30" s="167"/>
      <c r="D30" s="167"/>
      <c r="E30" s="1"/>
      <c r="F30" s="1"/>
      <c r="G30" s="1"/>
      <c r="H30" s="1"/>
      <c r="I30" s="1"/>
      <c r="J30" s="1"/>
      <c r="K30" s="1"/>
      <c r="L30" s="1"/>
      <c r="M30" s="1"/>
      <c r="N30" s="1"/>
    </row>
    <row r="31" spans="1:14" x14ac:dyDescent="0.25">
      <c r="A31" s="1"/>
      <c r="B31" s="1"/>
      <c r="C31" s="167"/>
      <c r="D31" s="167"/>
      <c r="E31" s="1"/>
      <c r="F31" s="1"/>
      <c r="G31" s="1"/>
      <c r="H31" s="1"/>
      <c r="I31" s="1"/>
      <c r="J31" s="1"/>
      <c r="K31" s="1"/>
      <c r="L31" s="1"/>
      <c r="M31" s="1"/>
      <c r="N31" s="1"/>
    </row>
    <row r="32" spans="1:14" x14ac:dyDescent="0.25">
      <c r="A32" s="1"/>
      <c r="B32" s="1"/>
      <c r="C32" s="167"/>
      <c r="D32" s="167"/>
      <c r="E32" s="1"/>
      <c r="F32" s="1"/>
      <c r="G32" s="1"/>
      <c r="H32" s="1"/>
      <c r="I32" s="1"/>
      <c r="J32" s="1"/>
      <c r="K32" s="1"/>
      <c r="L32" s="1"/>
      <c r="M32" s="1"/>
      <c r="N32" s="1"/>
    </row>
    <row r="33" spans="1:36" x14ac:dyDescent="0.25">
      <c r="A33" s="1"/>
      <c r="B33" s="1"/>
      <c r="C33" s="167"/>
      <c r="D33" s="167"/>
      <c r="E33" s="1"/>
      <c r="F33" s="1"/>
      <c r="G33" s="1"/>
      <c r="H33" s="1"/>
      <c r="I33" s="1"/>
      <c r="J33" s="1"/>
      <c r="K33" s="1"/>
      <c r="L33" s="1"/>
      <c r="M33" s="1"/>
      <c r="N33" s="1"/>
    </row>
    <row r="34" spans="1:36" x14ac:dyDescent="0.25">
      <c r="A34" s="1"/>
      <c r="B34" s="1"/>
      <c r="C34" s="167"/>
      <c r="D34" s="167"/>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row>
    <row r="35" spans="1:36" x14ac:dyDescent="0.25">
      <c r="A35" s="1"/>
      <c r="B35" s="1"/>
      <c r="C35" s="167"/>
      <c r="D35" s="167"/>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row>
    <row r="36" spans="1:36" x14ac:dyDescent="0.25">
      <c r="A36" s="1"/>
      <c r="B36" s="1"/>
      <c r="C36" s="167"/>
      <c r="D36" s="167"/>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row>
    <row r="37" spans="1:36" x14ac:dyDescent="0.25">
      <c r="A37" s="1"/>
      <c r="B37" s="1"/>
      <c r="C37" s="167"/>
      <c r="D37" s="167"/>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row>
    <row r="38" spans="1:36" x14ac:dyDescent="0.25">
      <c r="A38" s="1"/>
      <c r="B38" s="1"/>
      <c r="C38" s="167"/>
      <c r="D38" s="167"/>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row>
    <row r="39" spans="1:36" x14ac:dyDescent="0.25">
      <c r="A39" s="1"/>
      <c r="B39" s="1"/>
      <c r="C39" s="167"/>
      <c r="D39" s="167"/>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row>
    <row r="40" spans="1:36" x14ac:dyDescent="0.25">
      <c r="A40" s="1"/>
      <c r="B40" s="1"/>
      <c r="C40" s="167"/>
      <c r="D40" s="167"/>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row>
    <row r="41" spans="1:36" x14ac:dyDescent="0.25">
      <c r="A41" s="1"/>
      <c r="B41" s="1"/>
      <c r="C41" s="167"/>
      <c r="D41" s="167"/>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row>
    <row r="42" spans="1:36" x14ac:dyDescent="0.25">
      <c r="A42" s="1"/>
      <c r="B42" s="1"/>
      <c r="C42" s="167"/>
      <c r="D42" s="167"/>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row>
    <row r="43" spans="1:36" x14ac:dyDescent="0.25">
      <c r="A43" s="1"/>
      <c r="B43" s="1"/>
      <c r="C43" s="167"/>
      <c r="D43" s="167"/>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row>
    <row r="44" spans="1:36" x14ac:dyDescent="0.25">
      <c r="A44" s="1"/>
      <c r="B44" s="1"/>
      <c r="C44" s="167"/>
      <c r="D44" s="167"/>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row>
    <row r="45" spans="1:36" x14ac:dyDescent="0.25">
      <c r="A45" s="1"/>
      <c r="B45" s="1"/>
      <c r="C45" s="167"/>
      <c r="D45" s="167"/>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row>
    <row r="46" spans="1:36" x14ac:dyDescent="0.25">
      <c r="A46" s="1"/>
      <c r="B46" s="1"/>
      <c r="C46" s="167"/>
      <c r="D46" s="167"/>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row>
    <row r="47" spans="1:36" x14ac:dyDescent="0.25">
      <c r="A47" s="1"/>
      <c r="B47" s="1"/>
      <c r="C47" s="167"/>
      <c r="D47" s="167"/>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row>
    <row r="48" spans="1:36" x14ac:dyDescent="0.25">
      <c r="A48" s="1"/>
      <c r="B48" s="1"/>
      <c r="C48" s="167"/>
      <c r="D48" s="167"/>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row>
    <row r="49" spans="1:36" x14ac:dyDescent="0.25">
      <c r="A49" s="1"/>
      <c r="B49" s="1"/>
      <c r="C49" s="167"/>
      <c r="D49" s="167"/>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row>
    <row r="50" spans="1:36" x14ac:dyDescent="0.25">
      <c r="A50" s="1"/>
      <c r="B50" s="1"/>
      <c r="C50" s="167"/>
      <c r="D50" s="167"/>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row>
    <row r="51" spans="1:36" x14ac:dyDescent="0.25">
      <c r="A51" s="1"/>
      <c r="B51" s="1"/>
      <c r="C51" s="167"/>
      <c r="D51" s="167"/>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row>
    <row r="52" spans="1:36" x14ac:dyDescent="0.25">
      <c r="A52" s="1"/>
      <c r="B52" s="1"/>
      <c r="C52" s="167"/>
      <c r="D52" s="167"/>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row>
    <row r="53" spans="1:36" x14ac:dyDescent="0.25">
      <c r="A53" s="1"/>
      <c r="B53" s="1"/>
      <c r="C53" s="167"/>
      <c r="D53" s="167"/>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row>
    <row r="54" spans="1:36" x14ac:dyDescent="0.25">
      <c r="A54" s="1"/>
      <c r="B54" s="1"/>
      <c r="C54" s="167"/>
      <c r="D54" s="167"/>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row>
    <row r="55" spans="1:36" x14ac:dyDescent="0.25">
      <c r="A55" s="1"/>
      <c r="B55" s="1"/>
      <c r="C55" s="167"/>
      <c r="D55" s="167"/>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row>
    <row r="56" spans="1:36" x14ac:dyDescent="0.25">
      <c r="A56" s="1"/>
      <c r="B56" s="1"/>
      <c r="C56" s="167"/>
      <c r="D56" s="167"/>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row>
    <row r="57" spans="1:36" x14ac:dyDescent="0.25">
      <c r="A57" s="1"/>
      <c r="B57" s="1"/>
      <c r="C57" s="167"/>
      <c r="D57" s="167"/>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row>
    <row r="58" spans="1:36" x14ac:dyDescent="0.25">
      <c r="A58" s="1"/>
      <c r="B58" s="1"/>
      <c r="C58" s="167"/>
      <c r="D58" s="167"/>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row>
    <row r="59" spans="1:36" x14ac:dyDescent="0.25">
      <c r="A59" s="1"/>
      <c r="B59" s="1"/>
      <c r="C59" s="167"/>
      <c r="D59" s="167"/>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row>
    <row r="60" spans="1:36" x14ac:dyDescent="0.25">
      <c r="A60" s="1"/>
      <c r="B60" s="1"/>
      <c r="C60" s="167"/>
      <c r="D60" s="167"/>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row>
    <row r="61" spans="1:36" x14ac:dyDescent="0.25">
      <c r="A61" s="1"/>
      <c r="B61" s="1"/>
      <c r="C61" s="167"/>
      <c r="D61" s="167"/>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row>
    <row r="62" spans="1:36" x14ac:dyDescent="0.25">
      <c r="A62" s="1"/>
      <c r="B62" s="1"/>
      <c r="C62" s="167"/>
      <c r="D62" s="167"/>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row>
    <row r="63" spans="1:36" x14ac:dyDescent="0.25">
      <c r="A63" s="1"/>
      <c r="B63" s="1"/>
      <c r="C63" s="167"/>
      <c r="D63" s="167"/>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row>
    <row r="64" spans="1:36" x14ac:dyDescent="0.25">
      <c r="A64" s="1"/>
      <c r="B64" s="1"/>
      <c r="C64" s="167"/>
      <c r="D64" s="167"/>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row>
    <row r="65" spans="1:36" x14ac:dyDescent="0.25">
      <c r="A65" s="1"/>
      <c r="B65" s="1"/>
      <c r="C65" s="167"/>
      <c r="D65" s="167"/>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row>
    <row r="66" spans="1:36" x14ac:dyDescent="0.25">
      <c r="A66" s="1"/>
      <c r="B66" s="1"/>
      <c r="C66" s="167"/>
      <c r="D66" s="167"/>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row>
    <row r="67" spans="1:36" x14ac:dyDescent="0.25">
      <c r="A67" s="1"/>
      <c r="B67" s="1"/>
      <c r="C67" s="167"/>
      <c r="D67" s="167"/>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row>
    <row r="68" spans="1:36" x14ac:dyDescent="0.25">
      <c r="A68" s="1"/>
      <c r="B68" s="1"/>
      <c r="C68" s="167"/>
      <c r="D68" s="167"/>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row>
    <row r="69" spans="1:36" x14ac:dyDescent="0.25">
      <c r="A69" s="1"/>
      <c r="B69" s="1"/>
      <c r="C69" s="167"/>
      <c r="D69" s="167"/>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row>
    <row r="70" spans="1:36" x14ac:dyDescent="0.25">
      <c r="A70" s="1"/>
      <c r="B70" s="1"/>
      <c r="C70" s="167"/>
      <c r="D70" s="167"/>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row>
    <row r="71" spans="1:36" x14ac:dyDescent="0.25">
      <c r="A71" s="1"/>
      <c r="B71" s="1"/>
      <c r="C71" s="167"/>
      <c r="D71" s="167"/>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row>
    <row r="72" spans="1:36" x14ac:dyDescent="0.25">
      <c r="A72" s="1"/>
      <c r="B72" s="1"/>
      <c r="C72" s="167"/>
      <c r="D72" s="167"/>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row>
    <row r="73" spans="1:36" x14ac:dyDescent="0.25">
      <c r="A73" s="1"/>
      <c r="B73" s="1"/>
      <c r="C73" s="167"/>
      <c r="D73" s="167"/>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row>
    <row r="74" spans="1:36" x14ac:dyDescent="0.25">
      <c r="A74" s="1"/>
      <c r="B74" s="1"/>
      <c r="C74" s="167"/>
      <c r="D74" s="167"/>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row>
    <row r="75" spans="1:36" x14ac:dyDescent="0.25">
      <c r="A75" s="1"/>
      <c r="B75" s="1"/>
      <c r="C75" s="167"/>
      <c r="D75" s="167"/>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row>
    <row r="76" spans="1:36" x14ac:dyDescent="0.25">
      <c r="A76" s="1"/>
      <c r="B76" s="1"/>
      <c r="C76" s="167"/>
      <c r="D76" s="167"/>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row>
    <row r="77" spans="1:36" x14ac:dyDescent="0.25">
      <c r="A77" s="1"/>
      <c r="B77" s="1"/>
      <c r="C77" s="167"/>
      <c r="D77" s="167"/>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row>
    <row r="78" spans="1:36" x14ac:dyDescent="0.25">
      <c r="A78" s="1"/>
      <c r="B78" s="1"/>
      <c r="C78" s="167"/>
      <c r="D78" s="167"/>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row>
    <row r="79" spans="1:36" x14ac:dyDescent="0.25">
      <c r="A79" s="1"/>
      <c r="B79" s="1"/>
      <c r="C79" s="167"/>
      <c r="D79" s="167"/>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row>
    <row r="80" spans="1:36" x14ac:dyDescent="0.25">
      <c r="A80" s="1"/>
      <c r="B80" s="1"/>
      <c r="C80" s="167"/>
      <c r="D80" s="167"/>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row>
    <row r="81" spans="1:36" x14ac:dyDescent="0.25">
      <c r="A81" s="1"/>
      <c r="B81" s="1"/>
      <c r="C81" s="167"/>
      <c r="D81" s="167"/>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row>
    <row r="82" spans="1:36" x14ac:dyDescent="0.25">
      <c r="A82" s="1"/>
      <c r="B82" s="1"/>
      <c r="C82" s="167"/>
      <c r="D82" s="167"/>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row>
    <row r="83" spans="1:36" x14ac:dyDescent="0.25">
      <c r="A83" s="1"/>
      <c r="B83" s="1"/>
      <c r="C83" s="167"/>
      <c r="D83" s="167"/>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row>
    <row r="84" spans="1:36" x14ac:dyDescent="0.25">
      <c r="A84" s="1"/>
      <c r="B84" s="1"/>
      <c r="C84" s="167"/>
      <c r="D84" s="167"/>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row>
    <row r="85" spans="1:36" x14ac:dyDescent="0.25">
      <c r="A85" s="1"/>
      <c r="B85" s="1"/>
      <c r="C85" s="167"/>
      <c r="D85" s="167"/>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row>
    <row r="86" spans="1:36" x14ac:dyDescent="0.25">
      <c r="A86" s="1"/>
      <c r="B86" s="1"/>
      <c r="C86" s="167"/>
      <c r="D86" s="167"/>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row>
    <row r="87" spans="1:36" x14ac:dyDescent="0.25">
      <c r="A87" s="1"/>
      <c r="B87" s="1"/>
      <c r="C87" s="167"/>
      <c r="D87" s="167"/>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row>
    <row r="88" spans="1:36" x14ac:dyDescent="0.25">
      <c r="A88" s="1"/>
      <c r="B88" s="1"/>
      <c r="C88" s="167"/>
      <c r="D88" s="167"/>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row>
    <row r="89" spans="1:36" x14ac:dyDescent="0.25">
      <c r="A89" s="1"/>
      <c r="B89" s="1"/>
      <c r="C89" s="167"/>
      <c r="D89" s="167"/>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row>
    <row r="90" spans="1:36" x14ac:dyDescent="0.25">
      <c r="A90" s="1"/>
      <c r="B90" s="1"/>
      <c r="C90" s="167"/>
      <c r="D90" s="167"/>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row>
    <row r="91" spans="1:36" x14ac:dyDescent="0.25">
      <c r="A91" s="1"/>
      <c r="B91" s="1"/>
      <c r="C91" s="167"/>
      <c r="D91" s="167"/>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row>
    <row r="92" spans="1:36" x14ac:dyDescent="0.25">
      <c r="A92" s="1"/>
      <c r="B92" s="1"/>
      <c r="C92" s="167"/>
      <c r="D92" s="167"/>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row>
    <row r="93" spans="1:36" x14ac:dyDescent="0.25">
      <c r="A93" s="1"/>
      <c r="B93" s="1"/>
      <c r="C93" s="167"/>
      <c r="D93" s="167"/>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row>
    <row r="94" spans="1:36" x14ac:dyDescent="0.25">
      <c r="A94" s="1"/>
      <c r="B94" s="1"/>
      <c r="C94" s="167"/>
      <c r="D94" s="167"/>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row>
    <row r="95" spans="1:36" x14ac:dyDescent="0.25">
      <c r="A95" s="1"/>
      <c r="B95" s="1"/>
      <c r="C95" s="167"/>
      <c r="D95" s="167"/>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row>
    <row r="96" spans="1:36" x14ac:dyDescent="0.25">
      <c r="A96" s="1"/>
      <c r="B96" s="1"/>
      <c r="C96" s="167"/>
      <c r="D96" s="167"/>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row>
    <row r="97" spans="1:36" x14ac:dyDescent="0.25">
      <c r="A97" s="1"/>
      <c r="B97" s="1"/>
      <c r="C97" s="167"/>
      <c r="D97" s="167"/>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row>
    <row r="98" spans="1:36" x14ac:dyDescent="0.25">
      <c r="A98" s="1"/>
      <c r="B98" s="1"/>
      <c r="C98" s="167"/>
      <c r="D98" s="167"/>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row>
    <row r="99" spans="1:36" x14ac:dyDescent="0.25">
      <c r="A99" s="1"/>
      <c r="B99" s="1"/>
      <c r="C99" s="167"/>
      <c r="D99" s="167"/>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row>
    <row r="100" spans="1:36" x14ac:dyDescent="0.25">
      <c r="A100" s="1"/>
      <c r="B100" s="1"/>
      <c r="C100" s="167"/>
      <c r="D100" s="167"/>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row>
    <row r="101" spans="1:36" x14ac:dyDescent="0.25">
      <c r="A101" s="1"/>
      <c r="B101" s="1"/>
      <c r="C101" s="167"/>
      <c r="D101" s="167"/>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row>
    <row r="102" spans="1:36" x14ac:dyDescent="0.25">
      <c r="A102" s="1"/>
      <c r="B102" s="1"/>
      <c r="C102" s="167"/>
      <c r="D102" s="167"/>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row>
    <row r="103" spans="1:36" x14ac:dyDescent="0.25">
      <c r="A103" s="1"/>
      <c r="B103" s="1"/>
      <c r="C103" s="167"/>
      <c r="D103" s="167"/>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row>
    <row r="104" spans="1:36" x14ac:dyDescent="0.25">
      <c r="A104" s="1"/>
      <c r="B104" s="1"/>
      <c r="C104" s="167"/>
      <c r="D104" s="167"/>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row>
    <row r="105" spans="1:36" x14ac:dyDescent="0.25">
      <c r="A105" s="1"/>
      <c r="B105" s="1"/>
      <c r="C105" s="167"/>
      <c r="D105" s="167"/>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row>
    <row r="106" spans="1:36" x14ac:dyDescent="0.25">
      <c r="A106" s="1"/>
      <c r="B106" s="1"/>
      <c r="C106" s="167"/>
      <c r="D106" s="167"/>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row>
    <row r="107" spans="1:36" x14ac:dyDescent="0.25">
      <c r="A107" s="1"/>
      <c r="B107" s="1"/>
      <c r="C107" s="167"/>
      <c r="D107" s="167"/>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row>
    <row r="108" spans="1:36" x14ac:dyDescent="0.25">
      <c r="A108" s="1"/>
      <c r="B108" s="1"/>
      <c r="C108" s="167"/>
      <c r="D108" s="167"/>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row>
    <row r="109" spans="1:36" x14ac:dyDescent="0.25">
      <c r="A109" s="1"/>
      <c r="B109" s="1"/>
      <c r="C109" s="167"/>
      <c r="D109" s="167"/>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row>
    <row r="110" spans="1:36" x14ac:dyDescent="0.25">
      <c r="A110" s="1"/>
      <c r="B110" s="1"/>
      <c r="C110" s="167"/>
      <c r="D110" s="167"/>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row>
    <row r="111" spans="1:36" x14ac:dyDescent="0.25">
      <c r="A111" s="1"/>
      <c r="B111" s="1"/>
      <c r="C111" s="167"/>
      <c r="D111" s="167"/>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row>
    <row r="112" spans="1:36" x14ac:dyDescent="0.25">
      <c r="A112" s="1"/>
      <c r="B112" s="1"/>
      <c r="C112" s="167"/>
      <c r="D112" s="167"/>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row>
    <row r="113" spans="1:36" x14ac:dyDescent="0.25">
      <c r="A113" s="1"/>
      <c r="B113" s="1"/>
      <c r="C113" s="167"/>
      <c r="D113" s="167"/>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row>
    <row r="114" spans="1:36" x14ac:dyDescent="0.25">
      <c r="A114" s="1"/>
      <c r="B114" s="1"/>
      <c r="C114" s="167"/>
      <c r="D114" s="167"/>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row>
    <row r="115" spans="1:36" x14ac:dyDescent="0.25">
      <c r="A115" s="1"/>
      <c r="B115" s="1"/>
      <c r="C115" s="167"/>
      <c r="D115" s="167"/>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row>
    <row r="116" spans="1:36" x14ac:dyDescent="0.25">
      <c r="A116" s="1"/>
      <c r="B116" s="1"/>
      <c r="C116" s="167"/>
      <c r="D116" s="167"/>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row>
    <row r="117" spans="1:36" x14ac:dyDescent="0.25">
      <c r="A117" s="1"/>
      <c r="B117" s="1"/>
      <c r="C117" s="167"/>
      <c r="D117" s="167"/>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row>
    <row r="118" spans="1:36" x14ac:dyDescent="0.25">
      <c r="A118" s="1"/>
      <c r="B118" s="1"/>
      <c r="C118" s="167"/>
      <c r="D118" s="167"/>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row>
    <row r="119" spans="1:36" x14ac:dyDescent="0.25">
      <c r="A119" s="1"/>
      <c r="B119" s="1"/>
      <c r="C119" s="167"/>
      <c r="D119" s="167"/>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row>
    <row r="120" spans="1:36" x14ac:dyDescent="0.25">
      <c r="A120" s="1"/>
      <c r="B120" s="1"/>
      <c r="C120" s="167"/>
      <c r="D120" s="167"/>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row>
    <row r="121" spans="1:36" x14ac:dyDescent="0.25">
      <c r="A121" s="1"/>
      <c r="B121" s="1"/>
      <c r="C121" s="167"/>
      <c r="D121" s="167"/>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row>
    <row r="122" spans="1:36" x14ac:dyDescent="0.25">
      <c r="A122" s="1"/>
      <c r="B122" s="1"/>
      <c r="C122" s="167"/>
      <c r="D122" s="167"/>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row>
    <row r="123" spans="1:36" x14ac:dyDescent="0.25">
      <c r="A123" s="1"/>
      <c r="B123" s="1"/>
      <c r="C123" s="167"/>
      <c r="D123" s="167"/>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row>
    <row r="124" spans="1:36" x14ac:dyDescent="0.25">
      <c r="A124" s="1"/>
      <c r="B124" s="1"/>
      <c r="C124" s="167"/>
      <c r="D124" s="167"/>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row>
    <row r="125" spans="1:36" x14ac:dyDescent="0.25">
      <c r="A125" s="1"/>
      <c r="B125" s="1"/>
      <c r="C125" s="167"/>
      <c r="D125" s="167"/>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row>
    <row r="126" spans="1:36" x14ac:dyDescent="0.25">
      <c r="A126" s="1"/>
      <c r="B126" s="1"/>
      <c r="C126" s="167"/>
      <c r="D126" s="167"/>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row>
    <row r="127" spans="1:36" x14ac:dyDescent="0.25">
      <c r="A127" s="1"/>
      <c r="B127" s="1"/>
      <c r="C127" s="167"/>
      <c r="D127" s="167"/>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row>
    <row r="128" spans="1:36" x14ac:dyDescent="0.25">
      <c r="A128" s="1"/>
      <c r="B128" s="1"/>
      <c r="C128" s="167"/>
      <c r="D128" s="167"/>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row>
    <row r="129" spans="1:36" x14ac:dyDescent="0.25">
      <c r="A129" s="1"/>
      <c r="B129" s="1"/>
      <c r="C129" s="167"/>
      <c r="D129" s="167"/>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row>
    <row r="130" spans="1:36" x14ac:dyDescent="0.25">
      <c r="A130" s="1"/>
      <c r="B130" s="1"/>
      <c r="C130" s="167"/>
      <c r="D130" s="167"/>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row>
    <row r="131" spans="1:36" x14ac:dyDescent="0.25">
      <c r="A131" s="1"/>
      <c r="B131" s="1"/>
      <c r="C131" s="167"/>
      <c r="D131" s="167"/>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row>
    <row r="132" spans="1:36" x14ac:dyDescent="0.25">
      <c r="A132" s="1"/>
      <c r="B132" s="1"/>
      <c r="C132" s="167"/>
      <c r="D132" s="167"/>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row>
    <row r="133" spans="1:36" x14ac:dyDescent="0.25">
      <c r="A133" s="1"/>
      <c r="B133" s="1"/>
      <c r="C133" s="167"/>
      <c r="D133" s="167"/>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row>
    <row r="134" spans="1:36" x14ac:dyDescent="0.25">
      <c r="A134" s="1"/>
      <c r="B134" s="1"/>
      <c r="C134" s="167"/>
      <c r="D134" s="167"/>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row>
    <row r="135" spans="1:36" x14ac:dyDescent="0.25">
      <c r="A135" s="1"/>
      <c r="B135" s="1"/>
      <c r="C135" s="167"/>
      <c r="D135" s="167"/>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row>
    <row r="136" spans="1:36" x14ac:dyDescent="0.25">
      <c r="A136" s="1"/>
      <c r="B136" s="1"/>
      <c r="C136" s="167"/>
      <c r="D136" s="167"/>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row>
    <row r="137" spans="1:36" x14ac:dyDescent="0.25">
      <c r="A137" s="1"/>
      <c r="B137" s="1"/>
      <c r="C137" s="167"/>
      <c r="D137" s="167"/>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row>
    <row r="138" spans="1:36" x14ac:dyDescent="0.25">
      <c r="A138" s="1"/>
      <c r="B138" s="1"/>
      <c r="C138" s="167"/>
      <c r="D138" s="167"/>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row>
    <row r="139" spans="1:36" x14ac:dyDescent="0.25">
      <c r="A139" s="1"/>
      <c r="B139" s="1"/>
      <c r="C139" s="167"/>
      <c r="D139" s="167"/>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row>
  </sheetData>
  <hyperlinks>
    <hyperlink ref="A3" location="'2'!A2" display="Notations extra-financières" xr:uid="{0065251F-3BDB-4809-BEC3-2DF677833B4D}"/>
    <hyperlink ref="B3" location="'2'!B2" display="Non-financial ratings" xr:uid="{CC5CFA8F-2F7D-4A65-8F02-1B64D822B6E7}"/>
    <hyperlink ref="A4" location="'3'!A2" display="Satisfaction et protection des clients" xr:uid="{E2F3F335-6720-4F03-8430-C432F7CF510A}"/>
    <hyperlink ref="B4" location="'3'!B2" display="Clients satisfaction and protection" xr:uid="{5B957ADE-E349-4E62-BE34-B0A1F22B6EBE}"/>
    <hyperlink ref="A5" location="'4'!A2" display="Engagements E&amp;S dans le cadre des activités du Groupe " xr:uid="{0764FD83-3B02-4522-A0F0-D0213EAD7892}"/>
    <hyperlink ref="B5" location="'4'!B2" display="E&amp;S commitments in the Group's businesses activity" xr:uid="{B9D27204-94D3-48D4-822E-547C8565F273}"/>
    <hyperlink ref="A6" location="'5'!A2" display="Engagements E&amp;S dans le cadre d'achats du Groupe" xr:uid="{278A4A39-3304-4400-BC8B-AB889191033C}"/>
    <hyperlink ref="B6" location="'5'!B2" display="E&amp;S commitments as a part of Group's sourcing" xr:uid="{253738F3-4C17-41FA-B189-2EEF9D10CC93}"/>
    <hyperlink ref="A7" location="'6'!A2" display="Finance durable et à impact positif" xr:uid="{8F32E5BF-C452-4B84-8445-A8A2630880DB}"/>
    <hyperlink ref="B7" location="'6'!B2" display="Sustainable and positive impact finance" xr:uid="{11AE8FE8-6B6A-472B-ADAF-D661243A8DA2}"/>
    <hyperlink ref="A8" location="'6'!A10" display="Investissement sociallement responsable (ISR)" xr:uid="{63BB19C3-B4D8-4300-B9A3-1EA2B7479DB8}"/>
    <hyperlink ref="B8" location="'6'!B10" display="Socially responsible investment (SRI)" xr:uid="{4B763362-CB09-4F97-BA9D-645DAC9551A4}"/>
    <hyperlink ref="A9" location="'7'!A2" display="Financement de l'économie réelle" xr:uid="{699FA939-5AE5-4139-B216-7FFC332D6CE0}"/>
    <hyperlink ref="B9" location="'7'!B2" display="Financing real economy" xr:uid="{6C3B47C8-8DD7-4B9C-B25E-E3A274C0CE3A}"/>
    <hyperlink ref="A11" location="'9'!A1" display="Engagement en faveur du climat" xr:uid="{09C6F555-6B0A-454C-8DA5-B43E37A3229B}"/>
    <hyperlink ref="B11" location="'9'!A1" display="Commitment to climate" xr:uid="{FED86056-D5DD-4E85-B87A-CEF9C9228D73}"/>
    <hyperlink ref="A10" location="'8'!A2" display="Réduction de l'empreinte carbone du Groupe" xr:uid="{090D98E4-ACAC-4C1B-9613-D8B223F32D23}"/>
    <hyperlink ref="B10" location="'8'!B2" display="Reducing the Group's carbon footprint" xr:uid="{60931378-8D69-4247-916B-4B8908D2AB21}"/>
    <hyperlink ref="A12" location="'10'!A2" display="Equipes du Groupe" xr:uid="{03721E57-B97A-43B5-9A33-B6A1A56D81E2}"/>
    <hyperlink ref="B12" location="'10'!B2" display="Teams of the Group" xr:uid="{A248C4F5-D5E1-4CAB-891C-AC3DC08BD560}"/>
    <hyperlink ref="A13" location="'10'!A22" display="Métiers et compétences" xr:uid="{CC98766F-DF99-4069-B519-86622B114529}"/>
    <hyperlink ref="B13" location="'10'!B22" display="Supporting changing professions " xr:uid="{89933E48-EB42-4728-94B3-1C03FFE1D028}"/>
    <hyperlink ref="A14" location="'10'!A39" display="Diversité, équité et inclusion" xr:uid="{104CF793-506D-48D2-B4E9-DEBC432ECB89}"/>
    <hyperlink ref="B14" location="'10'!B39" display="Diversity, equity and inclusion" xr:uid="{D927DEEB-21FE-4B3E-860B-F299404D8264}"/>
    <hyperlink ref="A15" location="'10'!A54" display="Performance and rémunération" xr:uid="{03E8677A-6751-4FFB-A988-F42483BE0D60}"/>
    <hyperlink ref="B15" location="'10'!B54" display="Performance et compensation" xr:uid="{DA8693B8-C6F9-4D91-A336-0129EF987C4B}"/>
    <hyperlink ref="A16" location="'10'!A60" display="Santé et sécurité au travail" xr:uid="{E1C6784C-2BD7-4DAD-8C60-93EA65F06D37}"/>
    <hyperlink ref="B16" location="'10'!B60" display="Health and safety" xr:uid="{E1FD1121-79D1-40DB-A9D1-9605C1660F7F}"/>
    <hyperlink ref="A17" location="'10'!A68" display="Culture d'entreprise et principes éthiques" xr:uid="{026AAFD6-E8E9-46D1-8AEC-F402A8948479}"/>
    <hyperlink ref="B17" location="'10'!B68" display="Corporate culture and ethics principles" xr:uid="{0E52114D-1B6C-4355-8CD8-A5F899D0EF76}"/>
    <hyperlink ref="A18" location="'10'!A76" display="Engagement sociétal" xr:uid="{025773C0-DDF6-4ECD-B414-B9C569BC2973}"/>
    <hyperlink ref="B18" location="'10'!B76" display="Involvement in solidarity activities" xr:uid="{14B4DC6C-7034-4B82-8001-7F5F9D9FFB61}"/>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6B506-4726-4F70-B61E-E31F826A8FF2}">
  <sheetPr>
    <pageSetUpPr fitToPage="1"/>
  </sheetPr>
  <dimension ref="A1:N87"/>
  <sheetViews>
    <sheetView showGridLines="0" zoomScale="90" zoomScaleNormal="90" zoomScaleSheetLayoutView="100" workbookViewId="0">
      <pane xSplit="3" ySplit="2" topLeftCell="E3" activePane="bottomRight" state="frozen"/>
      <selection pane="topRight" activeCell="D1" sqref="D1"/>
      <selection pane="bottomLeft" activeCell="A3" sqref="A3"/>
      <selection pane="bottomRight" activeCell="A2" sqref="A2"/>
    </sheetView>
  </sheetViews>
  <sheetFormatPr baseColWidth="10" defaultColWidth="11.42578125" defaultRowHeight="30" customHeight="1" x14ac:dyDescent="0.25"/>
  <cols>
    <col min="1" max="1" width="61.42578125" style="2" customWidth="1"/>
    <col min="2" max="2" width="64" style="2" hidden="1" customWidth="1"/>
    <col min="3" max="3" width="11" style="2" customWidth="1"/>
    <col min="4" max="4" width="11" style="2" hidden="1" customWidth="1"/>
    <col min="5" max="5" width="11" style="2" customWidth="1"/>
    <col min="6" max="6" width="11" style="2" hidden="1" customWidth="1"/>
    <col min="7" max="7" width="13.140625" style="2" customWidth="1"/>
    <col min="8" max="9" width="13.42578125" style="2" customWidth="1"/>
    <col min="10" max="12" width="13.140625" style="2" customWidth="1"/>
    <col min="13" max="13" width="64.85546875" style="2" customWidth="1"/>
    <col min="14" max="14" width="93" style="2" hidden="1" customWidth="1"/>
    <col min="15" max="16384" width="11.42578125" style="2"/>
  </cols>
  <sheetData>
    <row r="1" spans="1:14" ht="39.950000000000003" customHeight="1" x14ac:dyDescent="0.25">
      <c r="A1" s="4" t="s">
        <v>585</v>
      </c>
      <c r="B1" s="4" t="s">
        <v>148</v>
      </c>
      <c r="C1" s="4" t="s">
        <v>25</v>
      </c>
      <c r="D1" s="4" t="s">
        <v>181</v>
      </c>
      <c r="E1" s="4" t="s">
        <v>26</v>
      </c>
      <c r="F1" s="4" t="s">
        <v>183</v>
      </c>
      <c r="G1" s="4">
        <v>2019</v>
      </c>
      <c r="H1" s="4">
        <v>2020</v>
      </c>
      <c r="I1" s="4">
        <v>2021</v>
      </c>
      <c r="J1" s="4">
        <v>2022</v>
      </c>
      <c r="K1" s="4">
        <v>2023</v>
      </c>
      <c r="L1" s="4">
        <v>2024</v>
      </c>
      <c r="M1" s="4" t="s">
        <v>46</v>
      </c>
      <c r="N1" s="4" t="s">
        <v>47</v>
      </c>
    </row>
    <row r="2" spans="1:14" ht="39.950000000000003" customHeight="1" x14ac:dyDescent="0.25">
      <c r="A2" s="82" t="s">
        <v>568</v>
      </c>
      <c r="B2" s="82" t="s">
        <v>567</v>
      </c>
      <c r="C2" s="83"/>
      <c r="D2" s="83"/>
      <c r="E2" s="83"/>
      <c r="F2" s="83"/>
      <c r="G2" s="83"/>
      <c r="H2" s="83"/>
      <c r="I2" s="83"/>
      <c r="J2" s="83"/>
      <c r="K2" s="83"/>
      <c r="L2" s="83"/>
      <c r="M2" s="83"/>
      <c r="N2" s="83"/>
    </row>
    <row r="3" spans="1:14" ht="30" customHeight="1" x14ac:dyDescent="0.25">
      <c r="A3" s="100" t="s">
        <v>92</v>
      </c>
      <c r="B3" s="100" t="s">
        <v>149</v>
      </c>
      <c r="C3" s="120" t="s">
        <v>29</v>
      </c>
      <c r="D3" s="85" t="s">
        <v>182</v>
      </c>
      <c r="E3" s="86" t="s">
        <v>48</v>
      </c>
      <c r="F3" s="87" t="s">
        <v>185</v>
      </c>
      <c r="G3" s="88">
        <v>62</v>
      </c>
      <c r="H3" s="88">
        <v>61</v>
      </c>
      <c r="I3" s="88">
        <v>66</v>
      </c>
      <c r="J3" s="250">
        <v>66</v>
      </c>
      <c r="K3" s="250">
        <v>60</v>
      </c>
      <c r="L3" s="397">
        <v>60</v>
      </c>
      <c r="M3" s="285"/>
      <c r="N3" s="275"/>
    </row>
    <row r="4" spans="1:14" ht="30" customHeight="1" x14ac:dyDescent="0.25">
      <c r="A4" s="100" t="s">
        <v>566</v>
      </c>
      <c r="B4" s="100" t="s">
        <v>434</v>
      </c>
      <c r="C4" s="120" t="s">
        <v>29</v>
      </c>
      <c r="D4" s="120" t="s">
        <v>182</v>
      </c>
      <c r="E4" s="119" t="s">
        <v>412</v>
      </c>
      <c r="F4" s="119" t="s">
        <v>411</v>
      </c>
      <c r="G4" s="254">
        <v>138240</v>
      </c>
      <c r="H4" s="254">
        <v>133251</v>
      </c>
      <c r="I4" s="254">
        <v>131293</v>
      </c>
      <c r="J4" s="251">
        <v>117576</v>
      </c>
      <c r="K4" s="251">
        <v>126822</v>
      </c>
      <c r="L4" s="398">
        <v>118597</v>
      </c>
      <c r="M4" s="285" t="s">
        <v>569</v>
      </c>
      <c r="N4" s="276" t="s">
        <v>435</v>
      </c>
    </row>
    <row r="5" spans="1:14" ht="30" customHeight="1" x14ac:dyDescent="0.25">
      <c r="A5" s="388" t="s">
        <v>553</v>
      </c>
      <c r="B5" s="376" t="s">
        <v>552</v>
      </c>
      <c r="C5" s="392" t="s">
        <v>29</v>
      </c>
      <c r="D5" s="392" t="s">
        <v>182</v>
      </c>
      <c r="E5" s="391" t="s">
        <v>48</v>
      </c>
      <c r="F5" s="391" t="s">
        <v>185</v>
      </c>
      <c r="G5" s="396" t="s">
        <v>42</v>
      </c>
      <c r="H5" s="396" t="s">
        <v>42</v>
      </c>
      <c r="I5" s="396" t="s">
        <v>42</v>
      </c>
      <c r="J5" s="396" t="s">
        <v>42</v>
      </c>
      <c r="K5" s="396" t="s">
        <v>42</v>
      </c>
      <c r="L5" s="398">
        <v>63704</v>
      </c>
      <c r="M5" s="285"/>
      <c r="N5" s="276"/>
    </row>
    <row r="6" spans="1:14" ht="30" customHeight="1" x14ac:dyDescent="0.25">
      <c r="A6" s="388" t="s">
        <v>551</v>
      </c>
      <c r="B6" s="376" t="s">
        <v>550</v>
      </c>
      <c r="C6" s="392" t="s">
        <v>29</v>
      </c>
      <c r="D6" s="392" t="s">
        <v>182</v>
      </c>
      <c r="E6" s="391" t="s">
        <v>48</v>
      </c>
      <c r="F6" s="391" t="s">
        <v>185</v>
      </c>
      <c r="G6" s="396" t="s">
        <v>42</v>
      </c>
      <c r="H6" s="396" t="s">
        <v>42</v>
      </c>
      <c r="I6" s="396" t="s">
        <v>42</v>
      </c>
      <c r="J6" s="396" t="s">
        <v>42</v>
      </c>
      <c r="K6" s="396" t="s">
        <v>42</v>
      </c>
      <c r="L6" s="398">
        <v>54893</v>
      </c>
      <c r="M6" s="285"/>
      <c r="N6" s="276"/>
    </row>
    <row r="7" spans="1:14" ht="30" customHeight="1" x14ac:dyDescent="0.25">
      <c r="A7" s="388" t="s">
        <v>436</v>
      </c>
      <c r="B7" s="388" t="s">
        <v>437</v>
      </c>
      <c r="C7" s="395" t="s">
        <v>44</v>
      </c>
      <c r="D7" s="395" t="s">
        <v>44</v>
      </c>
      <c r="E7" s="243" t="s">
        <v>48</v>
      </c>
      <c r="F7" s="243" t="s">
        <v>411</v>
      </c>
      <c r="G7" s="256">
        <v>59470</v>
      </c>
      <c r="H7" s="256">
        <v>58324</v>
      </c>
      <c r="I7" s="256">
        <v>57804</v>
      </c>
      <c r="J7" s="252">
        <v>57703</v>
      </c>
      <c r="K7" s="252">
        <v>58341</v>
      </c>
      <c r="L7" s="398">
        <v>55402</v>
      </c>
      <c r="M7" s="286" t="s">
        <v>570</v>
      </c>
      <c r="N7" s="275" t="s">
        <v>442</v>
      </c>
    </row>
    <row r="8" spans="1:14" ht="30" customHeight="1" x14ac:dyDescent="0.25">
      <c r="A8" s="388" t="s">
        <v>565</v>
      </c>
      <c r="B8" s="386" t="s">
        <v>564</v>
      </c>
      <c r="C8" s="394" t="s">
        <v>44</v>
      </c>
      <c r="D8" s="394" t="s">
        <v>44</v>
      </c>
      <c r="E8" s="393" t="s">
        <v>48</v>
      </c>
      <c r="F8" s="393" t="s">
        <v>185</v>
      </c>
      <c r="G8" s="396" t="s">
        <v>42</v>
      </c>
      <c r="H8" s="396" t="s">
        <v>42</v>
      </c>
      <c r="I8" s="396" t="s">
        <v>42</v>
      </c>
      <c r="J8" s="396" t="s">
        <v>42</v>
      </c>
      <c r="K8" s="396" t="s">
        <v>42</v>
      </c>
      <c r="L8" s="398">
        <v>31292</v>
      </c>
      <c r="M8" s="286"/>
      <c r="N8" s="275"/>
    </row>
    <row r="9" spans="1:14" ht="30" customHeight="1" x14ac:dyDescent="0.25">
      <c r="A9" s="388" t="s">
        <v>563</v>
      </c>
      <c r="B9" s="386" t="s">
        <v>562</v>
      </c>
      <c r="C9" s="394" t="s">
        <v>44</v>
      </c>
      <c r="D9" s="394" t="s">
        <v>44</v>
      </c>
      <c r="E9" s="393" t="s">
        <v>48</v>
      </c>
      <c r="F9" s="393" t="s">
        <v>185</v>
      </c>
      <c r="G9" s="396" t="s">
        <v>42</v>
      </c>
      <c r="H9" s="396" t="s">
        <v>42</v>
      </c>
      <c r="I9" s="396" t="s">
        <v>42</v>
      </c>
      <c r="J9" s="396" t="s">
        <v>42</v>
      </c>
      <c r="K9" s="396" t="s">
        <v>42</v>
      </c>
      <c r="L9" s="398">
        <v>24110</v>
      </c>
      <c r="M9" s="286"/>
      <c r="N9" s="275"/>
    </row>
    <row r="10" spans="1:14" ht="30" customHeight="1" x14ac:dyDescent="0.25">
      <c r="A10" s="376" t="s">
        <v>561</v>
      </c>
      <c r="B10" s="376" t="s">
        <v>560</v>
      </c>
      <c r="C10" s="120" t="s">
        <v>29</v>
      </c>
      <c r="D10" s="119" t="s">
        <v>182</v>
      </c>
      <c r="E10" s="246" t="s">
        <v>48</v>
      </c>
      <c r="F10" s="119" t="s">
        <v>185</v>
      </c>
      <c r="G10" s="254">
        <v>130149</v>
      </c>
      <c r="H10" s="254">
        <v>125834</v>
      </c>
      <c r="I10" s="254">
        <v>123484</v>
      </c>
      <c r="J10" s="251">
        <v>109835</v>
      </c>
      <c r="K10" s="390">
        <v>119035</v>
      </c>
      <c r="L10" s="398">
        <v>111754</v>
      </c>
      <c r="M10" s="285"/>
      <c r="N10" s="275"/>
    </row>
    <row r="11" spans="1:14" ht="30" customHeight="1" x14ac:dyDescent="0.25">
      <c r="A11" s="388" t="s">
        <v>553</v>
      </c>
      <c r="B11" s="386" t="s">
        <v>552</v>
      </c>
      <c r="C11" s="392" t="s">
        <v>29</v>
      </c>
      <c r="D11" s="392" t="s">
        <v>182</v>
      </c>
      <c r="E11" s="391" t="s">
        <v>48</v>
      </c>
      <c r="F11" s="391" t="s">
        <v>185</v>
      </c>
      <c r="G11" s="396" t="s">
        <v>42</v>
      </c>
      <c r="H11" s="396" t="s">
        <v>42</v>
      </c>
      <c r="I11" s="396" t="s">
        <v>42</v>
      </c>
      <c r="J11" s="396" t="s">
        <v>42</v>
      </c>
      <c r="K11" s="396" t="s">
        <v>42</v>
      </c>
      <c r="L11" s="398">
        <v>59955</v>
      </c>
      <c r="M11" s="285"/>
      <c r="N11" s="275"/>
    </row>
    <row r="12" spans="1:14" ht="30" customHeight="1" x14ac:dyDescent="0.25">
      <c r="A12" s="388" t="s">
        <v>551</v>
      </c>
      <c r="B12" s="386" t="s">
        <v>550</v>
      </c>
      <c r="C12" s="392" t="s">
        <v>29</v>
      </c>
      <c r="D12" s="392" t="s">
        <v>182</v>
      </c>
      <c r="E12" s="391" t="s">
        <v>48</v>
      </c>
      <c r="F12" s="391" t="s">
        <v>185</v>
      </c>
      <c r="G12" s="418" t="s">
        <v>42</v>
      </c>
      <c r="H12" s="396" t="s">
        <v>42</v>
      </c>
      <c r="I12" s="396" t="s">
        <v>42</v>
      </c>
      <c r="J12" s="396" t="s">
        <v>42</v>
      </c>
      <c r="K12" s="396" t="s">
        <v>42</v>
      </c>
      <c r="L12" s="398">
        <v>51799</v>
      </c>
      <c r="M12" s="285"/>
      <c r="N12" s="275"/>
    </row>
    <row r="13" spans="1:14" ht="30" customHeight="1" x14ac:dyDescent="0.25">
      <c r="A13" s="376" t="s">
        <v>559</v>
      </c>
      <c r="B13" s="376" t="s">
        <v>558</v>
      </c>
      <c r="C13" s="120" t="s">
        <v>29</v>
      </c>
      <c r="D13" s="119" t="s">
        <v>182</v>
      </c>
      <c r="E13" s="246" t="s">
        <v>48</v>
      </c>
      <c r="F13" s="119" t="s">
        <v>185</v>
      </c>
      <c r="G13" s="254">
        <v>8091</v>
      </c>
      <c r="H13" s="254">
        <v>7417</v>
      </c>
      <c r="I13" s="254">
        <v>7809</v>
      </c>
      <c r="J13" s="251">
        <v>7741</v>
      </c>
      <c r="K13" s="251">
        <v>7787</v>
      </c>
      <c r="L13" s="398">
        <v>6843</v>
      </c>
      <c r="M13" s="285"/>
      <c r="N13" s="276"/>
    </row>
    <row r="14" spans="1:14" ht="30" customHeight="1" x14ac:dyDescent="0.25">
      <c r="A14" s="388" t="s">
        <v>553</v>
      </c>
      <c r="B14" s="386" t="s">
        <v>552</v>
      </c>
      <c r="C14" s="392" t="s">
        <v>29</v>
      </c>
      <c r="D14" s="392" t="s">
        <v>182</v>
      </c>
      <c r="E14" s="391" t="s">
        <v>48</v>
      </c>
      <c r="F14" s="391" t="s">
        <v>185</v>
      </c>
      <c r="G14" s="396" t="s">
        <v>42</v>
      </c>
      <c r="H14" s="396" t="s">
        <v>42</v>
      </c>
      <c r="I14" s="396" t="s">
        <v>42</v>
      </c>
      <c r="J14" s="396" t="s">
        <v>42</v>
      </c>
      <c r="K14" s="396" t="s">
        <v>42</v>
      </c>
      <c r="L14" s="398">
        <v>3749</v>
      </c>
      <c r="M14" s="285"/>
      <c r="N14" s="276"/>
    </row>
    <row r="15" spans="1:14" ht="30" customHeight="1" x14ac:dyDescent="0.25">
      <c r="A15" s="388" t="s">
        <v>551</v>
      </c>
      <c r="B15" s="386" t="s">
        <v>550</v>
      </c>
      <c r="C15" s="392" t="s">
        <v>29</v>
      </c>
      <c r="D15" s="392" t="s">
        <v>182</v>
      </c>
      <c r="E15" s="391" t="s">
        <v>48</v>
      </c>
      <c r="F15" s="391" t="s">
        <v>185</v>
      </c>
      <c r="G15" s="396" t="s">
        <v>42</v>
      </c>
      <c r="H15" s="396" t="s">
        <v>42</v>
      </c>
      <c r="I15" s="396" t="s">
        <v>42</v>
      </c>
      <c r="J15" s="396" t="s">
        <v>42</v>
      </c>
      <c r="K15" s="396" t="s">
        <v>42</v>
      </c>
      <c r="L15" s="398">
        <v>3094</v>
      </c>
      <c r="M15" s="285"/>
      <c r="N15" s="276"/>
    </row>
    <row r="16" spans="1:14" ht="30" customHeight="1" x14ac:dyDescent="0.25">
      <c r="A16" s="100" t="s">
        <v>557</v>
      </c>
      <c r="B16" s="376" t="s">
        <v>556</v>
      </c>
      <c r="C16" s="392" t="s">
        <v>29</v>
      </c>
      <c r="D16" s="392" t="s">
        <v>182</v>
      </c>
      <c r="E16" s="391" t="s">
        <v>48</v>
      </c>
      <c r="F16" s="391" t="s">
        <v>185</v>
      </c>
      <c r="G16" s="396" t="s">
        <v>42</v>
      </c>
      <c r="H16" s="396" t="s">
        <v>42</v>
      </c>
      <c r="I16" s="396" t="s">
        <v>42</v>
      </c>
      <c r="J16" s="396" t="s">
        <v>42</v>
      </c>
      <c r="K16" s="396" t="s">
        <v>42</v>
      </c>
      <c r="L16" s="398">
        <v>109682</v>
      </c>
      <c r="M16" s="285"/>
      <c r="N16" s="275"/>
    </row>
    <row r="17" spans="1:14" ht="30" customHeight="1" x14ac:dyDescent="0.25">
      <c r="A17" s="388" t="s">
        <v>553</v>
      </c>
      <c r="B17" s="386" t="s">
        <v>552</v>
      </c>
      <c r="C17" s="392" t="s">
        <v>29</v>
      </c>
      <c r="D17" s="392" t="s">
        <v>182</v>
      </c>
      <c r="E17" s="391" t="s">
        <v>48</v>
      </c>
      <c r="F17" s="391" t="s">
        <v>185</v>
      </c>
      <c r="G17" s="396" t="s">
        <v>42</v>
      </c>
      <c r="H17" s="396" t="s">
        <v>42</v>
      </c>
      <c r="I17" s="396" t="s">
        <v>42</v>
      </c>
      <c r="J17" s="396" t="s">
        <v>42</v>
      </c>
      <c r="K17" s="396" t="s">
        <v>42</v>
      </c>
      <c r="L17" s="398">
        <v>55881</v>
      </c>
      <c r="M17" s="285"/>
      <c r="N17" s="275"/>
    </row>
    <row r="18" spans="1:14" ht="30" customHeight="1" x14ac:dyDescent="0.25">
      <c r="A18" s="388" t="s">
        <v>551</v>
      </c>
      <c r="B18" s="386" t="s">
        <v>550</v>
      </c>
      <c r="C18" s="392" t="s">
        <v>29</v>
      </c>
      <c r="D18" s="392" t="s">
        <v>182</v>
      </c>
      <c r="E18" s="391" t="s">
        <v>48</v>
      </c>
      <c r="F18" s="391" t="s">
        <v>185</v>
      </c>
      <c r="G18" s="396" t="s">
        <v>42</v>
      </c>
      <c r="H18" s="396" t="s">
        <v>42</v>
      </c>
      <c r="I18" s="396" t="s">
        <v>42</v>
      </c>
      <c r="J18" s="396" t="s">
        <v>42</v>
      </c>
      <c r="K18" s="396" t="s">
        <v>42</v>
      </c>
      <c r="L18" s="398">
        <v>53801</v>
      </c>
      <c r="M18" s="285"/>
      <c r="N18" s="275"/>
    </row>
    <row r="19" spans="1:14" ht="30" customHeight="1" x14ac:dyDescent="0.25">
      <c r="A19" s="100" t="s">
        <v>555</v>
      </c>
      <c r="B19" s="376" t="s">
        <v>554</v>
      </c>
      <c r="C19" s="392" t="s">
        <v>29</v>
      </c>
      <c r="D19" s="392" t="s">
        <v>182</v>
      </c>
      <c r="E19" s="391" t="s">
        <v>48</v>
      </c>
      <c r="F19" s="391" t="s">
        <v>185</v>
      </c>
      <c r="G19" s="396" t="s">
        <v>42</v>
      </c>
      <c r="H19" s="396" t="s">
        <v>42</v>
      </c>
      <c r="I19" s="396" t="s">
        <v>42</v>
      </c>
      <c r="J19" s="396" t="s">
        <v>42</v>
      </c>
      <c r="K19" s="396" t="s">
        <v>42</v>
      </c>
      <c r="L19" s="398">
        <v>8915</v>
      </c>
      <c r="M19" s="285"/>
      <c r="N19" s="275"/>
    </row>
    <row r="20" spans="1:14" ht="30" customHeight="1" x14ac:dyDescent="0.25">
      <c r="A20" s="388" t="s">
        <v>553</v>
      </c>
      <c r="B20" s="386" t="s">
        <v>552</v>
      </c>
      <c r="C20" s="392" t="s">
        <v>29</v>
      </c>
      <c r="D20" s="392" t="s">
        <v>182</v>
      </c>
      <c r="E20" s="391" t="s">
        <v>48</v>
      </c>
      <c r="F20" s="391" t="s">
        <v>185</v>
      </c>
      <c r="G20" s="396" t="s">
        <v>42</v>
      </c>
      <c r="H20" s="396" t="s">
        <v>42</v>
      </c>
      <c r="I20" s="396" t="s">
        <v>42</v>
      </c>
      <c r="J20" s="396" t="s">
        <v>42</v>
      </c>
      <c r="K20" s="396" t="s">
        <v>42</v>
      </c>
      <c r="L20" s="398">
        <v>7823</v>
      </c>
      <c r="M20" s="285"/>
      <c r="N20" s="275"/>
    </row>
    <row r="21" spans="1:14" ht="30" customHeight="1" x14ac:dyDescent="0.25">
      <c r="A21" s="388" t="s">
        <v>551</v>
      </c>
      <c r="B21" s="386" t="s">
        <v>550</v>
      </c>
      <c r="C21" s="392" t="s">
        <v>29</v>
      </c>
      <c r="D21" s="392" t="s">
        <v>182</v>
      </c>
      <c r="E21" s="391" t="s">
        <v>48</v>
      </c>
      <c r="F21" s="391" t="s">
        <v>185</v>
      </c>
      <c r="G21" s="396" t="s">
        <v>42</v>
      </c>
      <c r="H21" s="396" t="s">
        <v>42</v>
      </c>
      <c r="I21" s="396" t="s">
        <v>42</v>
      </c>
      <c r="J21" s="396" t="s">
        <v>42</v>
      </c>
      <c r="K21" s="396" t="s">
        <v>42</v>
      </c>
      <c r="L21" s="398">
        <v>1092</v>
      </c>
      <c r="M21" s="285"/>
      <c r="N21" s="275"/>
    </row>
    <row r="22" spans="1:14" ht="30" customHeight="1" x14ac:dyDescent="0.25">
      <c r="A22" s="82" t="s">
        <v>94</v>
      </c>
      <c r="B22" s="118" t="s">
        <v>151</v>
      </c>
      <c r="C22" s="83"/>
      <c r="D22" s="83"/>
      <c r="E22" s="83"/>
      <c r="F22" s="83"/>
      <c r="G22" s="83"/>
      <c r="H22" s="117"/>
      <c r="I22" s="83"/>
      <c r="J22" s="83"/>
      <c r="K22" s="83"/>
      <c r="L22" s="83"/>
      <c r="M22" s="287"/>
      <c r="N22" s="277"/>
    </row>
    <row r="23" spans="1:14" ht="30" customHeight="1" x14ac:dyDescent="0.25">
      <c r="A23" s="84" t="s">
        <v>95</v>
      </c>
      <c r="B23" s="84" t="s">
        <v>152</v>
      </c>
      <c r="C23" s="85" t="s">
        <v>29</v>
      </c>
      <c r="D23" s="90" t="s">
        <v>182</v>
      </c>
      <c r="E23" s="87" t="s">
        <v>48</v>
      </c>
      <c r="F23" s="87" t="s">
        <v>185</v>
      </c>
      <c r="G23" s="88">
        <v>17113</v>
      </c>
      <c r="H23" s="88">
        <v>11715</v>
      </c>
      <c r="I23" s="88">
        <v>15290</v>
      </c>
      <c r="J23" s="251">
        <v>13560</v>
      </c>
      <c r="K23" s="251">
        <v>14595</v>
      </c>
      <c r="L23" s="398">
        <v>10038</v>
      </c>
      <c r="M23" s="285"/>
      <c r="N23" s="276"/>
    </row>
    <row r="24" spans="1:14" ht="30" customHeight="1" x14ac:dyDescent="0.25">
      <c r="A24" s="89" t="s">
        <v>96</v>
      </c>
      <c r="B24" s="89" t="s">
        <v>153</v>
      </c>
      <c r="C24" s="91" t="s">
        <v>29</v>
      </c>
      <c r="D24" s="90" t="s">
        <v>182</v>
      </c>
      <c r="E24" s="91" t="s">
        <v>55</v>
      </c>
      <c r="F24" s="90" t="s">
        <v>55</v>
      </c>
      <c r="G24" s="92">
        <v>0.51700000000000002</v>
      </c>
      <c r="H24" s="92">
        <v>0.52559999999999996</v>
      </c>
      <c r="I24" s="92">
        <v>0.496</v>
      </c>
      <c r="J24" s="242">
        <v>0.47</v>
      </c>
      <c r="K24" s="242">
        <v>0.49399999999999999</v>
      </c>
      <c r="L24" s="399">
        <v>0.505</v>
      </c>
      <c r="M24" s="285"/>
      <c r="N24" s="275"/>
    </row>
    <row r="25" spans="1:14" ht="30" customHeight="1" x14ac:dyDescent="0.25">
      <c r="A25" s="84" t="s">
        <v>414</v>
      </c>
      <c r="B25" s="84" t="s">
        <v>413</v>
      </c>
      <c r="C25" s="85" t="s">
        <v>29</v>
      </c>
      <c r="D25" s="90" t="s">
        <v>182</v>
      </c>
      <c r="E25" s="87" t="s">
        <v>48</v>
      </c>
      <c r="F25" s="87" t="s">
        <v>185</v>
      </c>
      <c r="G25" s="88">
        <v>9507</v>
      </c>
      <c r="H25" s="88">
        <v>7427</v>
      </c>
      <c r="I25" s="88">
        <v>9067</v>
      </c>
      <c r="J25" s="251">
        <v>8536</v>
      </c>
      <c r="K25" s="251">
        <v>5268</v>
      </c>
      <c r="L25" s="398">
        <v>7015</v>
      </c>
      <c r="M25" s="285"/>
      <c r="N25" s="276"/>
    </row>
    <row r="26" spans="1:14" ht="30" customHeight="1" x14ac:dyDescent="0.25">
      <c r="A26" s="89" t="s">
        <v>96</v>
      </c>
      <c r="B26" s="89" t="s">
        <v>154</v>
      </c>
      <c r="C26" s="91" t="s">
        <v>29</v>
      </c>
      <c r="D26" s="90" t="s">
        <v>182</v>
      </c>
      <c r="E26" s="97" t="s">
        <v>55</v>
      </c>
      <c r="F26" s="90" t="s">
        <v>55</v>
      </c>
      <c r="G26" s="92">
        <v>0.66600000000000004</v>
      </c>
      <c r="H26" s="92">
        <v>0.63829999999999998</v>
      </c>
      <c r="I26" s="92">
        <v>0.64429999999999998</v>
      </c>
      <c r="J26" s="242">
        <v>0.62</v>
      </c>
      <c r="K26" s="242">
        <v>0.63100000000000001</v>
      </c>
      <c r="L26" s="399">
        <v>0.57199999999999995</v>
      </c>
      <c r="M26" s="285"/>
      <c r="N26" s="276"/>
    </row>
    <row r="27" spans="1:14" ht="30" customHeight="1" x14ac:dyDescent="0.25">
      <c r="A27" s="376" t="s">
        <v>415</v>
      </c>
      <c r="B27" s="84" t="s">
        <v>416</v>
      </c>
      <c r="C27" s="85" t="s">
        <v>29</v>
      </c>
      <c r="D27" s="90" t="s">
        <v>182</v>
      </c>
      <c r="E27" s="87" t="s">
        <v>48</v>
      </c>
      <c r="F27" s="87" t="s">
        <v>185</v>
      </c>
      <c r="G27" s="88">
        <v>19073</v>
      </c>
      <c r="H27" s="88">
        <v>15795</v>
      </c>
      <c r="I27" s="88">
        <v>17967</v>
      </c>
      <c r="J27" s="251">
        <v>13982</v>
      </c>
      <c r="K27" s="390">
        <v>13305</v>
      </c>
      <c r="L27" s="398">
        <v>13853</v>
      </c>
      <c r="M27" s="285"/>
      <c r="N27" s="275"/>
    </row>
    <row r="28" spans="1:14" ht="30" customHeight="1" x14ac:dyDescent="0.25">
      <c r="A28" s="386" t="s">
        <v>97</v>
      </c>
      <c r="B28" s="89" t="s">
        <v>155</v>
      </c>
      <c r="C28" s="91" t="s">
        <v>29</v>
      </c>
      <c r="D28" s="90" t="s">
        <v>182</v>
      </c>
      <c r="E28" s="91" t="s">
        <v>55</v>
      </c>
      <c r="F28" s="90" t="s">
        <v>55</v>
      </c>
      <c r="G28" s="97">
        <v>0.56000000000000005</v>
      </c>
      <c r="H28" s="97">
        <v>0.49399999999999999</v>
      </c>
      <c r="I28" s="97">
        <v>0.64600000000000002</v>
      </c>
      <c r="J28" s="244">
        <v>0.68</v>
      </c>
      <c r="K28" s="389" t="s">
        <v>407</v>
      </c>
      <c r="L28" s="399" t="s">
        <v>549</v>
      </c>
      <c r="M28" s="285"/>
      <c r="N28" s="276"/>
    </row>
    <row r="29" spans="1:14" ht="30" customHeight="1" x14ac:dyDescent="0.25">
      <c r="A29" s="388" t="s">
        <v>98</v>
      </c>
      <c r="B29" s="89" t="s">
        <v>156</v>
      </c>
      <c r="C29" s="91" t="s">
        <v>29</v>
      </c>
      <c r="D29" s="90" t="s">
        <v>182</v>
      </c>
      <c r="E29" s="91" t="s">
        <v>55</v>
      </c>
      <c r="F29" s="91" t="s">
        <v>55</v>
      </c>
      <c r="G29" s="97">
        <v>0.08</v>
      </c>
      <c r="H29" s="97">
        <v>8.5099999999999995E-2</v>
      </c>
      <c r="I29" s="97">
        <v>7.3400000000000007E-2</v>
      </c>
      <c r="J29" s="245" t="s">
        <v>128</v>
      </c>
      <c r="K29" s="387">
        <v>0.106</v>
      </c>
      <c r="L29" s="399">
        <v>8.1000000000000003E-2</v>
      </c>
      <c r="M29" s="285"/>
      <c r="N29" s="276"/>
    </row>
    <row r="30" spans="1:14" ht="30" customHeight="1" x14ac:dyDescent="0.25">
      <c r="A30" s="84" t="s">
        <v>417</v>
      </c>
      <c r="B30" s="84" t="s">
        <v>418</v>
      </c>
      <c r="C30" s="85" t="s">
        <v>29</v>
      </c>
      <c r="D30" s="87" t="s">
        <v>182</v>
      </c>
      <c r="E30" s="85" t="s">
        <v>55</v>
      </c>
      <c r="F30" s="87" t="s">
        <v>55</v>
      </c>
      <c r="G30" s="93">
        <v>8.2000000000000003E-2</v>
      </c>
      <c r="H30" s="93">
        <v>6.1899999999999997E-2</v>
      </c>
      <c r="I30" s="93">
        <v>9.4E-2</v>
      </c>
      <c r="J30" s="250" t="s">
        <v>129</v>
      </c>
      <c r="K30" s="385">
        <v>7.0000000000000007E-2</v>
      </c>
      <c r="L30" s="399">
        <v>5.6000000000000001E-2</v>
      </c>
      <c r="M30" s="285"/>
      <c r="N30" s="275"/>
    </row>
    <row r="31" spans="1:14" ht="30" customHeight="1" x14ac:dyDescent="0.25">
      <c r="A31" s="386" t="s">
        <v>96</v>
      </c>
      <c r="B31" s="89" t="s">
        <v>154</v>
      </c>
      <c r="C31" s="108" t="s">
        <v>29</v>
      </c>
      <c r="D31" s="90" t="s">
        <v>182</v>
      </c>
      <c r="E31" s="107" t="s">
        <v>406</v>
      </c>
      <c r="F31" s="87" t="s">
        <v>55</v>
      </c>
      <c r="G31" s="283" t="s">
        <v>42</v>
      </c>
      <c r="H31" s="283" t="s">
        <v>42</v>
      </c>
      <c r="I31" s="283" t="s">
        <v>42</v>
      </c>
      <c r="J31" s="284" t="s">
        <v>42</v>
      </c>
      <c r="K31" s="385">
        <v>0.47799999999999998</v>
      </c>
      <c r="L31" s="399">
        <v>0.46300000000000002</v>
      </c>
      <c r="M31" s="285"/>
      <c r="N31" s="275"/>
    </row>
    <row r="32" spans="1:14" ht="30" customHeight="1" x14ac:dyDescent="0.25">
      <c r="A32" s="376" t="s">
        <v>419</v>
      </c>
      <c r="B32" s="84" t="s">
        <v>420</v>
      </c>
      <c r="C32" s="85" t="s">
        <v>44</v>
      </c>
      <c r="D32" s="85" t="s">
        <v>44</v>
      </c>
      <c r="E32" s="85" t="s">
        <v>55</v>
      </c>
      <c r="F32" s="87" t="s">
        <v>55</v>
      </c>
      <c r="G32" s="93">
        <v>4.9000000000000002E-2</v>
      </c>
      <c r="H32" s="93">
        <v>3.7999999999999999E-2</v>
      </c>
      <c r="I32" s="93">
        <v>4.7E-2</v>
      </c>
      <c r="J32" s="258">
        <v>6.2E-2</v>
      </c>
      <c r="K32" s="253">
        <v>5.6000000000000001E-2</v>
      </c>
      <c r="L32" s="400">
        <v>3.6999999999999998E-2</v>
      </c>
      <c r="M32" s="285"/>
      <c r="N32" s="275"/>
    </row>
    <row r="33" spans="1:14" ht="30" customHeight="1" x14ac:dyDescent="0.25">
      <c r="A33" s="84" t="s">
        <v>99</v>
      </c>
      <c r="B33" s="84" t="s">
        <v>157</v>
      </c>
      <c r="C33" s="85" t="s">
        <v>29</v>
      </c>
      <c r="D33" s="87" t="s">
        <v>182</v>
      </c>
      <c r="E33" s="85" t="s">
        <v>100</v>
      </c>
      <c r="F33" s="87" t="s">
        <v>186</v>
      </c>
      <c r="G33" s="98">
        <v>9.9</v>
      </c>
      <c r="H33" s="98">
        <v>10.3</v>
      </c>
      <c r="I33" s="98">
        <v>10.1</v>
      </c>
      <c r="J33" s="250">
        <v>10.5</v>
      </c>
      <c r="K33" s="250">
        <v>10.199999999999999</v>
      </c>
      <c r="L33" s="397">
        <v>10.5</v>
      </c>
      <c r="M33" s="285"/>
      <c r="N33" s="276"/>
    </row>
    <row r="34" spans="1:14" ht="15" x14ac:dyDescent="0.25">
      <c r="A34" s="376" t="s">
        <v>548</v>
      </c>
      <c r="B34" s="84" t="s">
        <v>158</v>
      </c>
      <c r="C34" s="85" t="s">
        <v>29</v>
      </c>
      <c r="D34" s="85" t="s">
        <v>182</v>
      </c>
      <c r="E34" s="85" t="s">
        <v>55</v>
      </c>
      <c r="F34" s="87" t="s">
        <v>55</v>
      </c>
      <c r="G34" s="99">
        <v>0.57999999999999996</v>
      </c>
      <c r="H34" s="99">
        <v>0.63</v>
      </c>
      <c r="I34" s="99">
        <v>0.56000000000000005</v>
      </c>
      <c r="J34" s="257">
        <v>0.53</v>
      </c>
      <c r="K34" s="257">
        <v>0.51</v>
      </c>
      <c r="L34" s="401">
        <v>0.6</v>
      </c>
      <c r="M34" s="285"/>
      <c r="N34" s="276"/>
    </row>
    <row r="35" spans="1:14" ht="30" customHeight="1" x14ac:dyDescent="0.25">
      <c r="A35" s="84" t="s">
        <v>101</v>
      </c>
      <c r="B35" s="84" t="s">
        <v>159</v>
      </c>
      <c r="C35" s="85" t="s">
        <v>29</v>
      </c>
      <c r="D35" s="87" t="s">
        <v>182</v>
      </c>
      <c r="E35" s="85" t="s">
        <v>102</v>
      </c>
      <c r="F35" s="87" t="s">
        <v>188</v>
      </c>
      <c r="G35" s="98">
        <v>3.9</v>
      </c>
      <c r="H35" s="98">
        <v>2.67</v>
      </c>
      <c r="I35" s="98">
        <v>3.66</v>
      </c>
      <c r="J35" s="324">
        <v>4</v>
      </c>
      <c r="K35" s="250">
        <v>4.4000000000000004</v>
      </c>
      <c r="L35" s="397">
        <v>4.5</v>
      </c>
      <c r="M35" s="285"/>
      <c r="N35" s="276"/>
    </row>
    <row r="36" spans="1:14" ht="30" customHeight="1" x14ac:dyDescent="0.25">
      <c r="A36" s="89" t="s">
        <v>103</v>
      </c>
      <c r="B36" s="89" t="s">
        <v>160</v>
      </c>
      <c r="C36" s="91" t="s">
        <v>29</v>
      </c>
      <c r="D36" s="90" t="s">
        <v>182</v>
      </c>
      <c r="E36" s="91" t="s">
        <v>55</v>
      </c>
      <c r="F36" s="90" t="s">
        <v>55</v>
      </c>
      <c r="G36" s="97">
        <v>0.41</v>
      </c>
      <c r="H36" s="97">
        <v>0.53239999999999998</v>
      </c>
      <c r="I36" s="97">
        <v>0.56000000000000005</v>
      </c>
      <c r="J36" s="244">
        <v>0.56999999999999995</v>
      </c>
      <c r="K36" s="244">
        <v>0.55000000000000004</v>
      </c>
      <c r="L36" s="401">
        <v>0.56000000000000005</v>
      </c>
      <c r="M36" s="285"/>
      <c r="N36" s="275"/>
    </row>
    <row r="37" spans="1:14" ht="30" customHeight="1" x14ac:dyDescent="0.25">
      <c r="A37" s="84" t="s">
        <v>104</v>
      </c>
      <c r="B37" s="84" t="s">
        <v>161</v>
      </c>
      <c r="C37" s="85" t="s">
        <v>29</v>
      </c>
      <c r="D37" s="87" t="s">
        <v>182</v>
      </c>
      <c r="E37" s="85" t="s">
        <v>66</v>
      </c>
      <c r="F37" s="87" t="s">
        <v>187</v>
      </c>
      <c r="G37" s="98">
        <v>109.7</v>
      </c>
      <c r="H37" s="98">
        <v>73</v>
      </c>
      <c r="I37" s="98">
        <v>82.1</v>
      </c>
      <c r="J37" s="250">
        <v>86.2</v>
      </c>
      <c r="K37" s="324">
        <v>84.22</v>
      </c>
      <c r="L37" s="402">
        <v>82.8</v>
      </c>
      <c r="M37" s="263"/>
      <c r="N37" s="76"/>
    </row>
    <row r="38" spans="1:14" ht="30" customHeight="1" x14ac:dyDescent="0.25">
      <c r="A38" s="100" t="s">
        <v>105</v>
      </c>
      <c r="B38" s="84" t="s">
        <v>162</v>
      </c>
      <c r="C38" s="85" t="s">
        <v>29</v>
      </c>
      <c r="D38" s="87" t="s">
        <v>182</v>
      </c>
      <c r="E38" s="85" t="s">
        <v>106</v>
      </c>
      <c r="F38" s="87" t="s">
        <v>189</v>
      </c>
      <c r="G38" s="98">
        <v>26.6</v>
      </c>
      <c r="H38" s="98">
        <v>20.260000000000002</v>
      </c>
      <c r="I38" s="98">
        <v>26</v>
      </c>
      <c r="J38" s="324">
        <v>32</v>
      </c>
      <c r="K38" s="324">
        <v>34</v>
      </c>
      <c r="L38" s="397">
        <v>38.200000000000003</v>
      </c>
      <c r="M38" s="285"/>
      <c r="N38" s="275"/>
    </row>
    <row r="39" spans="1:14" ht="30" customHeight="1" x14ac:dyDescent="0.25">
      <c r="A39" s="82" t="s">
        <v>579</v>
      </c>
      <c r="B39" s="82" t="s">
        <v>547</v>
      </c>
      <c r="C39" s="83"/>
      <c r="D39" s="83"/>
      <c r="E39" s="83"/>
      <c r="F39" s="83"/>
      <c r="G39" s="83"/>
      <c r="H39" s="83"/>
      <c r="I39" s="83"/>
      <c r="J39" s="83"/>
      <c r="K39" s="83"/>
      <c r="L39" s="83"/>
      <c r="M39" s="287"/>
      <c r="N39" s="278"/>
    </row>
    <row r="40" spans="1:14" ht="30" customHeight="1" x14ac:dyDescent="0.25">
      <c r="A40" s="84" t="s">
        <v>107</v>
      </c>
      <c r="B40" s="84" t="s">
        <v>163</v>
      </c>
      <c r="C40" s="85" t="s">
        <v>29</v>
      </c>
      <c r="D40" s="87" t="s">
        <v>182</v>
      </c>
      <c r="E40" s="91" t="s">
        <v>55</v>
      </c>
      <c r="F40" s="91" t="s">
        <v>55</v>
      </c>
      <c r="G40" s="99">
        <v>0.43</v>
      </c>
      <c r="H40" s="99">
        <v>0.43</v>
      </c>
      <c r="I40" s="99">
        <v>0.43</v>
      </c>
      <c r="J40" s="257">
        <v>0.42</v>
      </c>
      <c r="K40" s="257">
        <v>0.5</v>
      </c>
      <c r="L40" s="401">
        <v>0.45</v>
      </c>
      <c r="M40" s="285"/>
      <c r="N40" s="275"/>
    </row>
    <row r="41" spans="1:14" ht="30" customHeight="1" x14ac:dyDescent="0.25">
      <c r="A41" s="105" t="s">
        <v>408</v>
      </c>
      <c r="B41" s="84" t="s">
        <v>421</v>
      </c>
      <c r="C41" s="85" t="s">
        <v>29</v>
      </c>
      <c r="D41" s="87" t="s">
        <v>182</v>
      </c>
      <c r="E41" s="91" t="s">
        <v>55</v>
      </c>
      <c r="F41" s="91" t="s">
        <v>55</v>
      </c>
      <c r="G41" s="101" t="s">
        <v>42</v>
      </c>
      <c r="H41" s="101" t="s">
        <v>42</v>
      </c>
      <c r="I41" s="101" t="s">
        <v>42</v>
      </c>
      <c r="J41" s="101" t="s">
        <v>42</v>
      </c>
      <c r="K41" s="257">
        <v>0.54</v>
      </c>
      <c r="L41" s="400">
        <v>0.54500000000000004</v>
      </c>
      <c r="M41" s="285"/>
      <c r="N41" s="275"/>
    </row>
    <row r="42" spans="1:14" ht="30" customHeight="1" x14ac:dyDescent="0.25">
      <c r="A42" s="376" t="s">
        <v>502</v>
      </c>
      <c r="B42" s="84" t="s">
        <v>503</v>
      </c>
      <c r="C42" s="85" t="s">
        <v>29</v>
      </c>
      <c r="D42" s="87" t="s">
        <v>182</v>
      </c>
      <c r="E42" s="91" t="s">
        <v>55</v>
      </c>
      <c r="F42" s="91" t="s">
        <v>55</v>
      </c>
      <c r="G42" s="101" t="s">
        <v>42</v>
      </c>
      <c r="H42" s="101" t="s">
        <v>42</v>
      </c>
      <c r="I42" s="101" t="s">
        <v>42</v>
      </c>
      <c r="J42" s="101" t="s">
        <v>42</v>
      </c>
      <c r="K42" s="257">
        <v>0.31</v>
      </c>
      <c r="L42" s="401">
        <v>0.3</v>
      </c>
      <c r="M42" s="285"/>
      <c r="N42" s="275"/>
    </row>
    <row r="43" spans="1:14" ht="30" customHeight="1" x14ac:dyDescent="0.25">
      <c r="A43" s="105" t="s">
        <v>444</v>
      </c>
      <c r="B43" s="100" t="s">
        <v>445</v>
      </c>
      <c r="C43" s="85" t="s">
        <v>29</v>
      </c>
      <c r="D43" s="87" t="s">
        <v>182</v>
      </c>
      <c r="E43" s="91" t="s">
        <v>55</v>
      </c>
      <c r="F43" s="91" t="s">
        <v>55</v>
      </c>
      <c r="G43" s="99" t="s">
        <v>42</v>
      </c>
      <c r="H43" s="99">
        <v>0.43</v>
      </c>
      <c r="I43" s="99">
        <v>0.43</v>
      </c>
      <c r="J43" s="257">
        <v>0.42</v>
      </c>
      <c r="K43" s="257">
        <v>0.42</v>
      </c>
      <c r="L43" s="401">
        <v>0.41</v>
      </c>
      <c r="M43" s="285"/>
      <c r="N43" s="275"/>
    </row>
    <row r="44" spans="1:14" ht="30" customHeight="1" x14ac:dyDescent="0.25">
      <c r="A44" s="105" t="s">
        <v>546</v>
      </c>
      <c r="B44" s="100" t="s">
        <v>545</v>
      </c>
      <c r="C44" s="85" t="s">
        <v>29</v>
      </c>
      <c r="D44" s="87" t="s">
        <v>182</v>
      </c>
      <c r="E44" s="91" t="s">
        <v>55</v>
      </c>
      <c r="F44" s="91" t="s">
        <v>55</v>
      </c>
      <c r="G44" s="99" t="s">
        <v>42</v>
      </c>
      <c r="H44" s="99" t="s">
        <v>42</v>
      </c>
      <c r="I44" s="101" t="s">
        <v>42</v>
      </c>
      <c r="J44" s="101" t="s">
        <v>42</v>
      </c>
      <c r="K44" s="99">
        <v>0.44</v>
      </c>
      <c r="L44" s="401">
        <v>0.44</v>
      </c>
      <c r="M44" s="285"/>
      <c r="N44" s="275"/>
    </row>
    <row r="45" spans="1:14" ht="30" customHeight="1" x14ac:dyDescent="0.25">
      <c r="A45" s="105" t="s">
        <v>591</v>
      </c>
      <c r="B45" s="100" t="s">
        <v>592</v>
      </c>
      <c r="C45" s="85" t="s">
        <v>29</v>
      </c>
      <c r="D45" s="87" t="s">
        <v>182</v>
      </c>
      <c r="E45" s="91" t="s">
        <v>55</v>
      </c>
      <c r="F45" s="91" t="s">
        <v>55</v>
      </c>
      <c r="G45" s="99" t="s">
        <v>42</v>
      </c>
      <c r="H45" s="99" t="s">
        <v>42</v>
      </c>
      <c r="I45" s="101" t="s">
        <v>42</v>
      </c>
      <c r="J45" s="101" t="s">
        <v>42</v>
      </c>
      <c r="K45" s="101" t="s">
        <v>42</v>
      </c>
      <c r="L45" s="401">
        <v>0.31</v>
      </c>
      <c r="M45" s="285"/>
      <c r="N45" s="275"/>
    </row>
    <row r="46" spans="1:14" ht="30" customHeight="1" x14ac:dyDescent="0.25">
      <c r="A46" s="105" t="s">
        <v>93</v>
      </c>
      <c r="B46" s="84" t="s">
        <v>150</v>
      </c>
      <c r="C46" s="85" t="s">
        <v>29</v>
      </c>
      <c r="D46" s="87" t="s">
        <v>182</v>
      </c>
      <c r="E46" s="91" t="s">
        <v>55</v>
      </c>
      <c r="F46" s="384" t="s">
        <v>55</v>
      </c>
      <c r="G46" s="94">
        <v>0.56899999999999995</v>
      </c>
      <c r="H46" s="94">
        <v>0.56369999999999998</v>
      </c>
      <c r="I46" s="93">
        <v>0.5595</v>
      </c>
      <c r="J46" s="258">
        <v>0.54</v>
      </c>
      <c r="K46" s="258">
        <v>0.53</v>
      </c>
      <c r="L46" s="403">
        <v>0.54</v>
      </c>
      <c r="M46" s="285"/>
      <c r="N46" s="275"/>
    </row>
    <row r="47" spans="1:14" ht="30" customHeight="1" x14ac:dyDescent="0.25">
      <c r="A47" s="84" t="s">
        <v>111</v>
      </c>
      <c r="B47" s="84" t="s">
        <v>166</v>
      </c>
      <c r="C47" s="85" t="s">
        <v>29</v>
      </c>
      <c r="D47" s="87" t="s">
        <v>182</v>
      </c>
      <c r="E47" s="85" t="s">
        <v>48</v>
      </c>
      <c r="F47" s="85" t="s">
        <v>185</v>
      </c>
      <c r="G47" s="88">
        <v>136</v>
      </c>
      <c r="H47" s="88">
        <v>137</v>
      </c>
      <c r="I47" s="88">
        <v>141</v>
      </c>
      <c r="J47" s="250">
        <v>154</v>
      </c>
      <c r="K47" s="250">
        <v>152</v>
      </c>
      <c r="L47" s="397">
        <v>145</v>
      </c>
      <c r="M47" s="285"/>
      <c r="N47" s="276"/>
    </row>
    <row r="48" spans="1:14" ht="30" customHeight="1" x14ac:dyDescent="0.25">
      <c r="A48" s="376" t="s">
        <v>446</v>
      </c>
      <c r="B48" s="100" t="s">
        <v>447</v>
      </c>
      <c r="C48" s="85" t="s">
        <v>29</v>
      </c>
      <c r="D48" s="87" t="s">
        <v>182</v>
      </c>
      <c r="E48" s="91" t="s">
        <v>55</v>
      </c>
      <c r="F48" s="91" t="s">
        <v>55</v>
      </c>
      <c r="G48" s="101" t="s">
        <v>42</v>
      </c>
      <c r="H48" s="101" t="s">
        <v>42</v>
      </c>
      <c r="I48" s="101" t="s">
        <v>42</v>
      </c>
      <c r="J48" s="101" t="s">
        <v>42</v>
      </c>
      <c r="K48" s="417" t="s">
        <v>42</v>
      </c>
      <c r="L48" s="404">
        <v>0.43640000000000001</v>
      </c>
      <c r="M48" s="285"/>
      <c r="N48" s="275"/>
    </row>
    <row r="49" spans="1:14" ht="30" customHeight="1" x14ac:dyDescent="0.25">
      <c r="A49" s="376" t="s">
        <v>448</v>
      </c>
      <c r="B49" s="100" t="s">
        <v>449</v>
      </c>
      <c r="C49" s="85" t="s">
        <v>29</v>
      </c>
      <c r="D49" s="87" t="s">
        <v>182</v>
      </c>
      <c r="E49" s="91" t="s">
        <v>55</v>
      </c>
      <c r="F49" s="91" t="s">
        <v>55</v>
      </c>
      <c r="G49" s="101" t="s">
        <v>42</v>
      </c>
      <c r="H49" s="101" t="s">
        <v>42</v>
      </c>
      <c r="I49" s="101" t="s">
        <v>42</v>
      </c>
      <c r="J49" s="101" t="s">
        <v>42</v>
      </c>
      <c r="K49" s="417" t="s">
        <v>42</v>
      </c>
      <c r="L49" s="404">
        <v>8.2500000000000004E-2</v>
      </c>
      <c r="M49" s="285"/>
      <c r="N49" s="275"/>
    </row>
    <row r="50" spans="1:14" ht="30" customHeight="1" x14ac:dyDescent="0.25">
      <c r="A50" s="376" t="s">
        <v>450</v>
      </c>
      <c r="B50" s="100" t="s">
        <v>451</v>
      </c>
      <c r="C50" s="85" t="s">
        <v>29</v>
      </c>
      <c r="D50" s="87" t="s">
        <v>182</v>
      </c>
      <c r="E50" s="91" t="s">
        <v>55</v>
      </c>
      <c r="F50" s="91" t="s">
        <v>55</v>
      </c>
      <c r="G50" s="101" t="s">
        <v>42</v>
      </c>
      <c r="H50" s="101" t="s">
        <v>42</v>
      </c>
      <c r="I50" s="101" t="s">
        <v>42</v>
      </c>
      <c r="J50" s="101" t="s">
        <v>42</v>
      </c>
      <c r="K50" s="417" t="s">
        <v>42</v>
      </c>
      <c r="L50" s="404">
        <v>7.7499999999999999E-2</v>
      </c>
      <c r="M50" s="285"/>
      <c r="N50" s="275"/>
    </row>
    <row r="51" spans="1:14" ht="30" customHeight="1" x14ac:dyDescent="0.25">
      <c r="A51" s="376" t="s">
        <v>452</v>
      </c>
      <c r="B51" s="100" t="s">
        <v>453</v>
      </c>
      <c r="C51" s="85" t="s">
        <v>29</v>
      </c>
      <c r="D51" s="87" t="s">
        <v>182</v>
      </c>
      <c r="E51" s="91" t="s">
        <v>55</v>
      </c>
      <c r="F51" s="91" t="s">
        <v>55</v>
      </c>
      <c r="G51" s="101" t="s">
        <v>42</v>
      </c>
      <c r="H51" s="101" t="s">
        <v>42</v>
      </c>
      <c r="I51" s="101" t="s">
        <v>42</v>
      </c>
      <c r="J51" s="101" t="s">
        <v>42</v>
      </c>
      <c r="K51" s="417" t="s">
        <v>42</v>
      </c>
      <c r="L51" s="404">
        <v>7.0800000000000002E-2</v>
      </c>
      <c r="M51" s="285"/>
      <c r="N51" s="275"/>
    </row>
    <row r="52" spans="1:14" ht="30" customHeight="1" x14ac:dyDescent="0.25">
      <c r="A52" s="84" t="s">
        <v>108</v>
      </c>
      <c r="B52" s="84" t="s">
        <v>164</v>
      </c>
      <c r="C52" s="120" t="s">
        <v>109</v>
      </c>
      <c r="D52" s="85" t="s">
        <v>109</v>
      </c>
      <c r="E52" s="119" t="s">
        <v>110</v>
      </c>
      <c r="F52" s="87" t="s">
        <v>110</v>
      </c>
      <c r="G52" s="88">
        <v>86</v>
      </c>
      <c r="H52" s="254">
        <v>86</v>
      </c>
      <c r="I52" s="254">
        <v>86</v>
      </c>
      <c r="J52" s="296">
        <v>86</v>
      </c>
      <c r="K52" s="296">
        <v>91</v>
      </c>
      <c r="L52" s="405" t="s">
        <v>544</v>
      </c>
      <c r="M52" s="285"/>
      <c r="N52" s="276"/>
    </row>
    <row r="53" spans="1:14" ht="30" customHeight="1" x14ac:dyDescent="0.25">
      <c r="A53" s="100" t="s">
        <v>145</v>
      </c>
      <c r="B53" s="100" t="s">
        <v>165</v>
      </c>
      <c r="C53" s="85" t="s">
        <v>29</v>
      </c>
      <c r="D53" s="87" t="s">
        <v>182</v>
      </c>
      <c r="E53" s="85" t="s">
        <v>48</v>
      </c>
      <c r="F53" s="85" t="s">
        <v>185</v>
      </c>
      <c r="G53" s="103">
        <v>38</v>
      </c>
      <c r="H53" s="103">
        <v>38.86</v>
      </c>
      <c r="I53" s="103">
        <v>39.4</v>
      </c>
      <c r="J53" s="250">
        <v>40</v>
      </c>
      <c r="K53" s="250">
        <v>40</v>
      </c>
      <c r="L53" s="397">
        <v>40</v>
      </c>
      <c r="M53" s="285"/>
      <c r="N53" s="275"/>
    </row>
    <row r="54" spans="1:14" ht="30" customHeight="1" x14ac:dyDescent="0.25">
      <c r="A54" s="376" t="s">
        <v>543</v>
      </c>
      <c r="B54" s="84" t="s">
        <v>542</v>
      </c>
      <c r="C54" s="85" t="s">
        <v>29</v>
      </c>
      <c r="D54" s="87" t="s">
        <v>182</v>
      </c>
      <c r="E54" s="85" t="s">
        <v>48</v>
      </c>
      <c r="F54" s="85" t="s">
        <v>185</v>
      </c>
      <c r="G54" s="383" t="s">
        <v>42</v>
      </c>
      <c r="H54" s="383" t="s">
        <v>42</v>
      </c>
      <c r="I54" s="383" t="s">
        <v>42</v>
      </c>
      <c r="J54" s="382">
        <v>2.1999999999999999E-2</v>
      </c>
      <c r="K54" s="382">
        <v>2.1000000000000001E-2</v>
      </c>
      <c r="L54" s="406">
        <v>2.4E-2</v>
      </c>
      <c r="M54" s="285"/>
      <c r="N54" s="275"/>
    </row>
    <row r="55" spans="1:14" ht="30" customHeight="1" x14ac:dyDescent="0.25">
      <c r="A55" s="82" t="s">
        <v>112</v>
      </c>
      <c r="B55" s="82" t="s">
        <v>167</v>
      </c>
      <c r="C55" s="83"/>
      <c r="D55" s="83"/>
      <c r="E55" s="83"/>
      <c r="F55" s="83"/>
      <c r="G55" s="83"/>
      <c r="H55" s="83"/>
      <c r="I55" s="83"/>
      <c r="J55" s="83"/>
      <c r="K55" s="83"/>
      <c r="L55" s="83"/>
      <c r="M55" s="287"/>
      <c r="N55" s="277"/>
    </row>
    <row r="56" spans="1:14" ht="30" customHeight="1" x14ac:dyDescent="0.25">
      <c r="A56" s="100" t="s">
        <v>113</v>
      </c>
      <c r="B56" s="84" t="s">
        <v>168</v>
      </c>
      <c r="C56" s="85" t="s">
        <v>29</v>
      </c>
      <c r="D56" s="87" t="s">
        <v>182</v>
      </c>
      <c r="E56" s="85" t="s">
        <v>55</v>
      </c>
      <c r="F56" s="85" t="s">
        <v>55</v>
      </c>
      <c r="G56" s="93">
        <v>6.5199999999999994E-2</v>
      </c>
      <c r="H56" s="93">
        <v>6.8699999999999997E-2</v>
      </c>
      <c r="I56" s="93">
        <v>6.6500000000000004E-2</v>
      </c>
      <c r="J56" s="253">
        <v>7.9000000000000001E-2</v>
      </c>
      <c r="K56" s="253">
        <v>9.8000000000000004E-2</v>
      </c>
      <c r="L56" s="407">
        <v>0.10199999999999999</v>
      </c>
      <c r="M56" s="285"/>
      <c r="N56" s="275"/>
    </row>
    <row r="57" spans="1:14" ht="30" customHeight="1" x14ac:dyDescent="0.25">
      <c r="A57" s="84" t="s">
        <v>114</v>
      </c>
      <c r="B57" s="84" t="s">
        <v>169</v>
      </c>
      <c r="C57" s="85" t="s">
        <v>29</v>
      </c>
      <c r="D57" s="87" t="s">
        <v>182</v>
      </c>
      <c r="E57" s="85" t="s">
        <v>66</v>
      </c>
      <c r="F57" s="85" t="s">
        <v>187</v>
      </c>
      <c r="G57" s="88">
        <v>9955</v>
      </c>
      <c r="H57" s="88">
        <v>9289</v>
      </c>
      <c r="I57" s="88">
        <v>9764</v>
      </c>
      <c r="J57" s="251">
        <v>10052</v>
      </c>
      <c r="K57" s="251">
        <v>10645</v>
      </c>
      <c r="L57" s="408">
        <v>11544</v>
      </c>
      <c r="M57" s="285"/>
      <c r="N57" s="276"/>
    </row>
    <row r="58" spans="1:14" ht="30" customHeight="1" x14ac:dyDescent="0.25">
      <c r="A58" s="84" t="s">
        <v>541</v>
      </c>
      <c r="B58" s="84" t="s">
        <v>170</v>
      </c>
      <c r="C58" s="85" t="s">
        <v>29</v>
      </c>
      <c r="D58" s="87" t="s">
        <v>182</v>
      </c>
      <c r="E58" s="85" t="s">
        <v>55</v>
      </c>
      <c r="F58" s="85" t="s">
        <v>55</v>
      </c>
      <c r="G58" s="99">
        <v>0.93</v>
      </c>
      <c r="H58" s="99">
        <v>0.93</v>
      </c>
      <c r="I58" s="99">
        <v>0.92430000000000001</v>
      </c>
      <c r="J58" s="257">
        <v>0.94</v>
      </c>
      <c r="K58" s="257">
        <v>0.91</v>
      </c>
      <c r="L58" s="409">
        <v>0.91</v>
      </c>
      <c r="M58" s="285"/>
      <c r="N58" s="276"/>
    </row>
    <row r="59" spans="1:14" ht="28.5" x14ac:dyDescent="0.25">
      <c r="A59" s="84" t="s">
        <v>587</v>
      </c>
      <c r="B59" s="84" t="s">
        <v>454</v>
      </c>
      <c r="C59" s="85" t="s">
        <v>44</v>
      </c>
      <c r="D59" s="85" t="s">
        <v>44</v>
      </c>
      <c r="E59" s="85" t="s">
        <v>66</v>
      </c>
      <c r="F59" s="85" t="s">
        <v>187</v>
      </c>
      <c r="G59" s="88">
        <v>158</v>
      </c>
      <c r="H59" s="88">
        <v>75.5</v>
      </c>
      <c r="I59" s="88">
        <v>63</v>
      </c>
      <c r="J59" s="250">
        <v>175.4</v>
      </c>
      <c r="K59" s="250">
        <v>158.80000000000001</v>
      </c>
      <c r="L59" s="410">
        <v>141.5</v>
      </c>
      <c r="M59" s="285" t="s">
        <v>588</v>
      </c>
      <c r="N59" s="275" t="s">
        <v>438</v>
      </c>
    </row>
    <row r="60" spans="1:14" ht="30" customHeight="1" x14ac:dyDescent="0.25">
      <c r="A60" s="104" t="s">
        <v>115</v>
      </c>
      <c r="B60" s="89" t="s">
        <v>171</v>
      </c>
      <c r="C60" s="91" t="s">
        <v>44</v>
      </c>
      <c r="D60" s="91" t="s">
        <v>44</v>
      </c>
      <c r="E60" s="91" t="s">
        <v>66</v>
      </c>
      <c r="F60" s="91" t="s">
        <v>187</v>
      </c>
      <c r="G60" s="95">
        <v>6</v>
      </c>
      <c r="H60" s="95">
        <v>6</v>
      </c>
      <c r="I60" s="95">
        <v>6</v>
      </c>
      <c r="J60" s="247">
        <v>10</v>
      </c>
      <c r="K60" s="247">
        <v>10</v>
      </c>
      <c r="L60" s="411">
        <v>12</v>
      </c>
      <c r="M60" s="285"/>
      <c r="N60" s="276"/>
    </row>
    <row r="61" spans="1:14" ht="30" customHeight="1" x14ac:dyDescent="0.25">
      <c r="A61" s="82" t="s">
        <v>116</v>
      </c>
      <c r="B61" s="82" t="s">
        <v>172</v>
      </c>
      <c r="C61" s="83"/>
      <c r="D61" s="83"/>
      <c r="E61" s="83"/>
      <c r="F61" s="83"/>
      <c r="G61" s="83"/>
      <c r="H61" s="83"/>
      <c r="I61" s="83"/>
      <c r="J61" s="83"/>
      <c r="K61" s="83"/>
      <c r="L61" s="83"/>
      <c r="M61" s="288"/>
      <c r="N61" s="277"/>
    </row>
    <row r="62" spans="1:14" ht="30" customHeight="1" x14ac:dyDescent="0.25">
      <c r="A62" s="84" t="s">
        <v>117</v>
      </c>
      <c r="B62" s="84" t="s">
        <v>173</v>
      </c>
      <c r="C62" s="85" t="s">
        <v>29</v>
      </c>
      <c r="D62" s="85" t="s">
        <v>182</v>
      </c>
      <c r="E62" s="86" t="s">
        <v>48</v>
      </c>
      <c r="F62" s="85" t="s">
        <v>185</v>
      </c>
      <c r="G62" s="88">
        <v>747</v>
      </c>
      <c r="H62" s="88">
        <v>524</v>
      </c>
      <c r="I62" s="88">
        <v>570</v>
      </c>
      <c r="J62" s="250">
        <v>590</v>
      </c>
      <c r="K62" s="381">
        <v>794</v>
      </c>
      <c r="L62" s="412">
        <v>631</v>
      </c>
      <c r="M62" s="285"/>
      <c r="N62" s="276"/>
    </row>
    <row r="63" spans="1:14" ht="30" customHeight="1" x14ac:dyDescent="0.25">
      <c r="A63" s="100" t="s">
        <v>118</v>
      </c>
      <c r="B63" s="84" t="s">
        <v>174</v>
      </c>
      <c r="C63" s="120" t="s">
        <v>29</v>
      </c>
      <c r="D63" s="85" t="s">
        <v>182</v>
      </c>
      <c r="E63" s="86" t="s">
        <v>48</v>
      </c>
      <c r="F63" s="85" t="s">
        <v>185</v>
      </c>
      <c r="G63" s="380">
        <v>3.37</v>
      </c>
      <c r="H63" s="379">
        <v>2.48</v>
      </c>
      <c r="I63" s="379">
        <v>2.73</v>
      </c>
      <c r="J63" s="378">
        <v>3.2</v>
      </c>
      <c r="K63" s="378">
        <v>3.8</v>
      </c>
      <c r="L63" s="413">
        <v>2.93</v>
      </c>
      <c r="M63" s="285"/>
      <c r="N63" s="275"/>
    </row>
    <row r="64" spans="1:14" ht="30" customHeight="1" x14ac:dyDescent="0.25">
      <c r="A64" s="105" t="s">
        <v>589</v>
      </c>
      <c r="B64" s="84" t="s">
        <v>441</v>
      </c>
      <c r="C64" s="85" t="s">
        <v>29</v>
      </c>
      <c r="D64" s="85" t="s">
        <v>182</v>
      </c>
      <c r="E64" s="85" t="s">
        <v>55</v>
      </c>
      <c r="F64" s="85" t="s">
        <v>55</v>
      </c>
      <c r="G64" s="94">
        <v>3.5000000000000003E-2</v>
      </c>
      <c r="H64" s="94">
        <v>4.5999999999999999E-2</v>
      </c>
      <c r="I64" s="94">
        <v>3.5400000000000001E-2</v>
      </c>
      <c r="J64" s="253" t="s">
        <v>130</v>
      </c>
      <c r="K64" s="253">
        <v>3.4000000000000002E-2</v>
      </c>
      <c r="L64" s="409">
        <v>3.5700000000000003E-2</v>
      </c>
      <c r="M64" s="433" t="s">
        <v>590</v>
      </c>
      <c r="N64" s="276" t="s">
        <v>439</v>
      </c>
    </row>
    <row r="65" spans="1:14" ht="30" customHeight="1" x14ac:dyDescent="0.25">
      <c r="A65" s="89" t="s">
        <v>422</v>
      </c>
      <c r="B65" s="89" t="s">
        <v>424</v>
      </c>
      <c r="C65" s="91" t="s">
        <v>29</v>
      </c>
      <c r="D65" s="91" t="s">
        <v>182</v>
      </c>
      <c r="E65" s="91" t="s">
        <v>55</v>
      </c>
      <c r="F65" s="85" t="s">
        <v>55</v>
      </c>
      <c r="G65" s="106">
        <v>0.02</v>
      </c>
      <c r="H65" s="106">
        <v>1.9099999999999999E-2</v>
      </c>
      <c r="I65" s="106">
        <v>1.9699999999999999E-2</v>
      </c>
      <c r="J65" s="242">
        <v>2.1999999999999999E-2</v>
      </c>
      <c r="K65" s="377">
        <v>1.7999999999999999E-2</v>
      </c>
      <c r="L65" s="409">
        <v>1.89E-2</v>
      </c>
      <c r="M65" s="285"/>
      <c r="N65" s="275"/>
    </row>
    <row r="66" spans="1:14" ht="30" customHeight="1" x14ac:dyDescent="0.25">
      <c r="A66" s="89" t="s">
        <v>423</v>
      </c>
      <c r="B66" s="89" t="s">
        <v>425</v>
      </c>
      <c r="C66" s="91" t="s">
        <v>29</v>
      </c>
      <c r="D66" s="91" t="s">
        <v>182</v>
      </c>
      <c r="E66" s="91" t="s">
        <v>55</v>
      </c>
      <c r="F66" s="85" t="s">
        <v>55</v>
      </c>
      <c r="G66" s="106">
        <v>0.01</v>
      </c>
      <c r="H66" s="106">
        <v>1.03E-2</v>
      </c>
      <c r="I66" s="106">
        <v>1.01E-2</v>
      </c>
      <c r="J66" s="242">
        <v>1.2E-2</v>
      </c>
      <c r="K66" s="377">
        <v>0.01</v>
      </c>
      <c r="L66" s="409">
        <v>9.5999999999999992E-3</v>
      </c>
      <c r="M66" s="285"/>
      <c r="N66" s="276"/>
    </row>
    <row r="67" spans="1:14" ht="30" customHeight="1" x14ac:dyDescent="0.25">
      <c r="A67" s="376" t="s">
        <v>540</v>
      </c>
      <c r="B67" s="376" t="s">
        <v>539</v>
      </c>
      <c r="C67" s="120" t="s">
        <v>29</v>
      </c>
      <c r="D67" s="120" t="s">
        <v>182</v>
      </c>
      <c r="E67" s="91" t="s">
        <v>55</v>
      </c>
      <c r="F67" s="91" t="s">
        <v>55</v>
      </c>
      <c r="G67" s="416" t="s">
        <v>42</v>
      </c>
      <c r="H67" s="416" t="s">
        <v>42</v>
      </c>
      <c r="I67" s="416" t="s">
        <v>42</v>
      </c>
      <c r="J67" s="416" t="s">
        <v>42</v>
      </c>
      <c r="K67" s="375">
        <v>0.94</v>
      </c>
      <c r="L67" s="409">
        <v>0.95</v>
      </c>
      <c r="M67" s="285"/>
      <c r="N67" s="276"/>
    </row>
    <row r="68" spans="1:14" ht="30" customHeight="1" x14ac:dyDescent="0.25">
      <c r="A68" s="376" t="s">
        <v>538</v>
      </c>
      <c r="B68" s="105" t="s">
        <v>537</v>
      </c>
      <c r="C68" s="107" t="s">
        <v>29</v>
      </c>
      <c r="D68" s="85" t="s">
        <v>182</v>
      </c>
      <c r="E68" s="85" t="s">
        <v>55</v>
      </c>
      <c r="F68" s="85" t="s">
        <v>55</v>
      </c>
      <c r="G68" s="416" t="s">
        <v>42</v>
      </c>
      <c r="H68" s="416" t="s">
        <v>42</v>
      </c>
      <c r="I68" s="416" t="s">
        <v>42</v>
      </c>
      <c r="J68" s="416" t="s">
        <v>42</v>
      </c>
      <c r="K68" s="416" t="s">
        <v>42</v>
      </c>
      <c r="L68" s="409">
        <v>0.98</v>
      </c>
      <c r="M68" s="285"/>
      <c r="N68" s="276"/>
    </row>
    <row r="69" spans="1:14" ht="30" customHeight="1" x14ac:dyDescent="0.25">
      <c r="A69" s="82" t="s">
        <v>119</v>
      </c>
      <c r="B69" s="82" t="s">
        <v>175</v>
      </c>
      <c r="C69" s="83"/>
      <c r="D69" s="83"/>
      <c r="E69" s="83"/>
      <c r="F69" s="83"/>
      <c r="G69" s="83"/>
      <c r="H69" s="83"/>
      <c r="I69" s="83"/>
      <c r="J69" s="83"/>
      <c r="K69" s="83"/>
      <c r="L69" s="83"/>
      <c r="M69" s="288"/>
      <c r="N69" s="277"/>
    </row>
    <row r="70" spans="1:14" ht="30" customHeight="1" x14ac:dyDescent="0.25">
      <c r="A70" s="105" t="s">
        <v>120</v>
      </c>
      <c r="B70" s="84" t="s">
        <v>176</v>
      </c>
      <c r="C70" s="85" t="s">
        <v>29</v>
      </c>
      <c r="D70" s="85" t="s">
        <v>182</v>
      </c>
      <c r="E70" s="86" t="s">
        <v>55</v>
      </c>
      <c r="F70" s="86" t="s">
        <v>55</v>
      </c>
      <c r="G70" s="99">
        <v>1</v>
      </c>
      <c r="H70" s="99">
        <v>1</v>
      </c>
      <c r="I70" s="99">
        <v>1</v>
      </c>
      <c r="J70" s="257">
        <v>1</v>
      </c>
      <c r="K70" s="257">
        <v>1</v>
      </c>
      <c r="L70" s="401">
        <v>1</v>
      </c>
      <c r="M70" s="285"/>
      <c r="N70" s="275"/>
    </row>
    <row r="71" spans="1:14" ht="30" customHeight="1" x14ac:dyDescent="0.25">
      <c r="A71" s="376" t="s">
        <v>121</v>
      </c>
      <c r="B71" s="84" t="s">
        <v>177</v>
      </c>
      <c r="C71" s="107" t="s">
        <v>29</v>
      </c>
      <c r="D71" s="85" t="s">
        <v>182</v>
      </c>
      <c r="E71" s="85" t="s">
        <v>55</v>
      </c>
      <c r="F71" s="85" t="s">
        <v>55</v>
      </c>
      <c r="G71" s="102">
        <v>0.73</v>
      </c>
      <c r="H71" s="102">
        <v>0.75</v>
      </c>
      <c r="I71" s="102">
        <v>0.76</v>
      </c>
      <c r="J71" s="257">
        <v>0.74</v>
      </c>
      <c r="K71" s="375">
        <v>0.72</v>
      </c>
      <c r="L71" s="401">
        <v>0.76</v>
      </c>
      <c r="M71" s="285"/>
      <c r="N71" s="276"/>
    </row>
    <row r="72" spans="1:14" ht="30" customHeight="1" x14ac:dyDescent="0.25">
      <c r="A72" s="84" t="s">
        <v>122</v>
      </c>
      <c r="B72" s="84" t="s">
        <v>178</v>
      </c>
      <c r="C72" s="107" t="s">
        <v>29</v>
      </c>
      <c r="D72" s="85" t="s">
        <v>182</v>
      </c>
      <c r="E72" s="85" t="s">
        <v>55</v>
      </c>
      <c r="F72" s="85" t="s">
        <v>55</v>
      </c>
      <c r="G72" s="102">
        <v>0.64</v>
      </c>
      <c r="H72" s="102">
        <v>0.63</v>
      </c>
      <c r="I72" s="102">
        <v>0.66</v>
      </c>
      <c r="J72" s="257">
        <v>0.63</v>
      </c>
      <c r="K72" s="257">
        <v>0.64</v>
      </c>
      <c r="L72" s="401">
        <v>0.65</v>
      </c>
      <c r="M72" s="285"/>
      <c r="N72" s="275"/>
    </row>
    <row r="73" spans="1:14" ht="30" customHeight="1" x14ac:dyDescent="0.25">
      <c r="A73" s="84" t="s">
        <v>123</v>
      </c>
      <c r="B73" s="84" t="s">
        <v>433</v>
      </c>
      <c r="C73" s="107" t="s">
        <v>29</v>
      </c>
      <c r="D73" s="107" t="s">
        <v>182</v>
      </c>
      <c r="E73" s="85" t="s">
        <v>55</v>
      </c>
      <c r="F73" s="85" t="s">
        <v>55</v>
      </c>
      <c r="G73" s="99">
        <v>0.79</v>
      </c>
      <c r="H73" s="99" t="s">
        <v>42</v>
      </c>
      <c r="I73" s="99">
        <v>0.85</v>
      </c>
      <c r="J73" s="257">
        <v>0.85</v>
      </c>
      <c r="K73" s="257">
        <v>0.86</v>
      </c>
      <c r="L73" s="401">
        <v>0.83</v>
      </c>
      <c r="M73" s="285"/>
      <c r="N73" s="276"/>
    </row>
    <row r="74" spans="1:14" ht="30" customHeight="1" x14ac:dyDescent="0.25">
      <c r="A74" s="374" t="s">
        <v>440</v>
      </c>
      <c r="B74" s="374" t="s">
        <v>443</v>
      </c>
      <c r="C74" s="369" t="s">
        <v>29</v>
      </c>
      <c r="D74" s="85" t="s">
        <v>182</v>
      </c>
      <c r="E74" s="85" t="s">
        <v>55</v>
      </c>
      <c r="F74" s="85" t="s">
        <v>55</v>
      </c>
      <c r="G74" s="373" t="s">
        <v>42</v>
      </c>
      <c r="H74" s="373" t="s">
        <v>42</v>
      </c>
      <c r="I74" s="372">
        <v>0.85</v>
      </c>
      <c r="J74" s="257">
        <v>0.85</v>
      </c>
      <c r="K74" s="257">
        <v>0.86</v>
      </c>
      <c r="L74" s="401">
        <v>0.83</v>
      </c>
      <c r="M74" s="285"/>
      <c r="N74" s="275"/>
    </row>
    <row r="75" spans="1:14" ht="30" customHeight="1" x14ac:dyDescent="0.25">
      <c r="A75" s="371" t="s">
        <v>536</v>
      </c>
      <c r="B75" s="370" t="s">
        <v>535</v>
      </c>
      <c r="C75" s="369" t="s">
        <v>29</v>
      </c>
      <c r="D75" s="107" t="s">
        <v>182</v>
      </c>
      <c r="E75" s="107" t="s">
        <v>55</v>
      </c>
      <c r="F75" s="107" t="s">
        <v>55</v>
      </c>
      <c r="G75" s="368" t="s">
        <v>42</v>
      </c>
      <c r="H75" s="368" t="s">
        <v>42</v>
      </c>
      <c r="I75" s="368" t="s">
        <v>42</v>
      </c>
      <c r="J75" s="368" t="s">
        <v>42</v>
      </c>
      <c r="K75" s="367" t="s">
        <v>42</v>
      </c>
      <c r="L75" s="414">
        <v>0.9</v>
      </c>
      <c r="M75" s="285"/>
      <c r="N75" s="275"/>
    </row>
    <row r="76" spans="1:14" ht="30" customHeight="1" x14ac:dyDescent="0.25">
      <c r="A76" s="366" t="s">
        <v>124</v>
      </c>
      <c r="B76" s="365" t="s">
        <v>179</v>
      </c>
      <c r="C76" s="259" t="s">
        <v>29</v>
      </c>
      <c r="D76" s="85" t="s">
        <v>182</v>
      </c>
      <c r="E76" s="86" t="s">
        <v>48</v>
      </c>
      <c r="F76" s="85" t="s">
        <v>185</v>
      </c>
      <c r="G76" s="96">
        <v>130050</v>
      </c>
      <c r="H76" s="96">
        <v>97052</v>
      </c>
      <c r="I76" s="96">
        <v>88724</v>
      </c>
      <c r="J76" s="96">
        <v>102655</v>
      </c>
      <c r="K76" s="255">
        <v>89439</v>
      </c>
      <c r="L76" s="398">
        <v>117465</v>
      </c>
      <c r="M76" s="263"/>
      <c r="N76" s="275" t="s">
        <v>428</v>
      </c>
    </row>
    <row r="77" spans="1:14" ht="30" customHeight="1" x14ac:dyDescent="0.25">
      <c r="A77" s="82" t="s">
        <v>125</v>
      </c>
      <c r="B77" s="118" t="s">
        <v>180</v>
      </c>
      <c r="C77" s="83"/>
      <c r="D77" s="83"/>
      <c r="E77" s="83"/>
      <c r="F77" s="83"/>
      <c r="G77" s="83"/>
      <c r="H77" s="83"/>
      <c r="I77" s="83"/>
      <c r="J77" s="83"/>
      <c r="K77" s="83"/>
      <c r="L77" s="83"/>
      <c r="M77" s="288"/>
      <c r="N77" s="277"/>
    </row>
    <row r="78" spans="1:14" ht="36.75" x14ac:dyDescent="0.25">
      <c r="A78" s="105" t="s">
        <v>534</v>
      </c>
      <c r="B78" s="105" t="s">
        <v>533</v>
      </c>
      <c r="C78" s="85" t="s">
        <v>29</v>
      </c>
      <c r="D78" s="85" t="s">
        <v>182</v>
      </c>
      <c r="E78" s="85" t="s">
        <v>48</v>
      </c>
      <c r="F78" s="85" t="s">
        <v>185</v>
      </c>
      <c r="G78" s="96">
        <v>11000</v>
      </c>
      <c r="H78" s="248" t="s">
        <v>42</v>
      </c>
      <c r="I78" s="96">
        <v>10000</v>
      </c>
      <c r="J78" s="251">
        <v>17850</v>
      </c>
      <c r="K78" s="251">
        <v>25250</v>
      </c>
      <c r="L78" s="398">
        <v>22000</v>
      </c>
      <c r="M78" s="285" t="s">
        <v>571</v>
      </c>
      <c r="N78" s="276" t="s">
        <v>126</v>
      </c>
    </row>
    <row r="79" spans="1:14" ht="36.75" x14ac:dyDescent="0.25">
      <c r="A79" s="89" t="s">
        <v>431</v>
      </c>
      <c r="B79" s="89" t="s">
        <v>432</v>
      </c>
      <c r="C79" s="91" t="s">
        <v>29</v>
      </c>
      <c r="D79" s="91" t="s">
        <v>182</v>
      </c>
      <c r="E79" s="91" t="s">
        <v>48</v>
      </c>
      <c r="F79" s="91" t="s">
        <v>185</v>
      </c>
      <c r="G79" s="289">
        <v>33</v>
      </c>
      <c r="H79" s="289" t="s">
        <v>42</v>
      </c>
      <c r="I79" s="289">
        <v>50</v>
      </c>
      <c r="J79" s="247">
        <v>57</v>
      </c>
      <c r="K79" s="247">
        <v>56</v>
      </c>
      <c r="L79" s="415">
        <v>58</v>
      </c>
      <c r="M79" s="285" t="s">
        <v>571</v>
      </c>
      <c r="N79" s="276" t="s">
        <v>126</v>
      </c>
    </row>
    <row r="80" spans="1:14" ht="39.75" customHeight="1" x14ac:dyDescent="0.25">
      <c r="A80" s="84" t="s">
        <v>409</v>
      </c>
      <c r="B80" s="84" t="s">
        <v>426</v>
      </c>
      <c r="C80" s="259" t="s">
        <v>29</v>
      </c>
      <c r="D80" s="107" t="s">
        <v>182</v>
      </c>
      <c r="E80" s="259" t="s">
        <v>48</v>
      </c>
      <c r="F80" s="85" t="s">
        <v>185</v>
      </c>
      <c r="G80" s="248" t="s">
        <v>42</v>
      </c>
      <c r="H80" s="248" t="s">
        <v>42</v>
      </c>
      <c r="I80" s="248" t="s">
        <v>42</v>
      </c>
      <c r="J80" s="249" t="s">
        <v>42</v>
      </c>
      <c r="K80" s="251">
        <v>7378</v>
      </c>
      <c r="L80" s="398">
        <v>11513</v>
      </c>
      <c r="M80" s="285"/>
      <c r="N80" s="279"/>
    </row>
    <row r="81" spans="1:14" ht="30" customHeight="1" thickBot="1" x14ac:dyDescent="0.3">
      <c r="A81" s="422" t="s">
        <v>410</v>
      </c>
      <c r="B81" s="422" t="s">
        <v>427</v>
      </c>
      <c r="C81" s="423" t="s">
        <v>29</v>
      </c>
      <c r="D81" s="423" t="s">
        <v>182</v>
      </c>
      <c r="E81" s="423" t="s">
        <v>48</v>
      </c>
      <c r="F81" s="424" t="s">
        <v>185</v>
      </c>
      <c r="G81" s="425" t="s">
        <v>42</v>
      </c>
      <c r="H81" s="425" t="s">
        <v>42</v>
      </c>
      <c r="I81" s="425" t="s">
        <v>42</v>
      </c>
      <c r="J81" s="426" t="s">
        <v>42</v>
      </c>
      <c r="K81" s="427">
        <v>10758</v>
      </c>
      <c r="L81" s="428">
        <v>11364</v>
      </c>
      <c r="M81" s="429"/>
      <c r="N81" s="429"/>
    </row>
    <row r="82" spans="1:14" ht="30" customHeight="1" thickTop="1" x14ac:dyDescent="0.25">
      <c r="A82" s="364"/>
      <c r="B82" s="364"/>
      <c r="C82" s="363"/>
      <c r="D82" s="363"/>
      <c r="E82" s="363"/>
      <c r="F82" s="363"/>
      <c r="G82" s="362"/>
      <c r="H82" s="362"/>
      <c r="I82" s="361"/>
      <c r="J82" s="360"/>
      <c r="K82" s="359"/>
      <c r="L82" s="359"/>
      <c r="M82" s="358"/>
      <c r="N82" s="358"/>
    </row>
    <row r="83" spans="1:14" ht="30" customHeight="1" x14ac:dyDescent="0.25">
      <c r="A83" s="364"/>
      <c r="B83" s="364"/>
      <c r="C83" s="363"/>
      <c r="D83" s="363"/>
      <c r="E83" s="363"/>
      <c r="F83" s="363"/>
      <c r="G83" s="362"/>
      <c r="H83" s="362"/>
      <c r="I83" s="361"/>
      <c r="J83" s="360"/>
      <c r="K83" s="359"/>
      <c r="L83" s="359"/>
      <c r="M83" s="358"/>
      <c r="N83" s="358"/>
    </row>
    <row r="84" spans="1:14" ht="30" customHeight="1" x14ac:dyDescent="0.25">
      <c r="A84" s="364"/>
      <c r="B84" s="364"/>
      <c r="C84" s="363"/>
      <c r="D84" s="363"/>
      <c r="E84" s="363"/>
      <c r="F84" s="363"/>
      <c r="G84" s="362"/>
      <c r="H84" s="362"/>
      <c r="I84" s="361"/>
      <c r="J84" s="360"/>
      <c r="K84" s="359"/>
      <c r="L84" s="359"/>
      <c r="M84" s="358"/>
      <c r="N84" s="358"/>
    </row>
    <row r="86" spans="1:14" ht="30" customHeight="1" x14ac:dyDescent="0.25">
      <c r="A86" s="446"/>
      <c r="B86" s="446"/>
      <c r="C86" s="446"/>
      <c r="D86" s="446"/>
      <c r="E86" s="446"/>
      <c r="F86" s="446"/>
      <c r="G86" s="446"/>
      <c r="H86" s="446"/>
      <c r="I86" s="446"/>
      <c r="J86" s="446"/>
      <c r="K86" s="446"/>
      <c r="L86" s="446"/>
      <c r="M86" s="446"/>
    </row>
    <row r="87" spans="1:14" ht="30" customHeight="1" x14ac:dyDescent="0.25">
      <c r="A87" s="446"/>
      <c r="B87" s="446"/>
      <c r="C87" s="446"/>
      <c r="D87" s="446"/>
      <c r="E87" s="446"/>
      <c r="F87" s="446"/>
      <c r="G87" s="446"/>
    </row>
  </sheetData>
  <mergeCells count="2">
    <mergeCell ref="A86:M86"/>
    <mergeCell ref="A87:G87"/>
  </mergeCells>
  <pageMargins left="0.70866141732283472" right="0.70866141732283472" top="0.74803149606299213" bottom="0.74803149606299213" header="0.31496062992125984" footer="0.31496062992125984"/>
  <pageSetup paperSize="9" scale="52" fitToHeight="5" orientation="landscape" r:id="rId1"/>
  <ignoredErrors>
    <ignoredError sqref="K28:L28 J29:J30 J6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35E98-01B0-4884-8478-70553B461AC5}">
  <dimension ref="A1:L11"/>
  <sheetViews>
    <sheetView showGridLines="0" zoomScale="90" zoomScaleNormal="90" workbookViewId="0"/>
  </sheetViews>
  <sheetFormatPr baseColWidth="10" defaultColWidth="11.42578125" defaultRowHeight="15" x14ac:dyDescent="0.25"/>
  <cols>
    <col min="1" max="1" width="67.7109375" style="2" customWidth="1"/>
    <col min="2" max="2" width="50.85546875" style="2" hidden="1" customWidth="1"/>
    <col min="3" max="3" width="15.7109375" style="2" customWidth="1"/>
    <col min="4" max="4" width="15.7109375" style="2" hidden="1" customWidth="1"/>
    <col min="5" max="5" width="15.7109375" style="2" customWidth="1"/>
    <col min="6" max="6" width="15.7109375" style="2" hidden="1" customWidth="1"/>
    <col min="7" max="12" width="16.7109375" style="2" customWidth="1"/>
    <col min="13" max="16384" width="11.42578125" style="2"/>
  </cols>
  <sheetData>
    <row r="1" spans="1:12" ht="39.950000000000003" customHeight="1" x14ac:dyDescent="0.25">
      <c r="A1" s="4" t="s">
        <v>585</v>
      </c>
      <c r="B1" s="4" t="s">
        <v>148</v>
      </c>
      <c r="C1" s="4" t="s">
        <v>25</v>
      </c>
      <c r="D1" s="4" t="s">
        <v>181</v>
      </c>
      <c r="E1" s="4" t="s">
        <v>26</v>
      </c>
      <c r="F1" s="4" t="s">
        <v>183</v>
      </c>
      <c r="G1" s="4">
        <v>2019</v>
      </c>
      <c r="H1" s="4">
        <v>2020</v>
      </c>
      <c r="I1" s="4">
        <v>2021</v>
      </c>
      <c r="J1" s="4">
        <v>2022</v>
      </c>
      <c r="K1" s="4">
        <v>2023</v>
      </c>
      <c r="L1" s="4">
        <v>2024</v>
      </c>
    </row>
    <row r="2" spans="1:12" ht="39.950000000000003" customHeight="1" x14ac:dyDescent="0.25">
      <c r="A2" s="302" t="s">
        <v>27</v>
      </c>
      <c r="B2" s="117" t="s">
        <v>190</v>
      </c>
      <c r="C2" s="117"/>
      <c r="D2" s="117"/>
      <c r="E2" s="117"/>
      <c r="F2" s="117"/>
      <c r="G2" s="117"/>
      <c r="H2" s="117"/>
      <c r="I2" s="117"/>
      <c r="J2" s="117"/>
      <c r="K2" s="117"/>
      <c r="L2" s="117"/>
    </row>
    <row r="3" spans="1:12" ht="30" customHeight="1" x14ac:dyDescent="0.25">
      <c r="A3" s="145" t="s">
        <v>33</v>
      </c>
      <c r="B3" s="145" t="s">
        <v>33</v>
      </c>
      <c r="C3" s="10" t="s">
        <v>29</v>
      </c>
      <c r="D3" s="10" t="s">
        <v>182</v>
      </c>
      <c r="E3" s="14" t="s">
        <v>34</v>
      </c>
      <c r="F3" s="14" t="s">
        <v>34</v>
      </c>
      <c r="G3" s="168" t="s">
        <v>259</v>
      </c>
      <c r="H3" s="11" t="s">
        <v>35</v>
      </c>
      <c r="I3" s="11" t="s">
        <v>36</v>
      </c>
      <c r="J3" s="11" t="s">
        <v>36</v>
      </c>
      <c r="K3" s="11" t="s">
        <v>35</v>
      </c>
      <c r="L3" s="48" t="s">
        <v>35</v>
      </c>
    </row>
    <row r="4" spans="1:12" ht="30" customHeight="1" x14ac:dyDescent="0.25">
      <c r="A4" s="145" t="s">
        <v>31</v>
      </c>
      <c r="B4" s="145" t="s">
        <v>31</v>
      </c>
      <c r="C4" s="10" t="s">
        <v>29</v>
      </c>
      <c r="D4" s="10" t="s">
        <v>182</v>
      </c>
      <c r="E4" s="10" t="s">
        <v>30</v>
      </c>
      <c r="F4" s="10" t="s">
        <v>194</v>
      </c>
      <c r="G4" s="11" t="s">
        <v>32</v>
      </c>
      <c r="H4" s="12">
        <v>25.9</v>
      </c>
      <c r="I4" s="13">
        <v>20.2</v>
      </c>
      <c r="J4" s="13">
        <v>20.100000000000001</v>
      </c>
      <c r="K4" s="46">
        <v>19.600000000000001</v>
      </c>
      <c r="L4" s="8"/>
    </row>
    <row r="5" spans="1:12" ht="30" customHeight="1" x14ac:dyDescent="0.25">
      <c r="A5" s="145" t="s">
        <v>252</v>
      </c>
      <c r="B5" s="145" t="s">
        <v>253</v>
      </c>
      <c r="C5" s="10" t="s">
        <v>29</v>
      </c>
      <c r="D5" s="10" t="s">
        <v>182</v>
      </c>
      <c r="E5" s="10" t="s">
        <v>30</v>
      </c>
      <c r="F5" s="10" t="s">
        <v>194</v>
      </c>
      <c r="G5" s="11">
        <v>66</v>
      </c>
      <c r="H5" s="12" t="s">
        <v>257</v>
      </c>
      <c r="I5" s="12" t="s">
        <v>254</v>
      </c>
      <c r="J5" s="11">
        <v>69</v>
      </c>
      <c r="K5" s="7">
        <v>69</v>
      </c>
      <c r="L5" s="8">
        <v>72</v>
      </c>
    </row>
    <row r="6" spans="1:12" ht="30" customHeight="1" x14ac:dyDescent="0.25">
      <c r="A6" s="144" t="s">
        <v>28</v>
      </c>
      <c r="B6" s="144" t="s">
        <v>191</v>
      </c>
      <c r="C6" s="6" t="s">
        <v>29</v>
      </c>
      <c r="D6" s="6" t="s">
        <v>182</v>
      </c>
      <c r="E6" s="6" t="s">
        <v>30</v>
      </c>
      <c r="F6" s="6" t="s">
        <v>194</v>
      </c>
      <c r="G6" s="7">
        <v>79</v>
      </c>
      <c r="H6" s="7">
        <v>79</v>
      </c>
      <c r="I6" s="7">
        <v>80</v>
      </c>
      <c r="J6" s="7">
        <v>79</v>
      </c>
      <c r="K6" s="7">
        <v>69</v>
      </c>
      <c r="L6" s="8">
        <v>73</v>
      </c>
    </row>
    <row r="7" spans="1:12" ht="30" customHeight="1" x14ac:dyDescent="0.25">
      <c r="A7" s="145" t="s">
        <v>41</v>
      </c>
      <c r="B7" s="145" t="s">
        <v>192</v>
      </c>
      <c r="C7" s="10" t="s">
        <v>29</v>
      </c>
      <c r="D7" s="10" t="s">
        <v>182</v>
      </c>
      <c r="E7" s="10" t="s">
        <v>255</v>
      </c>
      <c r="F7" s="10" t="s">
        <v>256</v>
      </c>
      <c r="G7" s="11" t="s">
        <v>258</v>
      </c>
      <c r="H7" s="11" t="s">
        <v>43</v>
      </c>
      <c r="I7" s="11" t="s">
        <v>42</v>
      </c>
      <c r="J7" s="11" t="s">
        <v>127</v>
      </c>
      <c r="K7" s="11" t="s">
        <v>127</v>
      </c>
      <c r="L7" s="16" t="s">
        <v>43</v>
      </c>
    </row>
    <row r="8" spans="1:12" ht="30" customHeight="1" x14ac:dyDescent="0.25">
      <c r="A8" s="145" t="s">
        <v>37</v>
      </c>
      <c r="B8" s="145" t="s">
        <v>37</v>
      </c>
      <c r="C8" s="10" t="s">
        <v>29</v>
      </c>
      <c r="D8" s="10" t="s">
        <v>182</v>
      </c>
      <c r="E8" s="10" t="s">
        <v>38</v>
      </c>
      <c r="F8" s="10" t="s">
        <v>195</v>
      </c>
      <c r="G8" s="11" t="s">
        <v>39</v>
      </c>
      <c r="H8" s="11" t="s">
        <v>40</v>
      </c>
      <c r="I8" s="11" t="s">
        <v>40</v>
      </c>
      <c r="J8" s="11" t="s">
        <v>40</v>
      </c>
      <c r="K8" s="7" t="s">
        <v>40</v>
      </c>
      <c r="L8" s="8" t="s">
        <v>455</v>
      </c>
    </row>
    <row r="9" spans="1:12" ht="39.75" customHeight="1" thickBot="1" x14ac:dyDescent="0.3">
      <c r="A9" s="122" t="s">
        <v>260</v>
      </c>
      <c r="B9" s="122" t="s">
        <v>193</v>
      </c>
      <c r="C9" s="18" t="s">
        <v>44</v>
      </c>
      <c r="D9" s="18" t="s">
        <v>44</v>
      </c>
      <c r="E9" s="19" t="s">
        <v>45</v>
      </c>
      <c r="F9" s="19" t="s">
        <v>184</v>
      </c>
      <c r="G9" s="239">
        <v>42075</v>
      </c>
      <c r="H9" s="20">
        <v>41258</v>
      </c>
      <c r="I9" s="20">
        <v>40689</v>
      </c>
      <c r="J9" s="20">
        <v>40635</v>
      </c>
      <c r="K9" s="20">
        <v>38615</v>
      </c>
      <c r="L9" s="229">
        <v>45681</v>
      </c>
    </row>
    <row r="10" spans="1:12" x14ac:dyDescent="0.25">
      <c r="A10" s="232"/>
      <c r="B10" s="232"/>
    </row>
    <row r="11" spans="1:12" x14ac:dyDescent="0.25">
      <c r="D11" s="110"/>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79788-B308-4299-9F08-7A458BA5E387}">
  <dimension ref="A1:P7"/>
  <sheetViews>
    <sheetView showGridLines="0" zoomScale="90" zoomScaleNormal="90" workbookViewId="0"/>
  </sheetViews>
  <sheetFormatPr baseColWidth="10" defaultColWidth="11.42578125" defaultRowHeight="15" x14ac:dyDescent="0.25"/>
  <cols>
    <col min="1" max="1" width="48.42578125" style="2" bestFit="1" customWidth="1"/>
    <col min="2" max="2" width="36" style="2" hidden="1" customWidth="1"/>
    <col min="3" max="3" width="15.7109375" style="2" customWidth="1"/>
    <col min="4" max="4" width="15.7109375" style="2" hidden="1" customWidth="1"/>
    <col min="5" max="5" width="15.7109375" style="2" customWidth="1"/>
    <col min="6" max="6" width="15.7109375" style="2" hidden="1" customWidth="1"/>
    <col min="7" max="12" width="16.7109375" style="2" customWidth="1"/>
    <col min="13" max="13" width="57.7109375" style="2" customWidth="1"/>
    <col min="14" max="14" width="57.7109375" style="2" hidden="1" customWidth="1"/>
    <col min="15" max="16384" width="11.42578125" style="2"/>
  </cols>
  <sheetData>
    <row r="1" spans="1:16" ht="39.950000000000003" customHeight="1" x14ac:dyDescent="0.25">
      <c r="A1" s="4" t="s">
        <v>585</v>
      </c>
      <c r="B1" s="4" t="s">
        <v>148</v>
      </c>
      <c r="C1" s="4" t="s">
        <v>25</v>
      </c>
      <c r="D1" s="4" t="s">
        <v>181</v>
      </c>
      <c r="E1" s="4" t="s">
        <v>26</v>
      </c>
      <c r="F1" s="4" t="s">
        <v>183</v>
      </c>
      <c r="G1" s="4">
        <v>2019</v>
      </c>
      <c r="H1" s="4">
        <v>2020</v>
      </c>
      <c r="I1" s="4">
        <v>2021</v>
      </c>
      <c r="J1" s="4">
        <v>2022</v>
      </c>
      <c r="K1" s="4">
        <v>2023</v>
      </c>
      <c r="L1" s="4">
        <v>2024</v>
      </c>
      <c r="M1" s="4" t="s">
        <v>46</v>
      </c>
      <c r="N1" s="4" t="s">
        <v>47</v>
      </c>
    </row>
    <row r="2" spans="1:16" ht="39.950000000000003" customHeight="1" x14ac:dyDescent="0.25">
      <c r="A2" s="118" t="s">
        <v>133</v>
      </c>
      <c r="B2" s="302" t="s">
        <v>196</v>
      </c>
      <c r="C2" s="117"/>
      <c r="D2" s="117"/>
      <c r="E2" s="117"/>
      <c r="F2" s="117"/>
      <c r="G2" s="117"/>
      <c r="H2" s="117"/>
      <c r="I2" s="117"/>
      <c r="J2" s="117"/>
      <c r="K2" s="117"/>
      <c r="L2" s="117"/>
      <c r="M2" s="117"/>
      <c r="N2" s="117"/>
    </row>
    <row r="3" spans="1:16" ht="30" customHeight="1" x14ac:dyDescent="0.25">
      <c r="A3" s="21" t="s">
        <v>49</v>
      </c>
      <c r="B3" s="21" t="s">
        <v>197</v>
      </c>
      <c r="C3" s="10" t="s">
        <v>44</v>
      </c>
      <c r="D3" s="10" t="s">
        <v>44</v>
      </c>
      <c r="E3" s="10" t="s">
        <v>48</v>
      </c>
      <c r="F3" s="10" t="s">
        <v>185</v>
      </c>
      <c r="G3" s="11">
        <v>3980</v>
      </c>
      <c r="H3" s="11">
        <v>5616</v>
      </c>
      <c r="I3" s="168">
        <v>4353</v>
      </c>
      <c r="J3" s="11">
        <v>7594</v>
      </c>
      <c r="K3" s="11">
        <v>6101</v>
      </c>
      <c r="L3" s="238">
        <v>6671</v>
      </c>
      <c r="M3" s="25" t="s">
        <v>527</v>
      </c>
      <c r="N3" s="25" t="s">
        <v>261</v>
      </c>
    </row>
    <row r="4" spans="1:16" ht="30" customHeight="1" x14ac:dyDescent="0.25">
      <c r="A4" s="24" t="s">
        <v>50</v>
      </c>
      <c r="B4" s="21" t="s">
        <v>198</v>
      </c>
      <c r="C4" s="10" t="s">
        <v>44</v>
      </c>
      <c r="D4" s="10" t="s">
        <v>44</v>
      </c>
      <c r="E4" s="10" t="s">
        <v>48</v>
      </c>
      <c r="F4" s="10" t="s">
        <v>185</v>
      </c>
      <c r="G4" s="11">
        <v>658</v>
      </c>
      <c r="H4" s="11">
        <v>976</v>
      </c>
      <c r="I4" s="11">
        <v>896</v>
      </c>
      <c r="J4" s="11">
        <v>1674</v>
      </c>
      <c r="K4" s="11">
        <v>1827</v>
      </c>
      <c r="L4" s="22">
        <v>4003</v>
      </c>
      <c r="M4" s="25" t="s">
        <v>527</v>
      </c>
      <c r="N4" s="25" t="s">
        <v>261</v>
      </c>
    </row>
    <row r="5" spans="1:16" ht="30" customHeight="1" x14ac:dyDescent="0.25">
      <c r="A5" s="24" t="s">
        <v>51</v>
      </c>
      <c r="B5" s="21" t="s">
        <v>199</v>
      </c>
      <c r="C5" s="10" t="s">
        <v>44</v>
      </c>
      <c r="D5" s="10" t="s">
        <v>44</v>
      </c>
      <c r="E5" s="10" t="s">
        <v>48</v>
      </c>
      <c r="F5" s="10" t="s">
        <v>185</v>
      </c>
      <c r="G5" s="15">
        <v>450</v>
      </c>
      <c r="H5" s="15">
        <v>651</v>
      </c>
      <c r="I5" s="15">
        <v>1227</v>
      </c>
      <c r="J5" s="15">
        <v>2007</v>
      </c>
      <c r="K5" s="15">
        <v>531</v>
      </c>
      <c r="L5" s="22">
        <v>951</v>
      </c>
      <c r="M5" s="169" t="s">
        <v>528</v>
      </c>
      <c r="N5" s="169" t="s">
        <v>262</v>
      </c>
    </row>
    <row r="6" spans="1:16" ht="30" customHeight="1" thickBot="1" x14ac:dyDescent="0.3">
      <c r="A6" s="26" t="s">
        <v>52</v>
      </c>
      <c r="B6" s="26" t="s">
        <v>200</v>
      </c>
      <c r="C6" s="27" t="s">
        <v>44</v>
      </c>
      <c r="D6" s="27" t="s">
        <v>44</v>
      </c>
      <c r="E6" s="27" t="s">
        <v>53</v>
      </c>
      <c r="F6" s="27" t="s">
        <v>201</v>
      </c>
      <c r="G6" s="28">
        <v>90</v>
      </c>
      <c r="H6" s="28" t="s">
        <v>54</v>
      </c>
      <c r="I6" s="28" t="s">
        <v>54</v>
      </c>
      <c r="J6" s="28" t="s">
        <v>54</v>
      </c>
      <c r="K6" s="297">
        <v>75</v>
      </c>
      <c r="L6" s="305" t="s">
        <v>54</v>
      </c>
      <c r="M6" s="29"/>
      <c r="N6" s="29"/>
      <c r="O6" s="281"/>
      <c r="P6" s="282"/>
    </row>
    <row r="7" spans="1:16" x14ac:dyDescent="0.25">
      <c r="O7" s="280"/>
      <c r="P7" s="280"/>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C2678-6E79-4B2D-A1A9-31D580189F3E}">
  <dimension ref="A1:N14"/>
  <sheetViews>
    <sheetView showGridLines="0" zoomScale="90" zoomScaleNormal="90" workbookViewId="0">
      <selection activeCell="P6" sqref="P6"/>
    </sheetView>
  </sheetViews>
  <sheetFormatPr baseColWidth="10" defaultColWidth="11.42578125" defaultRowHeight="15" x14ac:dyDescent="0.25"/>
  <cols>
    <col min="1" max="1" width="67.7109375" style="2" customWidth="1"/>
    <col min="2" max="2" width="67.7109375" style="2" hidden="1" customWidth="1"/>
    <col min="3" max="3" width="15.7109375" style="2" customWidth="1"/>
    <col min="4" max="4" width="15.7109375" style="2" hidden="1" customWidth="1"/>
    <col min="5" max="5" width="15.7109375" style="2" customWidth="1"/>
    <col min="6" max="6" width="16.28515625" style="2" hidden="1" customWidth="1"/>
    <col min="7" max="12" width="16.7109375" style="2" customWidth="1"/>
    <col min="13" max="13" width="26.28515625" style="2" customWidth="1"/>
    <col min="14" max="14" width="27.28515625" style="2" hidden="1" customWidth="1"/>
    <col min="15" max="16384" width="11.42578125" style="2"/>
  </cols>
  <sheetData>
    <row r="1" spans="1:14" ht="39.950000000000003" customHeight="1" x14ac:dyDescent="0.25">
      <c r="A1" s="4" t="s">
        <v>585</v>
      </c>
      <c r="B1" s="4" t="s">
        <v>148</v>
      </c>
      <c r="C1" s="4" t="s">
        <v>25</v>
      </c>
      <c r="D1" s="4" t="s">
        <v>181</v>
      </c>
      <c r="E1" s="4" t="s">
        <v>26</v>
      </c>
      <c r="F1" s="4" t="s">
        <v>183</v>
      </c>
      <c r="G1" s="4">
        <v>2019</v>
      </c>
      <c r="H1" s="4">
        <v>2020</v>
      </c>
      <c r="I1" s="4">
        <v>2021</v>
      </c>
      <c r="J1" s="4">
        <v>2022</v>
      </c>
      <c r="K1" s="4">
        <v>2023</v>
      </c>
      <c r="L1" s="4">
        <v>2024</v>
      </c>
      <c r="M1" s="4" t="s">
        <v>46</v>
      </c>
      <c r="N1" s="4" t="s">
        <v>47</v>
      </c>
    </row>
    <row r="2" spans="1:14" ht="39.950000000000003" customHeight="1" x14ac:dyDescent="0.25">
      <c r="A2" s="118" t="s">
        <v>56</v>
      </c>
      <c r="B2" s="118" t="s">
        <v>202</v>
      </c>
      <c r="C2" s="117"/>
      <c r="D2" s="117"/>
      <c r="E2" s="117"/>
      <c r="F2" s="117"/>
      <c r="G2" s="117"/>
      <c r="H2" s="117"/>
      <c r="I2" s="117"/>
      <c r="J2" s="117"/>
      <c r="K2" s="117"/>
      <c r="L2" s="117"/>
      <c r="M2" s="117"/>
      <c r="N2" s="117"/>
    </row>
    <row r="3" spans="1:14" ht="36.950000000000003" customHeight="1" x14ac:dyDescent="0.25">
      <c r="A3" s="34" t="s">
        <v>136</v>
      </c>
      <c r="B3" s="9" t="s">
        <v>203</v>
      </c>
      <c r="C3" s="147" t="s">
        <v>29</v>
      </c>
      <c r="D3" s="147" t="s">
        <v>182</v>
      </c>
      <c r="E3" s="10" t="s">
        <v>48</v>
      </c>
      <c r="F3" s="10" t="s">
        <v>185</v>
      </c>
      <c r="G3" s="148" t="s">
        <v>58</v>
      </c>
      <c r="H3" s="148">
        <v>3280</v>
      </c>
      <c r="I3" s="148">
        <v>41142</v>
      </c>
      <c r="J3" s="149">
        <v>38000</v>
      </c>
      <c r="K3" s="149">
        <v>45000</v>
      </c>
      <c r="L3" s="435" t="s">
        <v>516</v>
      </c>
      <c r="M3" s="31" t="s">
        <v>144</v>
      </c>
      <c r="N3" s="31" t="s">
        <v>140</v>
      </c>
    </row>
    <row r="4" spans="1:14" ht="36.950000000000003" customHeight="1" x14ac:dyDescent="0.25">
      <c r="A4" s="434" t="s">
        <v>601</v>
      </c>
      <c r="B4" s="5" t="s">
        <v>603</v>
      </c>
      <c r="C4" s="147" t="s">
        <v>29</v>
      </c>
      <c r="D4" s="147" t="s">
        <v>182</v>
      </c>
      <c r="E4" s="10" t="s">
        <v>48</v>
      </c>
      <c r="F4" s="10" t="s">
        <v>185</v>
      </c>
      <c r="G4" s="148">
        <v>46</v>
      </c>
      <c r="H4" s="148">
        <v>69</v>
      </c>
      <c r="I4" s="148">
        <v>82</v>
      </c>
      <c r="J4" s="148">
        <v>55</v>
      </c>
      <c r="K4" s="148">
        <v>87</v>
      </c>
      <c r="L4" s="436">
        <v>94</v>
      </c>
      <c r="M4" s="31"/>
      <c r="N4" s="31"/>
    </row>
    <row r="5" spans="1:14" ht="36.950000000000003" customHeight="1" x14ac:dyDescent="0.25">
      <c r="A5" s="434" t="s">
        <v>602</v>
      </c>
      <c r="B5" s="5" t="s">
        <v>604</v>
      </c>
      <c r="C5" s="147" t="s">
        <v>29</v>
      </c>
      <c r="D5" s="147" t="s">
        <v>182</v>
      </c>
      <c r="E5" s="10" t="s">
        <v>48</v>
      </c>
      <c r="F5" s="10" t="s">
        <v>185</v>
      </c>
      <c r="G5" s="148">
        <v>37</v>
      </c>
      <c r="H5" s="148">
        <v>63</v>
      </c>
      <c r="I5" s="148">
        <v>74</v>
      </c>
      <c r="J5" s="149">
        <v>48</v>
      </c>
      <c r="K5" s="149">
        <v>79</v>
      </c>
      <c r="L5" s="150">
        <v>76</v>
      </c>
      <c r="M5" s="31"/>
      <c r="N5" s="31"/>
    </row>
    <row r="6" spans="1:14" ht="46.5" customHeight="1" x14ac:dyDescent="0.25">
      <c r="A6" s="5" t="s">
        <v>599</v>
      </c>
      <c r="B6" s="5" t="s">
        <v>594</v>
      </c>
      <c r="C6" s="330" t="s">
        <v>506</v>
      </c>
      <c r="D6" s="330" t="s">
        <v>506</v>
      </c>
      <c r="E6" s="10" t="s">
        <v>48</v>
      </c>
      <c r="F6" s="10" t="s">
        <v>185</v>
      </c>
      <c r="G6" s="11">
        <v>112</v>
      </c>
      <c r="H6" s="11">
        <v>118</v>
      </c>
      <c r="I6" s="11">
        <v>134</v>
      </c>
      <c r="J6" s="131">
        <v>83</v>
      </c>
      <c r="K6" s="131">
        <v>133</v>
      </c>
      <c r="L6" s="36">
        <v>127</v>
      </c>
      <c r="M6" s="23"/>
      <c r="N6" s="264"/>
    </row>
    <row r="7" spans="1:14" s="156" customFormat="1" ht="49.9" customHeight="1" x14ac:dyDescent="0.2">
      <c r="A7" s="331" t="s">
        <v>600</v>
      </c>
      <c r="B7" s="331" t="s">
        <v>595</v>
      </c>
      <c r="C7" s="332" t="s">
        <v>506</v>
      </c>
      <c r="D7" s="332" t="s">
        <v>506</v>
      </c>
      <c r="E7" s="151" t="s">
        <v>48</v>
      </c>
      <c r="F7" s="151" t="s">
        <v>185</v>
      </c>
      <c r="G7" s="152">
        <v>48</v>
      </c>
      <c r="H7" s="152">
        <v>66</v>
      </c>
      <c r="I7" s="152">
        <v>75</v>
      </c>
      <c r="J7" s="153">
        <v>48</v>
      </c>
      <c r="K7" s="153">
        <v>87</v>
      </c>
      <c r="L7" s="154">
        <v>85</v>
      </c>
      <c r="M7" s="31"/>
      <c r="N7" s="265"/>
    </row>
    <row r="8" spans="1:14" s="156" customFormat="1" ht="46.5" customHeight="1" x14ac:dyDescent="0.2">
      <c r="A8" s="331" t="s">
        <v>598</v>
      </c>
      <c r="B8" s="331" t="s">
        <v>596</v>
      </c>
      <c r="C8" s="332" t="s">
        <v>506</v>
      </c>
      <c r="D8" s="332" t="s">
        <v>506</v>
      </c>
      <c r="E8" s="151" t="s">
        <v>48</v>
      </c>
      <c r="F8" s="151" t="s">
        <v>185</v>
      </c>
      <c r="G8" s="152">
        <v>64</v>
      </c>
      <c r="H8" s="152">
        <v>52</v>
      </c>
      <c r="I8" s="152">
        <v>59</v>
      </c>
      <c r="J8" s="157">
        <v>35</v>
      </c>
      <c r="K8" s="157">
        <v>46</v>
      </c>
      <c r="L8" s="158" t="s">
        <v>507</v>
      </c>
      <c r="M8" s="265" t="s">
        <v>597</v>
      </c>
      <c r="N8" s="31" t="s">
        <v>593</v>
      </c>
    </row>
    <row r="9" spans="1:14" ht="46.5" customHeight="1" x14ac:dyDescent="0.25">
      <c r="A9" s="5" t="s">
        <v>508</v>
      </c>
      <c r="B9" s="5" t="s">
        <v>509</v>
      </c>
      <c r="C9" s="330" t="s">
        <v>506</v>
      </c>
      <c r="D9" s="330" t="s">
        <v>506</v>
      </c>
      <c r="E9" s="10" t="s">
        <v>57</v>
      </c>
      <c r="F9" s="10" t="s">
        <v>206</v>
      </c>
      <c r="G9" s="13">
        <f>+G10+G11</f>
        <v>7.8000000000000007</v>
      </c>
      <c r="H9" s="13">
        <f t="shared" ref="H9:J9" si="0">+H10+H11</f>
        <v>7.9</v>
      </c>
      <c r="I9" s="13">
        <f t="shared" si="0"/>
        <v>7.1999999999999993</v>
      </c>
      <c r="J9" s="13">
        <f t="shared" si="0"/>
        <v>8.5</v>
      </c>
      <c r="K9" s="13">
        <v>10</v>
      </c>
      <c r="L9" s="240">
        <v>9.5</v>
      </c>
      <c r="M9" s="23"/>
      <c r="N9" s="264"/>
    </row>
    <row r="10" spans="1:14" s="156" customFormat="1" ht="46.5" customHeight="1" x14ac:dyDescent="0.2">
      <c r="A10" s="331" t="s">
        <v>510</v>
      </c>
      <c r="B10" s="331" t="s">
        <v>511</v>
      </c>
      <c r="C10" s="332" t="s">
        <v>506</v>
      </c>
      <c r="D10" s="332" t="s">
        <v>506</v>
      </c>
      <c r="E10" s="151" t="s">
        <v>57</v>
      </c>
      <c r="F10" s="151" t="s">
        <v>206</v>
      </c>
      <c r="G10" s="159">
        <v>3.6</v>
      </c>
      <c r="H10" s="159">
        <v>4.7</v>
      </c>
      <c r="I10" s="159">
        <v>3.8</v>
      </c>
      <c r="J10" s="160">
        <v>5.3</v>
      </c>
      <c r="K10" s="160" t="s">
        <v>246</v>
      </c>
      <c r="L10" s="158">
        <v>6.4</v>
      </c>
      <c r="M10" s="155"/>
      <c r="N10" s="265"/>
    </row>
    <row r="11" spans="1:14" s="156" customFormat="1" ht="44.45" customHeight="1" x14ac:dyDescent="0.2">
      <c r="A11" s="331" t="s">
        <v>512</v>
      </c>
      <c r="B11" s="331" t="s">
        <v>513</v>
      </c>
      <c r="C11" s="332" t="s">
        <v>506</v>
      </c>
      <c r="D11" s="332" t="s">
        <v>506</v>
      </c>
      <c r="E11" s="151" t="s">
        <v>57</v>
      </c>
      <c r="F11" s="151" t="s">
        <v>206</v>
      </c>
      <c r="G11" s="159">
        <v>4.2</v>
      </c>
      <c r="H11" s="159">
        <v>3.2</v>
      </c>
      <c r="I11" s="159">
        <v>3.4</v>
      </c>
      <c r="J11" s="160">
        <v>3.2</v>
      </c>
      <c r="K11" s="160" t="s">
        <v>247</v>
      </c>
      <c r="L11" s="158">
        <v>3.1</v>
      </c>
      <c r="M11" s="155"/>
      <c r="N11" s="265"/>
    </row>
    <row r="12" spans="1:14" ht="46.5" customHeight="1" x14ac:dyDescent="0.25">
      <c r="A12" s="34" t="s">
        <v>237</v>
      </c>
      <c r="B12" s="9" t="s">
        <v>404</v>
      </c>
      <c r="C12" s="35" t="s">
        <v>59</v>
      </c>
      <c r="D12" s="14" t="s">
        <v>204</v>
      </c>
      <c r="E12" s="10" t="s">
        <v>48</v>
      </c>
      <c r="F12" s="10" t="s">
        <v>185</v>
      </c>
      <c r="G12" s="37">
        <v>134</v>
      </c>
      <c r="H12" s="37">
        <v>153</v>
      </c>
      <c r="I12" s="37">
        <v>199</v>
      </c>
      <c r="J12" s="131">
        <v>296</v>
      </c>
      <c r="K12" s="131">
        <v>736</v>
      </c>
      <c r="L12" s="36">
        <v>844</v>
      </c>
      <c r="M12" s="23"/>
      <c r="N12" s="264"/>
    </row>
    <row r="13" spans="1:14" ht="46.5" customHeight="1" x14ac:dyDescent="0.25">
      <c r="A13" s="38" t="s">
        <v>237</v>
      </c>
      <c r="B13" s="121" t="s">
        <v>404</v>
      </c>
      <c r="C13" s="39" t="s">
        <v>60</v>
      </c>
      <c r="D13" s="14" t="s">
        <v>205</v>
      </c>
      <c r="E13" s="10" t="s">
        <v>48</v>
      </c>
      <c r="F13" s="10" t="s">
        <v>185</v>
      </c>
      <c r="G13" s="37">
        <v>389</v>
      </c>
      <c r="H13" s="37">
        <v>456</v>
      </c>
      <c r="I13" s="37">
        <v>3813</v>
      </c>
      <c r="J13" s="130">
        <v>6912</v>
      </c>
      <c r="K13" s="130">
        <v>3560</v>
      </c>
      <c r="L13" s="30">
        <v>2034</v>
      </c>
      <c r="M13" s="31" t="s">
        <v>238</v>
      </c>
      <c r="N13" s="31" t="s">
        <v>239</v>
      </c>
    </row>
    <row r="14" spans="1:14" ht="53.25" customHeight="1" thickBot="1" x14ac:dyDescent="0.3">
      <c r="A14" s="40" t="s">
        <v>237</v>
      </c>
      <c r="B14" s="122" t="s">
        <v>404</v>
      </c>
      <c r="C14" s="41" t="s">
        <v>498</v>
      </c>
      <c r="D14" s="123" t="s">
        <v>499</v>
      </c>
      <c r="E14" s="42" t="s">
        <v>48</v>
      </c>
      <c r="F14" s="42" t="s">
        <v>185</v>
      </c>
      <c r="G14" s="43">
        <v>167</v>
      </c>
      <c r="H14" s="43">
        <v>406</v>
      </c>
      <c r="I14" s="43">
        <v>728</v>
      </c>
      <c r="J14" s="132">
        <v>592</v>
      </c>
      <c r="K14" s="132">
        <v>958</v>
      </c>
      <c r="L14" s="44">
        <v>852</v>
      </c>
      <c r="M14" s="45"/>
      <c r="N14" s="237"/>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F6D84-54E5-441E-87F1-65AC244A2EC8}">
  <dimension ref="A1:N9"/>
  <sheetViews>
    <sheetView showGridLines="0" zoomScale="90" zoomScaleNormal="90" workbookViewId="0"/>
  </sheetViews>
  <sheetFormatPr baseColWidth="10" defaultColWidth="11.42578125" defaultRowHeight="15" x14ac:dyDescent="0.25"/>
  <cols>
    <col min="1" max="1" width="56.28515625" style="2" customWidth="1"/>
    <col min="2" max="2" width="33.28515625" style="2" hidden="1" customWidth="1"/>
    <col min="3" max="3" width="9.5703125" style="2" customWidth="1"/>
    <col min="4" max="4" width="9.5703125" style="2" hidden="1" customWidth="1"/>
    <col min="5" max="5" width="9.5703125" style="2" customWidth="1"/>
    <col min="6" max="6" width="9.5703125" style="2" hidden="1" customWidth="1"/>
    <col min="7" max="10" width="11.28515625" style="2" customWidth="1"/>
    <col min="11" max="11" width="13.7109375" style="2" customWidth="1"/>
    <col min="12" max="12" width="21.5703125" style="2" customWidth="1"/>
    <col min="13" max="13" width="28.7109375" style="2" customWidth="1"/>
    <col min="14" max="14" width="37.28515625" style="2" hidden="1" customWidth="1"/>
    <col min="15" max="16384" width="11.42578125" style="2"/>
  </cols>
  <sheetData>
    <row r="1" spans="1:14" ht="39.950000000000003" customHeight="1" x14ac:dyDescent="0.25">
      <c r="A1" s="4" t="s">
        <v>585</v>
      </c>
      <c r="B1" s="4" t="s">
        <v>148</v>
      </c>
      <c r="C1" s="4" t="s">
        <v>25</v>
      </c>
      <c r="D1" s="4" t="s">
        <v>181</v>
      </c>
      <c r="E1" s="4" t="s">
        <v>26</v>
      </c>
      <c r="F1" s="4" t="s">
        <v>183</v>
      </c>
      <c r="G1" s="4">
        <v>2019</v>
      </c>
      <c r="H1" s="4">
        <v>2020</v>
      </c>
      <c r="I1" s="4">
        <v>2021</v>
      </c>
      <c r="J1" s="4">
        <v>2022</v>
      </c>
      <c r="K1" s="4">
        <v>2023</v>
      </c>
      <c r="L1" s="4">
        <v>2024</v>
      </c>
      <c r="M1" s="4" t="s">
        <v>46</v>
      </c>
      <c r="N1" s="4" t="s">
        <v>47</v>
      </c>
    </row>
    <row r="2" spans="1:14" ht="39.950000000000003" customHeight="1" x14ac:dyDescent="0.25">
      <c r="A2" s="118" t="s">
        <v>265</v>
      </c>
      <c r="B2" s="118" t="s">
        <v>207</v>
      </c>
      <c r="C2" s="117"/>
      <c r="D2" s="117"/>
      <c r="E2" s="117"/>
      <c r="F2" s="117"/>
      <c r="G2" s="117"/>
      <c r="H2" s="117"/>
      <c r="I2" s="117"/>
      <c r="J2" s="117"/>
      <c r="K2" s="117"/>
      <c r="L2" s="117"/>
      <c r="M2" s="117"/>
      <c r="N2" s="117"/>
    </row>
    <row r="3" spans="1:14" ht="38.450000000000003" customHeight="1" x14ac:dyDescent="0.25">
      <c r="A3" s="5" t="s">
        <v>61</v>
      </c>
      <c r="B3" s="5" t="s">
        <v>208</v>
      </c>
      <c r="C3" s="6" t="s">
        <v>62</v>
      </c>
      <c r="D3" s="6" t="s">
        <v>211</v>
      </c>
      <c r="E3" s="6" t="s">
        <v>57</v>
      </c>
      <c r="F3" s="6" t="s">
        <v>206</v>
      </c>
      <c r="G3" s="46">
        <v>6.1</v>
      </c>
      <c r="H3" s="46">
        <v>5.5</v>
      </c>
      <c r="I3" s="46">
        <v>5.8</v>
      </c>
      <c r="J3" s="46">
        <v>6.5</v>
      </c>
      <c r="K3" s="46">
        <v>6.2</v>
      </c>
      <c r="L3" s="8">
        <v>5.17</v>
      </c>
      <c r="M3" s="47"/>
      <c r="N3" s="47"/>
    </row>
    <row r="4" spans="1:14" ht="38.450000000000003" customHeight="1" x14ac:dyDescent="0.25">
      <c r="A4" s="9" t="s">
        <v>263</v>
      </c>
      <c r="B4" s="9" t="s">
        <v>264</v>
      </c>
      <c r="C4" s="10" t="s">
        <v>62</v>
      </c>
      <c r="D4" s="10" t="s">
        <v>211</v>
      </c>
      <c r="E4" s="10" t="s">
        <v>53</v>
      </c>
      <c r="F4" s="10" t="s">
        <v>213</v>
      </c>
      <c r="G4" s="11">
        <v>33</v>
      </c>
      <c r="H4" s="11">
        <v>31</v>
      </c>
      <c r="I4" s="7">
        <v>27</v>
      </c>
      <c r="J4" s="7">
        <v>32</v>
      </c>
      <c r="K4" s="7">
        <v>43</v>
      </c>
      <c r="L4" s="8">
        <v>31</v>
      </c>
      <c r="M4" s="52" t="s">
        <v>271</v>
      </c>
      <c r="N4" s="52" t="s">
        <v>270</v>
      </c>
    </row>
    <row r="5" spans="1:14" ht="38.450000000000003" customHeight="1" x14ac:dyDescent="0.25">
      <c r="A5" s="9" t="s">
        <v>64</v>
      </c>
      <c r="B5" s="9" t="s">
        <v>210</v>
      </c>
      <c r="C5" s="10" t="s">
        <v>62</v>
      </c>
      <c r="D5" s="10" t="s">
        <v>211</v>
      </c>
      <c r="E5" s="10" t="s">
        <v>55</v>
      </c>
      <c r="F5" s="10" t="s">
        <v>55</v>
      </c>
      <c r="G5" s="13">
        <v>0.14000000000000001</v>
      </c>
      <c r="H5" s="13">
        <v>0.14000000000000001</v>
      </c>
      <c r="I5" s="13">
        <v>0.14000000000000001</v>
      </c>
      <c r="J5" s="173" t="s">
        <v>146</v>
      </c>
      <c r="K5" s="173" t="s">
        <v>269</v>
      </c>
      <c r="L5" s="230" t="s">
        <v>514</v>
      </c>
      <c r="M5" s="47"/>
      <c r="N5" s="49"/>
    </row>
    <row r="6" spans="1:14" ht="38.450000000000003" customHeight="1" x14ac:dyDescent="0.25">
      <c r="A6" s="9" t="s">
        <v>267</v>
      </c>
      <c r="B6" s="9" t="s">
        <v>266</v>
      </c>
      <c r="C6" s="10" t="s">
        <v>44</v>
      </c>
      <c r="D6" s="10" t="s">
        <v>44</v>
      </c>
      <c r="E6" s="10" t="s">
        <v>66</v>
      </c>
      <c r="F6" s="10" t="s">
        <v>212</v>
      </c>
      <c r="G6" s="13">
        <v>12.9</v>
      </c>
      <c r="H6" s="13">
        <v>10.1</v>
      </c>
      <c r="I6" s="13">
        <v>12.4</v>
      </c>
      <c r="J6" s="13">
        <v>13.9</v>
      </c>
      <c r="K6" s="13">
        <v>14.8</v>
      </c>
      <c r="L6" s="48">
        <v>16.600000000000001</v>
      </c>
      <c r="M6" s="47"/>
      <c r="N6" s="49"/>
    </row>
    <row r="7" spans="1:14" ht="38.450000000000003" customHeight="1" x14ac:dyDescent="0.25">
      <c r="A7" s="9" t="s">
        <v>240</v>
      </c>
      <c r="B7" s="170" t="s">
        <v>272</v>
      </c>
      <c r="C7" s="10" t="s">
        <v>62</v>
      </c>
      <c r="D7" s="10" t="s">
        <v>211</v>
      </c>
      <c r="E7" s="10" t="s">
        <v>55</v>
      </c>
      <c r="F7" s="10" t="s">
        <v>55</v>
      </c>
      <c r="G7" s="50"/>
      <c r="H7" s="50"/>
      <c r="I7" s="50">
        <v>0.99</v>
      </c>
      <c r="J7" s="50">
        <v>0.99</v>
      </c>
      <c r="K7" s="51">
        <v>0.997</v>
      </c>
      <c r="L7" s="333" t="s">
        <v>515</v>
      </c>
      <c r="M7" s="47"/>
      <c r="N7" s="47"/>
    </row>
    <row r="8" spans="1:14" ht="38.450000000000003" customHeight="1" thickBot="1" x14ac:dyDescent="0.3">
      <c r="A8" s="17" t="s">
        <v>63</v>
      </c>
      <c r="B8" s="17" t="s">
        <v>209</v>
      </c>
      <c r="C8" s="18" t="s">
        <v>62</v>
      </c>
      <c r="D8" s="18" t="s">
        <v>211</v>
      </c>
      <c r="E8" s="18" t="s">
        <v>55</v>
      </c>
      <c r="F8" s="18" t="s">
        <v>55</v>
      </c>
      <c r="G8" s="334">
        <v>1</v>
      </c>
      <c r="H8" s="334">
        <v>1</v>
      </c>
      <c r="I8" s="334">
        <v>1</v>
      </c>
      <c r="J8" s="334">
        <v>1</v>
      </c>
      <c r="K8" s="334">
        <v>1</v>
      </c>
      <c r="L8" s="335">
        <v>1</v>
      </c>
      <c r="M8" s="432"/>
      <c r="N8" s="49"/>
    </row>
    <row r="9" spans="1:14" ht="49.5" customHeight="1" x14ac:dyDescent="0.25">
      <c r="L9" s="174"/>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9A5683-E621-43E2-8F3A-29CCAF543D8C}">
  <dimension ref="A1:N32"/>
  <sheetViews>
    <sheetView showGridLines="0" zoomScale="90" zoomScaleNormal="90" workbookViewId="0"/>
  </sheetViews>
  <sheetFormatPr baseColWidth="10" defaultColWidth="11.42578125" defaultRowHeight="15" x14ac:dyDescent="0.25"/>
  <cols>
    <col min="1" max="1" width="51.7109375" style="2" customWidth="1"/>
    <col min="2" max="2" width="32.85546875" style="2" hidden="1" customWidth="1"/>
    <col min="3" max="3" width="10.28515625" style="2" customWidth="1"/>
    <col min="4" max="4" width="8.7109375" style="2" hidden="1" customWidth="1"/>
    <col min="5" max="5" width="8.7109375" style="2" customWidth="1"/>
    <col min="6" max="6" width="8.7109375" style="2" hidden="1" customWidth="1"/>
    <col min="7" max="11" width="16.7109375" style="2" customWidth="1"/>
    <col min="12" max="12" width="30.85546875" style="2" customWidth="1"/>
    <col min="13" max="13" width="53.85546875" style="2" customWidth="1"/>
    <col min="14" max="14" width="50.7109375" style="2" hidden="1" customWidth="1"/>
    <col min="15" max="16384" width="11.42578125" style="2"/>
  </cols>
  <sheetData>
    <row r="1" spans="1:14" s="355" customFormat="1" ht="39.950000000000003" customHeight="1" x14ac:dyDescent="0.25">
      <c r="A1" s="4" t="s">
        <v>585</v>
      </c>
      <c r="B1" s="4" t="s">
        <v>148</v>
      </c>
      <c r="C1" s="4" t="s">
        <v>25</v>
      </c>
      <c r="D1" s="4" t="s">
        <v>181</v>
      </c>
      <c r="E1" s="4" t="s">
        <v>26</v>
      </c>
      <c r="F1" s="4" t="s">
        <v>183</v>
      </c>
      <c r="G1" s="4">
        <v>2019</v>
      </c>
      <c r="H1" s="4">
        <v>2020</v>
      </c>
      <c r="I1" s="4">
        <v>2021</v>
      </c>
      <c r="J1" s="4">
        <v>2022</v>
      </c>
      <c r="K1" s="4">
        <v>2023</v>
      </c>
      <c r="L1" s="4">
        <v>2024</v>
      </c>
      <c r="M1" s="4" t="s">
        <v>46</v>
      </c>
      <c r="N1" s="4" t="s">
        <v>47</v>
      </c>
    </row>
    <row r="2" spans="1:14" ht="39.950000000000003" customHeight="1" thickBot="1" x14ac:dyDescent="0.3">
      <c r="A2" s="118" t="s">
        <v>248</v>
      </c>
      <c r="B2" s="118" t="s">
        <v>249</v>
      </c>
      <c r="C2" s="117"/>
      <c r="D2" s="117"/>
      <c r="E2" s="117"/>
      <c r="F2" s="117"/>
      <c r="G2" s="117"/>
      <c r="H2" s="117"/>
      <c r="I2" s="117"/>
      <c r="J2" s="341"/>
      <c r="K2" s="341"/>
      <c r="L2" s="117"/>
      <c r="M2" s="117"/>
      <c r="N2" s="341"/>
    </row>
    <row r="3" spans="1:14" ht="50.25" customHeight="1" x14ac:dyDescent="0.25">
      <c r="A3" s="32" t="s">
        <v>402</v>
      </c>
      <c r="B3" s="125" t="s">
        <v>401</v>
      </c>
      <c r="C3" s="33" t="s">
        <v>29</v>
      </c>
      <c r="D3" s="33" t="s">
        <v>182</v>
      </c>
      <c r="E3" s="33" t="s">
        <v>57</v>
      </c>
      <c r="F3" s="33" t="s">
        <v>206</v>
      </c>
      <c r="G3" s="53" t="s">
        <v>42</v>
      </c>
      <c r="H3" s="53" t="s">
        <v>42</v>
      </c>
      <c r="I3" s="53" t="s">
        <v>42</v>
      </c>
      <c r="J3" s="12" t="s">
        <v>142</v>
      </c>
      <c r="K3" s="12" t="s">
        <v>219</v>
      </c>
      <c r="L3" s="48" t="s">
        <v>517</v>
      </c>
      <c r="M3" s="61" t="s">
        <v>518</v>
      </c>
      <c r="N3" s="54" t="s">
        <v>574</v>
      </c>
    </row>
    <row r="4" spans="1:14" ht="50.25" customHeight="1" x14ac:dyDescent="0.25">
      <c r="A4" s="32" t="s">
        <v>500</v>
      </c>
      <c r="B4" s="32" t="s">
        <v>501</v>
      </c>
      <c r="C4" s="33" t="s">
        <v>29</v>
      </c>
      <c r="D4" s="33" t="s">
        <v>182</v>
      </c>
      <c r="E4" s="421" t="s">
        <v>57</v>
      </c>
      <c r="F4" s="421" t="s">
        <v>206</v>
      </c>
      <c r="G4" s="53"/>
      <c r="H4" s="53"/>
      <c r="I4" s="53"/>
      <c r="J4" s="323"/>
      <c r="K4" s="323"/>
      <c r="L4" s="241">
        <v>80</v>
      </c>
      <c r="M4" s="61" t="s">
        <v>572</v>
      </c>
      <c r="N4" s="61" t="s">
        <v>573</v>
      </c>
    </row>
    <row r="5" spans="1:14" ht="39.6" customHeight="1" x14ac:dyDescent="0.25">
      <c r="A5" s="118" t="s">
        <v>65</v>
      </c>
      <c r="B5" s="118" t="s">
        <v>214</v>
      </c>
      <c r="C5" s="117"/>
      <c r="D5" s="117"/>
      <c r="E5" s="117"/>
      <c r="F5" s="117"/>
      <c r="G5" s="342"/>
      <c r="H5" s="342"/>
      <c r="I5" s="342"/>
      <c r="J5" s="342"/>
      <c r="K5" s="342"/>
      <c r="L5" s="342"/>
      <c r="M5" s="117"/>
      <c r="N5" s="117"/>
    </row>
    <row r="6" spans="1:14" ht="50.1" customHeight="1" x14ac:dyDescent="0.25">
      <c r="A6" s="9" t="s">
        <v>504</v>
      </c>
      <c r="B6" s="9" t="s">
        <v>505</v>
      </c>
      <c r="C6" s="57" t="s">
        <v>44</v>
      </c>
      <c r="D6" s="57" t="s">
        <v>44</v>
      </c>
      <c r="E6" s="57" t="s">
        <v>66</v>
      </c>
      <c r="F6" s="126" t="s">
        <v>187</v>
      </c>
      <c r="G6" s="53" t="s">
        <v>42</v>
      </c>
      <c r="H6" s="53" t="s">
        <v>42</v>
      </c>
      <c r="I6" s="53" t="s">
        <v>42</v>
      </c>
      <c r="J6" s="337">
        <v>14.653</v>
      </c>
      <c r="K6" s="337">
        <v>18.98</v>
      </c>
      <c r="L6" s="326">
        <v>26.67</v>
      </c>
      <c r="M6" s="61"/>
      <c r="N6" s="49"/>
    </row>
    <row r="7" spans="1:14" ht="50.1" customHeight="1" x14ac:dyDescent="0.25">
      <c r="A7" s="56" t="s">
        <v>276</v>
      </c>
      <c r="B7" s="56" t="s">
        <v>275</v>
      </c>
      <c r="C7" s="57" t="s">
        <v>44</v>
      </c>
      <c r="D7" s="57" t="s">
        <v>44</v>
      </c>
      <c r="E7" s="57" t="s">
        <v>66</v>
      </c>
      <c r="F7" s="126" t="s">
        <v>187</v>
      </c>
      <c r="G7" s="58">
        <v>14</v>
      </c>
      <c r="H7" s="58">
        <v>14.8</v>
      </c>
      <c r="I7" s="58">
        <v>18.399999999999999</v>
      </c>
      <c r="J7" s="12">
        <v>22.2</v>
      </c>
      <c r="K7" s="12">
        <v>23.5</v>
      </c>
      <c r="L7" s="8">
        <v>21.5</v>
      </c>
      <c r="M7" s="61"/>
      <c r="N7" s="49"/>
    </row>
    <row r="8" spans="1:14" ht="50.1" customHeight="1" x14ac:dyDescent="0.25">
      <c r="A8" s="56" t="s">
        <v>273</v>
      </c>
      <c r="B8" s="56" t="s">
        <v>274</v>
      </c>
      <c r="C8" s="57" t="s">
        <v>44</v>
      </c>
      <c r="D8" s="57" t="s">
        <v>44</v>
      </c>
      <c r="E8" s="57" t="s">
        <v>66</v>
      </c>
      <c r="F8" s="126" t="s">
        <v>187</v>
      </c>
      <c r="G8" s="53" t="s">
        <v>42</v>
      </c>
      <c r="H8" s="53" t="s">
        <v>42</v>
      </c>
      <c r="I8" s="58">
        <v>20.6</v>
      </c>
      <c r="J8" s="12">
        <v>18.5</v>
      </c>
      <c r="K8" s="12">
        <v>35.9</v>
      </c>
      <c r="L8" s="8">
        <v>41.2</v>
      </c>
      <c r="M8" s="61"/>
      <c r="N8" s="49"/>
    </row>
    <row r="9" spans="1:14" ht="50.1" customHeight="1" x14ac:dyDescent="0.25">
      <c r="A9" s="9" t="s">
        <v>277</v>
      </c>
      <c r="B9" s="175" t="s">
        <v>278</v>
      </c>
      <c r="C9" s="60" t="s">
        <v>44</v>
      </c>
      <c r="D9" s="127" t="s">
        <v>44</v>
      </c>
      <c r="E9" s="60" t="s">
        <v>66</v>
      </c>
      <c r="F9" s="128" t="s">
        <v>187</v>
      </c>
      <c r="G9" s="13" t="s">
        <v>58</v>
      </c>
      <c r="H9" s="13" t="s">
        <v>58</v>
      </c>
      <c r="I9" s="59">
        <v>137.4</v>
      </c>
      <c r="J9" s="12">
        <v>173.8</v>
      </c>
      <c r="K9" s="12">
        <v>203.9</v>
      </c>
      <c r="L9" s="164">
        <v>238.7</v>
      </c>
      <c r="M9" s="55"/>
      <c r="N9" s="49"/>
    </row>
    <row r="10" spans="1:14" ht="39.950000000000003" customHeight="1" x14ac:dyDescent="0.25">
      <c r="A10" s="303" t="s">
        <v>530</v>
      </c>
      <c r="B10" s="303" t="s">
        <v>532</v>
      </c>
      <c r="C10" s="304"/>
      <c r="D10" s="304"/>
      <c r="E10" s="304"/>
      <c r="F10" s="304"/>
      <c r="G10" s="304"/>
      <c r="H10" s="304"/>
      <c r="I10" s="304"/>
      <c r="J10" s="343"/>
      <c r="K10" s="343"/>
      <c r="L10" s="343"/>
      <c r="M10" s="304"/>
      <c r="N10" s="304"/>
    </row>
    <row r="11" spans="1:14" ht="50.1" customHeight="1" x14ac:dyDescent="0.25">
      <c r="A11" s="34" t="s">
        <v>529</v>
      </c>
      <c r="B11" s="145" t="s">
        <v>531</v>
      </c>
      <c r="C11" s="14" t="s">
        <v>456</v>
      </c>
      <c r="D11" s="14" t="s">
        <v>521</v>
      </c>
      <c r="E11" s="10" t="s">
        <v>57</v>
      </c>
      <c r="F11" s="10" t="s">
        <v>206</v>
      </c>
      <c r="G11" s="53" t="s">
        <v>42</v>
      </c>
      <c r="H11" s="53" t="s">
        <v>42</v>
      </c>
      <c r="I11" s="53" t="s">
        <v>42</v>
      </c>
      <c r="J11" s="53" t="s">
        <v>42</v>
      </c>
      <c r="K11" s="53" t="s">
        <v>42</v>
      </c>
      <c r="L11" s="326">
        <v>7.8295332340000003</v>
      </c>
      <c r="M11" s="420" t="s">
        <v>575</v>
      </c>
      <c r="N11" s="129" t="s">
        <v>576</v>
      </c>
    </row>
    <row r="12" spans="1:14" ht="50.1" customHeight="1" thickBot="1" x14ac:dyDescent="0.3">
      <c r="A12" s="344" t="s">
        <v>141</v>
      </c>
      <c r="B12" s="17" t="s">
        <v>215</v>
      </c>
      <c r="C12" s="19" t="s">
        <v>67</v>
      </c>
      <c r="D12" s="19" t="s">
        <v>216</v>
      </c>
      <c r="E12" s="19" t="s">
        <v>57</v>
      </c>
      <c r="F12" s="19" t="s">
        <v>206</v>
      </c>
      <c r="G12" s="345" t="s">
        <v>58</v>
      </c>
      <c r="H12" s="345">
        <v>2.7</v>
      </c>
      <c r="I12" s="346">
        <v>4.3</v>
      </c>
      <c r="J12" s="124">
        <v>4.8</v>
      </c>
      <c r="K12" s="124">
        <v>5.9</v>
      </c>
      <c r="L12" s="419">
        <v>7</v>
      </c>
      <c r="M12" s="347" t="s">
        <v>279</v>
      </c>
      <c r="N12" s="347" t="s">
        <v>280</v>
      </c>
    </row>
    <row r="24" spans="2:2" ht="41.45" customHeight="1" x14ac:dyDescent="0.25"/>
    <row r="32" spans="2:2" x14ac:dyDescent="0.25">
      <c r="B32" s="336"/>
    </row>
  </sheetData>
  <phoneticPr fontId="3"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08D9C-534C-4ACC-A4EC-3AD584D770F4}">
  <dimension ref="A1:N11"/>
  <sheetViews>
    <sheetView showGridLines="0" zoomScale="90" zoomScaleNormal="90" workbookViewId="0"/>
  </sheetViews>
  <sheetFormatPr baseColWidth="10" defaultColWidth="11.42578125" defaultRowHeight="15" x14ac:dyDescent="0.25"/>
  <cols>
    <col min="1" max="1" width="50.28515625" style="2" customWidth="1"/>
    <col min="2" max="2" width="67.7109375" style="2" hidden="1" customWidth="1"/>
    <col min="3" max="3" width="15.7109375" style="2" customWidth="1"/>
    <col min="4" max="4" width="15.7109375" style="2" hidden="1" customWidth="1"/>
    <col min="5" max="5" width="15.7109375" style="2" customWidth="1"/>
    <col min="6" max="6" width="15.7109375" style="2" hidden="1" customWidth="1"/>
    <col min="7" max="11" width="16.7109375" style="2" customWidth="1"/>
    <col min="12" max="12" width="27.28515625" style="184" customWidth="1"/>
    <col min="13" max="13" width="41.85546875" style="188" customWidth="1"/>
    <col min="14" max="14" width="44" style="188" hidden="1" customWidth="1"/>
    <col min="15" max="16384" width="11.42578125" style="2"/>
  </cols>
  <sheetData>
    <row r="1" spans="1:14" ht="39.950000000000003" customHeight="1" x14ac:dyDescent="0.25">
      <c r="A1" s="4" t="s">
        <v>585</v>
      </c>
      <c r="B1" s="4" t="s">
        <v>148</v>
      </c>
      <c r="C1" s="4" t="s">
        <v>25</v>
      </c>
      <c r="D1" s="4" t="s">
        <v>181</v>
      </c>
      <c r="E1" s="4" t="s">
        <v>26</v>
      </c>
      <c r="F1" s="4" t="s">
        <v>183</v>
      </c>
      <c r="G1" s="4">
        <v>2019</v>
      </c>
      <c r="H1" s="4">
        <v>2020</v>
      </c>
      <c r="I1" s="4">
        <v>2021</v>
      </c>
      <c r="J1" s="4">
        <v>2022</v>
      </c>
      <c r="K1" s="4">
        <v>2023</v>
      </c>
      <c r="L1" s="4">
        <v>2024</v>
      </c>
      <c r="M1" s="212" t="s">
        <v>46</v>
      </c>
      <c r="N1" s="212" t="s">
        <v>47</v>
      </c>
    </row>
    <row r="2" spans="1:14" ht="39.950000000000003" customHeight="1" x14ac:dyDescent="0.25">
      <c r="A2" s="118" t="s">
        <v>68</v>
      </c>
      <c r="B2" s="118" t="s">
        <v>217</v>
      </c>
      <c r="C2" s="117"/>
      <c r="D2" s="117"/>
      <c r="E2" s="117"/>
      <c r="F2" s="117"/>
      <c r="G2" s="117"/>
      <c r="H2" s="117"/>
      <c r="I2" s="117"/>
      <c r="J2" s="117"/>
      <c r="K2" s="117"/>
      <c r="L2" s="117"/>
      <c r="M2" s="118"/>
      <c r="N2" s="118"/>
    </row>
    <row r="3" spans="1:14" ht="50.1" customHeight="1" x14ac:dyDescent="0.25">
      <c r="A3" s="62" t="s">
        <v>241</v>
      </c>
      <c r="B3" s="62" t="s">
        <v>283</v>
      </c>
      <c r="C3" s="63" t="s">
        <v>29</v>
      </c>
      <c r="D3" s="126" t="s">
        <v>182</v>
      </c>
      <c r="E3" s="6" t="s">
        <v>57</v>
      </c>
      <c r="F3" s="6" t="s">
        <v>206</v>
      </c>
      <c r="G3" s="146" t="s">
        <v>58</v>
      </c>
      <c r="H3" s="146" t="s">
        <v>58</v>
      </c>
      <c r="I3" s="146" t="s">
        <v>58</v>
      </c>
      <c r="J3" s="162">
        <v>51.5</v>
      </c>
      <c r="K3" s="162">
        <v>51.6</v>
      </c>
      <c r="L3" s="181">
        <v>40.97</v>
      </c>
      <c r="M3" s="213" t="s">
        <v>286</v>
      </c>
      <c r="N3" s="213" t="s">
        <v>285</v>
      </c>
    </row>
    <row r="4" spans="1:14" ht="50.1" customHeight="1" x14ac:dyDescent="0.25">
      <c r="A4" s="62" t="s">
        <v>242</v>
      </c>
      <c r="B4" s="62" t="s">
        <v>284</v>
      </c>
      <c r="C4" s="63" t="s">
        <v>44</v>
      </c>
      <c r="D4" s="126" t="s">
        <v>44</v>
      </c>
      <c r="E4" s="6" t="s">
        <v>91</v>
      </c>
      <c r="F4" s="6" t="s">
        <v>91</v>
      </c>
      <c r="G4" s="146" t="s">
        <v>58</v>
      </c>
      <c r="H4" s="146" t="s">
        <v>58</v>
      </c>
      <c r="I4" s="146" t="s">
        <v>58</v>
      </c>
      <c r="J4" s="162">
        <v>168.6</v>
      </c>
      <c r="K4" s="162">
        <v>846.2</v>
      </c>
      <c r="L4" s="181">
        <v>1589</v>
      </c>
      <c r="M4" s="213" t="s">
        <v>522</v>
      </c>
      <c r="N4" s="213" t="s">
        <v>523</v>
      </c>
    </row>
    <row r="5" spans="1:14" ht="50.1" customHeight="1" x14ac:dyDescent="0.25">
      <c r="A5" s="62" t="s">
        <v>243</v>
      </c>
      <c r="B5" s="62" t="s">
        <v>287</v>
      </c>
      <c r="C5" s="63" t="s">
        <v>44</v>
      </c>
      <c r="D5" s="126" t="s">
        <v>44</v>
      </c>
      <c r="E5" s="6" t="s">
        <v>91</v>
      </c>
      <c r="F5" s="6" t="s">
        <v>91</v>
      </c>
      <c r="G5" s="146" t="s">
        <v>58</v>
      </c>
      <c r="H5" s="146" t="s">
        <v>58</v>
      </c>
      <c r="I5" s="146" t="s">
        <v>58</v>
      </c>
      <c r="J5" s="162">
        <v>111.5</v>
      </c>
      <c r="K5" s="162">
        <v>244</v>
      </c>
      <c r="L5" s="181">
        <v>280</v>
      </c>
      <c r="M5" s="213" t="s">
        <v>522</v>
      </c>
      <c r="N5" s="213" t="s">
        <v>523</v>
      </c>
    </row>
    <row r="6" spans="1:14" ht="50.1" customHeight="1" x14ac:dyDescent="0.25">
      <c r="A6" s="62" t="s">
        <v>244</v>
      </c>
      <c r="B6" s="62" t="s">
        <v>288</v>
      </c>
      <c r="C6" s="63" t="s">
        <v>44</v>
      </c>
      <c r="D6" s="126" t="s">
        <v>44</v>
      </c>
      <c r="E6" s="6" t="s">
        <v>91</v>
      </c>
      <c r="F6" s="6" t="s">
        <v>91</v>
      </c>
      <c r="G6" s="176" t="s">
        <v>58</v>
      </c>
      <c r="H6" s="176" t="s">
        <v>58</v>
      </c>
      <c r="I6" s="176" t="s">
        <v>58</v>
      </c>
      <c r="J6" s="177">
        <v>163.4</v>
      </c>
      <c r="K6" s="177">
        <v>426</v>
      </c>
      <c r="L6" s="181">
        <v>603.1</v>
      </c>
      <c r="M6" s="213" t="s">
        <v>522</v>
      </c>
      <c r="N6" s="213" t="s">
        <v>523</v>
      </c>
    </row>
    <row r="7" spans="1:14" ht="50.1" customHeight="1" x14ac:dyDescent="0.25">
      <c r="A7" s="62" t="s">
        <v>245</v>
      </c>
      <c r="B7" s="185" t="s">
        <v>289</v>
      </c>
      <c r="C7" s="63" t="s">
        <v>44</v>
      </c>
      <c r="D7" s="126" t="s">
        <v>44</v>
      </c>
      <c r="E7" s="6" t="s">
        <v>91</v>
      </c>
      <c r="F7" s="6" t="s">
        <v>91</v>
      </c>
      <c r="G7" s="14" t="s">
        <v>42</v>
      </c>
      <c r="H7" s="14" t="s">
        <v>42</v>
      </c>
      <c r="I7" s="14" t="s">
        <v>42</v>
      </c>
      <c r="J7" s="14" t="s">
        <v>42</v>
      </c>
      <c r="K7" s="14">
        <v>382</v>
      </c>
      <c r="L7" s="181">
        <v>814.6</v>
      </c>
      <c r="M7" s="213" t="s">
        <v>522</v>
      </c>
      <c r="N7" s="213" t="s">
        <v>523</v>
      </c>
    </row>
    <row r="8" spans="1:14" ht="50.1" customHeight="1" x14ac:dyDescent="0.25">
      <c r="A8" s="9" t="s">
        <v>147</v>
      </c>
      <c r="B8" s="9" t="s">
        <v>218</v>
      </c>
      <c r="C8" s="10" t="s">
        <v>44</v>
      </c>
      <c r="D8" s="126" t="s">
        <v>44</v>
      </c>
      <c r="E8" s="6" t="s">
        <v>48</v>
      </c>
      <c r="F8" s="10" t="s">
        <v>185</v>
      </c>
      <c r="G8" s="146" t="s">
        <v>58</v>
      </c>
      <c r="H8" s="161" t="s">
        <v>58</v>
      </c>
      <c r="I8" s="162" t="s">
        <v>58</v>
      </c>
      <c r="J8" s="163">
        <v>2700</v>
      </c>
      <c r="K8" s="163">
        <v>13683</v>
      </c>
      <c r="L8" s="182">
        <v>19430</v>
      </c>
      <c r="M8" s="214"/>
      <c r="N8" s="214"/>
    </row>
    <row r="9" spans="1:14" ht="50.1" customHeight="1" x14ac:dyDescent="0.25">
      <c r="A9" s="9" t="s">
        <v>281</v>
      </c>
      <c r="B9" s="9" t="s">
        <v>282</v>
      </c>
      <c r="C9" s="10" t="s">
        <v>44</v>
      </c>
      <c r="D9" s="126" t="s">
        <v>44</v>
      </c>
      <c r="E9" s="6" t="s">
        <v>48</v>
      </c>
      <c r="F9" s="10" t="s">
        <v>185</v>
      </c>
      <c r="G9" s="146" t="s">
        <v>58</v>
      </c>
      <c r="H9" s="161" t="s">
        <v>58</v>
      </c>
      <c r="I9" s="163">
        <v>5170</v>
      </c>
      <c r="J9" s="163">
        <v>5622</v>
      </c>
      <c r="K9" s="163">
        <v>5400</v>
      </c>
      <c r="L9" s="182">
        <v>6962</v>
      </c>
      <c r="M9" s="214"/>
      <c r="N9" s="214"/>
    </row>
    <row r="10" spans="1:14" ht="50.1" customHeight="1" thickBot="1" x14ac:dyDescent="0.3">
      <c r="A10" s="178" t="s">
        <v>524</v>
      </c>
      <c r="B10" s="178" t="s">
        <v>525</v>
      </c>
      <c r="C10" s="179" t="s">
        <v>44</v>
      </c>
      <c r="D10" s="179" t="s">
        <v>44</v>
      </c>
      <c r="E10" s="179" t="s">
        <v>48</v>
      </c>
      <c r="F10" s="179" t="s">
        <v>185</v>
      </c>
      <c r="G10" s="176">
        <v>59075</v>
      </c>
      <c r="H10" s="176">
        <v>57086</v>
      </c>
      <c r="I10" s="180">
        <v>55831</v>
      </c>
      <c r="J10" s="180">
        <v>55355</v>
      </c>
      <c r="K10" s="180">
        <v>58238</v>
      </c>
      <c r="L10" s="183">
        <v>56092</v>
      </c>
      <c r="M10" s="215"/>
      <c r="N10" s="215"/>
    </row>
    <row r="11" spans="1:14" x14ac:dyDescent="0.25">
      <c r="A11" s="262"/>
      <c r="B11" s="262"/>
      <c r="C11" s="262"/>
      <c r="D11" s="262"/>
      <c r="E11" s="262"/>
      <c r="F11" s="262"/>
      <c r="G11" s="262"/>
      <c r="H11" s="262"/>
      <c r="I11" s="262"/>
      <c r="J11" s="262"/>
      <c r="K11" s="262"/>
      <c r="L11" s="266"/>
      <c r="M11" s="267"/>
      <c r="N11" s="267"/>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37179-0FAD-4BBB-89C8-B14114D83CED}">
  <dimension ref="A1:N29"/>
  <sheetViews>
    <sheetView showGridLines="0" zoomScale="90" zoomScaleNormal="90" workbookViewId="0">
      <selection activeCell="A3" sqref="A3"/>
    </sheetView>
  </sheetViews>
  <sheetFormatPr baseColWidth="10" defaultColWidth="11.42578125" defaultRowHeight="15" x14ac:dyDescent="0.25"/>
  <cols>
    <col min="1" max="1" width="66.42578125" style="2" customWidth="1"/>
    <col min="2" max="2" width="42.42578125" style="2" hidden="1" customWidth="1"/>
    <col min="3" max="3" width="21.7109375" style="2" customWidth="1"/>
    <col min="4" max="4" width="15.7109375" style="2" hidden="1" customWidth="1"/>
    <col min="5" max="5" width="19.5703125" style="2" customWidth="1"/>
    <col min="6" max="6" width="20.42578125" style="2" hidden="1" customWidth="1"/>
    <col min="7" max="12" width="20.7109375" style="2" customWidth="1"/>
    <col min="13" max="13" width="40.42578125" style="2" customWidth="1"/>
    <col min="14" max="14" width="43.140625" style="231" hidden="1" customWidth="1"/>
    <col min="15" max="16384" width="11.42578125" style="2"/>
  </cols>
  <sheetData>
    <row r="1" spans="1:14" ht="39.950000000000003" customHeight="1" x14ac:dyDescent="0.25">
      <c r="A1" s="4" t="s">
        <v>585</v>
      </c>
      <c r="B1" s="4" t="s">
        <v>148</v>
      </c>
      <c r="C1" s="4" t="s">
        <v>25</v>
      </c>
      <c r="D1" s="4" t="s">
        <v>181</v>
      </c>
      <c r="E1" s="4" t="s">
        <v>143</v>
      </c>
      <c r="F1" s="4" t="s">
        <v>183</v>
      </c>
      <c r="G1" s="4">
        <v>2019</v>
      </c>
      <c r="H1" s="4">
        <v>2020</v>
      </c>
      <c r="I1" s="4">
        <v>2021</v>
      </c>
      <c r="J1" s="4">
        <v>2022</v>
      </c>
      <c r="K1" s="4">
        <v>2023</v>
      </c>
      <c r="L1" s="4">
        <v>2024</v>
      </c>
      <c r="M1" s="212" t="s">
        <v>46</v>
      </c>
      <c r="N1" s="212" t="s">
        <v>47</v>
      </c>
    </row>
    <row r="2" spans="1:14" ht="39.950000000000003" customHeight="1" x14ac:dyDescent="0.25">
      <c r="A2" s="356" t="s">
        <v>69</v>
      </c>
      <c r="B2" s="356" t="s">
        <v>526</v>
      </c>
      <c r="C2" s="357"/>
      <c r="D2" s="357"/>
      <c r="E2" s="357"/>
      <c r="F2" s="357"/>
      <c r="G2" s="357"/>
      <c r="H2" s="357"/>
      <c r="I2" s="357"/>
      <c r="J2" s="357"/>
      <c r="K2" s="357"/>
      <c r="L2" s="357"/>
      <c r="M2" s="356"/>
      <c r="N2" s="356"/>
    </row>
    <row r="3" spans="1:14" ht="30" customHeight="1" x14ac:dyDescent="0.25">
      <c r="A3" s="112" t="s">
        <v>73</v>
      </c>
      <c r="B3" s="134" t="s">
        <v>430</v>
      </c>
      <c r="C3" s="72" t="s">
        <v>29</v>
      </c>
      <c r="D3" s="135" t="s">
        <v>182</v>
      </c>
      <c r="E3" s="72" t="s">
        <v>139</v>
      </c>
      <c r="F3" s="72" t="s">
        <v>139</v>
      </c>
      <c r="G3" s="66" t="s">
        <v>42</v>
      </c>
      <c r="H3" s="66" t="s">
        <v>42</v>
      </c>
      <c r="I3" s="116">
        <v>-0.35899999999999999</v>
      </c>
      <c r="J3" s="338">
        <v>-0.34699999999999998</v>
      </c>
      <c r="K3" s="339">
        <v>-0.33846752769256838</v>
      </c>
      <c r="L3" s="340">
        <v>-0.36</v>
      </c>
      <c r="M3" s="268"/>
      <c r="N3" s="268"/>
    </row>
    <row r="4" spans="1:14" ht="30" customHeight="1" x14ac:dyDescent="0.25">
      <c r="A4" s="71" t="s">
        <v>70</v>
      </c>
      <c r="B4" s="136" t="s">
        <v>220</v>
      </c>
      <c r="C4" s="72" t="s">
        <v>29</v>
      </c>
      <c r="D4" s="72" t="s">
        <v>182</v>
      </c>
      <c r="E4" s="73" t="s">
        <v>403</v>
      </c>
      <c r="F4" s="73" t="s">
        <v>137</v>
      </c>
      <c r="G4" s="66">
        <v>10</v>
      </c>
      <c r="H4" s="66">
        <v>10</v>
      </c>
      <c r="I4" s="66">
        <v>25</v>
      </c>
      <c r="J4" s="66">
        <v>25</v>
      </c>
      <c r="K4" s="298">
        <v>25</v>
      </c>
      <c r="L4" s="133">
        <v>25</v>
      </c>
      <c r="M4" s="269"/>
      <c r="N4" s="269"/>
    </row>
    <row r="5" spans="1:14" ht="30" customHeight="1" x14ac:dyDescent="0.25">
      <c r="A5" s="74" t="s">
        <v>74</v>
      </c>
      <c r="B5" s="74" t="s">
        <v>222</v>
      </c>
      <c r="C5" s="64" t="s">
        <v>29</v>
      </c>
      <c r="D5" s="64" t="s">
        <v>182</v>
      </c>
      <c r="E5" s="64" t="s">
        <v>138</v>
      </c>
      <c r="F5" s="64" t="s">
        <v>223</v>
      </c>
      <c r="G5" s="77">
        <v>1.541196388447049</v>
      </c>
      <c r="H5" s="77">
        <v>1.2859639683029207</v>
      </c>
      <c r="I5" s="77">
        <v>1.06</v>
      </c>
      <c r="J5" s="77">
        <v>0.97</v>
      </c>
      <c r="K5" s="115">
        <v>0.89</v>
      </c>
      <c r="L5" s="138">
        <v>0.95952926426640295</v>
      </c>
      <c r="M5" s="269"/>
      <c r="N5" s="269"/>
    </row>
    <row r="6" spans="1:14" s="291" customFormat="1" ht="30" customHeight="1" x14ac:dyDescent="0.25">
      <c r="A6" s="65" t="s">
        <v>75</v>
      </c>
      <c r="B6" s="65" t="s">
        <v>224</v>
      </c>
      <c r="C6" s="294" t="s">
        <v>29</v>
      </c>
      <c r="D6" s="295" t="s">
        <v>182</v>
      </c>
      <c r="E6" s="294" t="s">
        <v>76</v>
      </c>
      <c r="F6" s="294" t="s">
        <v>76</v>
      </c>
      <c r="G6" s="114">
        <v>687589.74860588298</v>
      </c>
      <c r="H6" s="114">
        <v>589750.26110514696</v>
      </c>
      <c r="I6" s="114">
        <v>580777</v>
      </c>
      <c r="J6" s="114">
        <v>497692</v>
      </c>
      <c r="K6" s="114">
        <v>454210</v>
      </c>
      <c r="L6" s="260">
        <v>675017.04479158495</v>
      </c>
      <c r="M6" s="290"/>
      <c r="N6" s="290"/>
    </row>
    <row r="7" spans="1:14" s="291" customFormat="1" ht="30" customHeight="1" x14ac:dyDescent="0.25">
      <c r="A7" s="79" t="s">
        <v>77</v>
      </c>
      <c r="B7" s="65" t="s">
        <v>225</v>
      </c>
      <c r="C7" s="294" t="s">
        <v>29</v>
      </c>
      <c r="D7" s="294" t="s">
        <v>182</v>
      </c>
      <c r="E7" s="294" t="s">
        <v>76</v>
      </c>
      <c r="F7" s="294" t="s">
        <v>76</v>
      </c>
      <c r="G7" s="114">
        <f>+G6-G11</f>
        <v>437119.42860588297</v>
      </c>
      <c r="H7" s="114">
        <f>+H6-H11</f>
        <v>366689.47110514692</v>
      </c>
      <c r="I7" s="114">
        <v>360274</v>
      </c>
      <c r="J7" s="114">
        <v>266091</v>
      </c>
      <c r="K7" s="114">
        <f>K6-K10</f>
        <v>222562.9</v>
      </c>
      <c r="L7" s="260">
        <v>330010.73648168897</v>
      </c>
      <c r="M7" s="290"/>
      <c r="N7" s="290"/>
    </row>
    <row r="8" spans="1:14" s="291" customFormat="1" ht="30" customHeight="1" x14ac:dyDescent="0.25">
      <c r="A8" s="79" t="s">
        <v>519</v>
      </c>
      <c r="B8" s="65" t="s">
        <v>520</v>
      </c>
      <c r="C8" s="294" t="s">
        <v>29</v>
      </c>
      <c r="D8" s="294" t="s">
        <v>182</v>
      </c>
      <c r="E8" s="294" t="s">
        <v>55</v>
      </c>
      <c r="F8" s="294" t="s">
        <v>55</v>
      </c>
      <c r="G8" s="327">
        <f>+(G6-G7)/G6</f>
        <v>0.36427291202034218</v>
      </c>
      <c r="H8" s="327">
        <f>+(H6-H7)/H6</f>
        <v>0.37822923483238674</v>
      </c>
      <c r="I8" s="327">
        <f>+(I6-I7)/I6</f>
        <v>0.37966896071986322</v>
      </c>
      <c r="J8" s="327">
        <f>+(J6-J7)/J6</f>
        <v>0.46535005585783978</v>
      </c>
      <c r="K8" s="327">
        <f>+(K6-K7)/K6</f>
        <v>0.51</v>
      </c>
      <c r="L8" s="328">
        <f>+L10/L6</f>
        <v>0.51110755050106693</v>
      </c>
      <c r="M8" s="290"/>
      <c r="N8" s="290"/>
    </row>
    <row r="9" spans="1:14" s="293" customFormat="1" ht="30" customHeight="1" x14ac:dyDescent="0.25">
      <c r="A9" s="65" t="s">
        <v>78</v>
      </c>
      <c r="B9" s="65" t="s">
        <v>226</v>
      </c>
      <c r="C9" s="294" t="s">
        <v>29</v>
      </c>
      <c r="D9" s="294" t="s">
        <v>182</v>
      </c>
      <c r="E9" s="294" t="s">
        <v>76</v>
      </c>
      <c r="F9" s="294" t="s">
        <v>76</v>
      </c>
      <c r="G9" s="114">
        <v>512121.91399056301</v>
      </c>
      <c r="H9" s="114">
        <v>441984.03757347498</v>
      </c>
      <c r="I9" s="114">
        <v>421823</v>
      </c>
      <c r="J9" s="114">
        <v>367365</v>
      </c>
      <c r="K9" s="114">
        <v>334446</v>
      </c>
      <c r="L9" s="260">
        <f>482637+2684</f>
        <v>485321</v>
      </c>
      <c r="M9" s="292"/>
      <c r="N9" s="292"/>
    </row>
    <row r="10" spans="1:14" s="291" customFormat="1" ht="30" customHeight="1" x14ac:dyDescent="0.25">
      <c r="A10" s="65" t="s">
        <v>405</v>
      </c>
      <c r="B10" s="65" t="s">
        <v>429</v>
      </c>
      <c r="C10" s="294" t="s">
        <v>29</v>
      </c>
      <c r="D10" s="294" t="s">
        <v>182</v>
      </c>
      <c r="E10" s="294" t="s">
        <v>76</v>
      </c>
      <c r="F10" s="294" t="s">
        <v>76</v>
      </c>
      <c r="G10" s="114">
        <f>G6-G7</f>
        <v>250470.32</v>
      </c>
      <c r="H10" s="114">
        <f>H6-H7</f>
        <v>223060.79000000004</v>
      </c>
      <c r="I10" s="114">
        <f>I6-I7</f>
        <v>220503</v>
      </c>
      <c r="J10" s="114">
        <f>J6-J7</f>
        <v>231601</v>
      </c>
      <c r="K10" s="114">
        <f>+K6*51%</f>
        <v>231647.1</v>
      </c>
      <c r="L10" s="260">
        <v>345006.30830989598</v>
      </c>
      <c r="M10" s="290"/>
      <c r="N10" s="290"/>
    </row>
    <row r="11" spans="1:14" s="293" customFormat="1" ht="30" customHeight="1" x14ac:dyDescent="0.25">
      <c r="A11" s="65" t="s">
        <v>79</v>
      </c>
      <c r="B11" s="65" t="s">
        <v>227</v>
      </c>
      <c r="C11" s="294" t="s">
        <v>29</v>
      </c>
      <c r="D11" s="294" t="s">
        <v>182</v>
      </c>
      <c r="E11" s="294" t="s">
        <v>76</v>
      </c>
      <c r="F11" s="294" t="s">
        <v>76</v>
      </c>
      <c r="G11" s="261">
        <f>248625+1845.32</f>
        <v>250470.32</v>
      </c>
      <c r="H11" s="261">
        <f>222177+883.79</f>
        <v>223060.79</v>
      </c>
      <c r="I11" s="261">
        <v>220503</v>
      </c>
      <c r="J11" s="261">
        <v>229638</v>
      </c>
      <c r="K11" s="114">
        <f>K9*K14</f>
        <v>227423.28000000003</v>
      </c>
      <c r="L11" s="260">
        <v>345006.30830989598</v>
      </c>
      <c r="M11" s="292"/>
      <c r="N11" s="292"/>
    </row>
    <row r="12" spans="1:14" ht="30" customHeight="1" x14ac:dyDescent="0.25">
      <c r="A12" s="65" t="s">
        <v>80</v>
      </c>
      <c r="B12" s="65" t="s">
        <v>228</v>
      </c>
      <c r="C12" s="294" t="s">
        <v>29</v>
      </c>
      <c r="D12" s="294" t="s">
        <v>182</v>
      </c>
      <c r="E12" s="294" t="s">
        <v>76</v>
      </c>
      <c r="F12" s="294" t="s">
        <v>72</v>
      </c>
      <c r="G12" s="261">
        <v>1845.32</v>
      </c>
      <c r="H12" s="261">
        <v>883.79</v>
      </c>
      <c r="I12" s="261">
        <v>920</v>
      </c>
      <c r="J12" s="261">
        <v>1276</v>
      </c>
      <c r="K12" s="114">
        <v>1796</v>
      </c>
      <c r="L12" s="260">
        <v>2684</v>
      </c>
      <c r="M12" s="269"/>
      <c r="N12" s="269"/>
    </row>
    <row r="13" spans="1:14" s="293" customFormat="1" ht="30" customHeight="1" x14ac:dyDescent="0.25">
      <c r="A13" s="65" t="s">
        <v>81</v>
      </c>
      <c r="B13" s="65" t="s">
        <v>229</v>
      </c>
      <c r="C13" s="294" t="s">
        <v>29</v>
      </c>
      <c r="D13" s="294" t="s">
        <v>182</v>
      </c>
      <c r="E13" s="294" t="s">
        <v>76</v>
      </c>
      <c r="F13" s="294" t="s">
        <v>76</v>
      </c>
      <c r="G13" s="261">
        <f>G9-G11</f>
        <v>261651.59399056301</v>
      </c>
      <c r="H13" s="261">
        <f>H9-H11</f>
        <v>218923.24757347498</v>
      </c>
      <c r="I13" s="261">
        <v>201320</v>
      </c>
      <c r="J13" s="261">
        <v>137727</v>
      </c>
      <c r="K13" s="114">
        <f>K9-K11</f>
        <v>107022.71999999997</v>
      </c>
      <c r="L13" s="260">
        <f>137631+2684</f>
        <v>140315</v>
      </c>
      <c r="M13" s="292"/>
      <c r="N13" s="292"/>
    </row>
    <row r="14" spans="1:14" ht="30" customHeight="1" x14ac:dyDescent="0.25">
      <c r="A14" s="74" t="s">
        <v>82</v>
      </c>
      <c r="B14" s="74" t="s">
        <v>230</v>
      </c>
      <c r="C14" s="64" t="s">
        <v>29</v>
      </c>
      <c r="D14" s="64" t="s">
        <v>182</v>
      </c>
      <c r="E14" s="64" t="s">
        <v>55</v>
      </c>
      <c r="F14" s="64" t="s">
        <v>55</v>
      </c>
      <c r="G14" s="70">
        <f>+G11/G9</f>
        <v>0.48908338650904809</v>
      </c>
      <c r="H14" s="70">
        <v>0.505</v>
      </c>
      <c r="I14" s="70">
        <v>0.52</v>
      </c>
      <c r="J14" s="70">
        <v>0.625</v>
      </c>
      <c r="K14" s="299">
        <v>0.68</v>
      </c>
      <c r="L14" s="139">
        <f>+L11/L9</f>
        <v>0.71088271125687119</v>
      </c>
      <c r="M14" s="269"/>
      <c r="N14" s="269"/>
    </row>
    <row r="15" spans="1:14" ht="30" customHeight="1" x14ac:dyDescent="0.25">
      <c r="A15" s="75" t="s">
        <v>83</v>
      </c>
      <c r="B15" s="65" t="s">
        <v>231</v>
      </c>
      <c r="C15" s="78" t="s">
        <v>29</v>
      </c>
      <c r="D15" s="64" t="s">
        <v>182</v>
      </c>
      <c r="E15" s="64" t="s">
        <v>71</v>
      </c>
      <c r="F15" s="64" t="s">
        <v>221</v>
      </c>
      <c r="G15" s="69">
        <v>8432</v>
      </c>
      <c r="H15" s="69">
        <v>5223.68</v>
      </c>
      <c r="I15" s="69">
        <v>3950</v>
      </c>
      <c r="J15" s="69">
        <v>3434</v>
      </c>
      <c r="K15" s="81">
        <v>3261</v>
      </c>
      <c r="L15" s="260">
        <v>3623.9916919000002</v>
      </c>
      <c r="M15" s="269"/>
      <c r="N15" s="269"/>
    </row>
    <row r="16" spans="1:14" ht="30" customHeight="1" x14ac:dyDescent="0.25">
      <c r="A16" s="75" t="s">
        <v>84</v>
      </c>
      <c r="B16" s="74" t="s">
        <v>232</v>
      </c>
      <c r="C16" s="64" t="s">
        <v>29</v>
      </c>
      <c r="D16" s="64" t="s">
        <v>182</v>
      </c>
      <c r="E16" s="64" t="s">
        <v>55</v>
      </c>
      <c r="F16" s="64" t="s">
        <v>55</v>
      </c>
      <c r="G16" s="68">
        <v>0.57599010926285821</v>
      </c>
      <c r="H16" s="68">
        <v>0.44905</v>
      </c>
      <c r="I16" s="68">
        <v>0.42</v>
      </c>
      <c r="J16" s="68">
        <v>0.43</v>
      </c>
      <c r="K16" s="300">
        <v>0.44</v>
      </c>
      <c r="L16" s="140">
        <v>0.52614502438119304</v>
      </c>
      <c r="M16" s="269"/>
      <c r="N16" s="269"/>
    </row>
    <row r="17" spans="1:14" ht="30" customHeight="1" x14ac:dyDescent="0.25">
      <c r="A17" s="65" t="s">
        <v>85</v>
      </c>
      <c r="B17" s="74" t="s">
        <v>233</v>
      </c>
      <c r="C17" s="64" t="s">
        <v>29</v>
      </c>
      <c r="D17" s="64" t="s">
        <v>182</v>
      </c>
      <c r="E17" s="64" t="s">
        <v>89</v>
      </c>
      <c r="F17" s="64" t="s">
        <v>86</v>
      </c>
      <c r="G17" s="69">
        <v>423.3293288764562</v>
      </c>
      <c r="H17" s="69">
        <v>272.23107251078159</v>
      </c>
      <c r="I17" s="69">
        <v>201</v>
      </c>
      <c r="J17" s="69">
        <v>242</v>
      </c>
      <c r="K17" s="81">
        <v>305</v>
      </c>
      <c r="L17" s="137">
        <v>366.706129870155</v>
      </c>
      <c r="M17" s="269"/>
      <c r="N17" s="269"/>
    </row>
    <row r="18" spans="1:14" ht="30" customHeight="1" x14ac:dyDescent="0.25">
      <c r="A18" s="109" t="s">
        <v>87</v>
      </c>
      <c r="B18" s="141" t="s">
        <v>234</v>
      </c>
      <c r="C18" s="67" t="s">
        <v>29</v>
      </c>
      <c r="D18" s="67" t="s">
        <v>182</v>
      </c>
      <c r="E18" s="67" t="s">
        <v>89</v>
      </c>
      <c r="F18" s="67" t="s">
        <v>86</v>
      </c>
      <c r="G18" s="80">
        <v>238.45945394311937</v>
      </c>
      <c r="H18" s="80">
        <v>140.71951555737255</v>
      </c>
      <c r="I18" s="80">
        <v>25</v>
      </c>
      <c r="J18" s="80">
        <v>61</v>
      </c>
      <c r="K18" s="301">
        <v>99</v>
      </c>
      <c r="L18" s="142">
        <v>112.287768352513</v>
      </c>
      <c r="M18" s="269"/>
      <c r="N18" s="269"/>
    </row>
    <row r="19" spans="1:14" ht="30" customHeight="1" x14ac:dyDescent="0.25">
      <c r="A19" s="109" t="s">
        <v>88</v>
      </c>
      <c r="B19" s="141" t="s">
        <v>235</v>
      </c>
      <c r="C19" s="67" t="s">
        <v>29</v>
      </c>
      <c r="D19" s="67" t="s">
        <v>182</v>
      </c>
      <c r="E19" s="67" t="s">
        <v>89</v>
      </c>
      <c r="F19" s="67" t="s">
        <v>86</v>
      </c>
      <c r="G19" s="80">
        <v>60.450155549905048</v>
      </c>
      <c r="H19" s="80">
        <v>23.246356549694276</v>
      </c>
      <c r="I19" s="80">
        <v>9</v>
      </c>
      <c r="J19" s="80">
        <v>18</v>
      </c>
      <c r="K19" s="301">
        <v>27</v>
      </c>
      <c r="L19" s="142">
        <v>24.827902704030599</v>
      </c>
      <c r="M19" s="269"/>
      <c r="N19" s="269"/>
    </row>
    <row r="20" spans="1:14" ht="30" customHeight="1" thickBot="1" x14ac:dyDescent="0.3">
      <c r="A20" s="348" t="s">
        <v>90</v>
      </c>
      <c r="B20" s="349" t="s">
        <v>236</v>
      </c>
      <c r="C20" s="350" t="s">
        <v>29</v>
      </c>
      <c r="D20" s="350" t="s">
        <v>182</v>
      </c>
      <c r="E20" s="350" t="s">
        <v>86</v>
      </c>
      <c r="F20" s="350" t="s">
        <v>86</v>
      </c>
      <c r="G20" s="351">
        <v>124.41971938343181</v>
      </c>
      <c r="H20" s="351">
        <v>108.26520040371474</v>
      </c>
      <c r="I20" s="351">
        <v>167</v>
      </c>
      <c r="J20" s="351">
        <v>162</v>
      </c>
      <c r="K20" s="352">
        <v>179</v>
      </c>
      <c r="L20" s="353">
        <v>229.590458813612</v>
      </c>
      <c r="M20" s="354"/>
      <c r="N20" s="354"/>
    </row>
    <row r="21" spans="1:14" x14ac:dyDescent="0.25">
      <c r="J21" s="280"/>
      <c r="K21" s="280"/>
      <c r="L21" s="280"/>
    </row>
    <row r="23" spans="1:14" ht="40.9" customHeight="1" x14ac:dyDescent="0.25">
      <c r="A23" s="437"/>
      <c r="B23" s="437"/>
      <c r="C23" s="437"/>
      <c r="D23" s="437"/>
      <c r="E23" s="437"/>
      <c r="F23" s="437"/>
      <c r="G23" s="437"/>
      <c r="H23" s="437"/>
      <c r="I23" s="437"/>
      <c r="J23" s="437"/>
      <c r="K23" s="437"/>
      <c r="L23" s="437"/>
      <c r="M23" s="437"/>
      <c r="N23" s="143"/>
    </row>
    <row r="29" spans="1:14" x14ac:dyDescent="0.25">
      <c r="B29" s="113"/>
    </row>
  </sheetData>
  <mergeCells count="1">
    <mergeCell ref="A23:M2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12B54-F120-4F36-A9ED-A7797C5DEB96}">
  <dimension ref="A1:W20"/>
  <sheetViews>
    <sheetView showGridLines="0" zoomScale="90" zoomScaleNormal="90" workbookViewId="0">
      <selection activeCell="A2" sqref="A2"/>
    </sheetView>
  </sheetViews>
  <sheetFormatPr baseColWidth="10" defaultColWidth="11.42578125" defaultRowHeight="14.25" x14ac:dyDescent="0.2"/>
  <cols>
    <col min="1" max="1" width="33.7109375" style="187" customWidth="1"/>
    <col min="2" max="2" width="29.5703125" style="186" hidden="1" customWidth="1"/>
    <col min="3" max="3" width="42.28515625" style="187" customWidth="1"/>
    <col min="4" max="4" width="35.5703125" style="186" hidden="1" customWidth="1"/>
    <col min="5" max="5" width="25" style="187" customWidth="1"/>
    <col min="6" max="6" width="25.85546875" style="186" hidden="1" customWidth="1"/>
    <col min="7" max="7" width="22.5703125" style="187" customWidth="1"/>
    <col min="8" max="8" width="28.28515625" style="186" hidden="1" customWidth="1"/>
    <col min="9" max="9" width="13.7109375" style="192" customWidth="1"/>
    <col min="10" max="10" width="11.7109375" style="194" hidden="1" customWidth="1"/>
    <col min="11" max="11" width="19.5703125" style="194" hidden="1" customWidth="1"/>
    <col min="12" max="12" width="21" style="192" customWidth="1"/>
    <col min="13" max="13" width="17.42578125" style="192" customWidth="1"/>
    <col min="14" max="14" width="14.7109375" style="194" hidden="1" customWidth="1"/>
    <col min="15" max="15" width="17.42578125" style="192" customWidth="1"/>
    <col min="16" max="16" width="14.7109375" style="194" hidden="1" customWidth="1"/>
    <col min="17" max="17" width="20" style="192" customWidth="1"/>
    <col min="18" max="18" width="15" style="194" hidden="1" customWidth="1"/>
    <col min="19" max="19" width="12.5703125" style="192" customWidth="1"/>
    <col min="20" max="20" width="13.7109375" style="194" hidden="1" customWidth="1"/>
    <col min="21" max="21" width="56.7109375" style="186" customWidth="1"/>
    <col min="22" max="22" width="56.7109375" style="186" hidden="1" customWidth="1"/>
    <col min="23" max="16384" width="11.42578125" style="186"/>
  </cols>
  <sheetData>
    <row r="1" spans="1:23" ht="24" customHeight="1" x14ac:dyDescent="0.2"/>
    <row r="2" spans="1:23" s="211" customFormat="1" ht="54.75" customHeight="1" x14ac:dyDescent="0.25">
      <c r="A2" s="209" t="s">
        <v>586</v>
      </c>
      <c r="B2" s="209" t="s">
        <v>290</v>
      </c>
      <c r="C2" s="209" t="s">
        <v>585</v>
      </c>
      <c r="D2" s="209" t="s">
        <v>291</v>
      </c>
      <c r="E2" s="210" t="s">
        <v>364</v>
      </c>
      <c r="F2" s="209" t="s">
        <v>292</v>
      </c>
      <c r="G2" s="209" t="s">
        <v>365</v>
      </c>
      <c r="H2" s="209" t="s">
        <v>293</v>
      </c>
      <c r="I2" s="209" t="s">
        <v>316</v>
      </c>
      <c r="J2" s="209" t="s">
        <v>294</v>
      </c>
      <c r="K2" s="209" t="s">
        <v>295</v>
      </c>
      <c r="L2" s="209" t="s">
        <v>131</v>
      </c>
      <c r="M2" s="209" t="s">
        <v>366</v>
      </c>
      <c r="N2" s="209" t="s">
        <v>367</v>
      </c>
      <c r="O2" s="209" t="s">
        <v>336</v>
      </c>
      <c r="P2" s="209" t="s">
        <v>337</v>
      </c>
      <c r="Q2" s="209" t="s">
        <v>368</v>
      </c>
      <c r="R2" s="209" t="s">
        <v>369</v>
      </c>
      <c r="S2" s="209" t="s">
        <v>338</v>
      </c>
      <c r="T2" s="209" t="s">
        <v>335</v>
      </c>
      <c r="U2" s="209" t="s">
        <v>46</v>
      </c>
      <c r="V2" s="209" t="s">
        <v>47</v>
      </c>
      <c r="W2" s="325"/>
    </row>
    <row r="3" spans="1:23" s="221" customFormat="1" ht="60" customHeight="1" x14ac:dyDescent="0.25">
      <c r="A3" s="216" t="s">
        <v>317</v>
      </c>
      <c r="B3" s="216" t="s">
        <v>296</v>
      </c>
      <c r="C3" s="217" t="s">
        <v>318</v>
      </c>
      <c r="D3" s="217" t="s">
        <v>297</v>
      </c>
      <c r="E3" s="217" t="s">
        <v>319</v>
      </c>
      <c r="F3" s="217" t="s">
        <v>371</v>
      </c>
      <c r="G3" s="217" t="s">
        <v>320</v>
      </c>
      <c r="H3" s="217" t="s">
        <v>298</v>
      </c>
      <c r="I3" s="218" t="s">
        <v>132</v>
      </c>
      <c r="J3" s="196" t="s">
        <v>339</v>
      </c>
      <c r="K3" s="218" t="s">
        <v>372</v>
      </c>
      <c r="L3" s="218" t="s">
        <v>373</v>
      </c>
      <c r="M3" s="197">
        <v>-1</v>
      </c>
      <c r="N3" s="197">
        <v>-1</v>
      </c>
      <c r="O3" s="219" t="s">
        <v>457</v>
      </c>
      <c r="P3" s="219" t="s">
        <v>458</v>
      </c>
      <c r="Q3" s="306" t="s">
        <v>459</v>
      </c>
      <c r="R3" s="219" t="s">
        <v>460</v>
      </c>
      <c r="S3" s="319"/>
      <c r="T3" s="319"/>
      <c r="U3" s="220"/>
      <c r="V3" s="223"/>
    </row>
    <row r="4" spans="1:23" ht="60" customHeight="1" x14ac:dyDescent="0.2">
      <c r="A4" s="439" t="s">
        <v>340</v>
      </c>
      <c r="B4" s="444" t="s">
        <v>299</v>
      </c>
      <c r="C4" s="201" t="s">
        <v>374</v>
      </c>
      <c r="D4" s="208" t="s">
        <v>341</v>
      </c>
      <c r="E4" s="201" t="s">
        <v>375</v>
      </c>
      <c r="F4" s="201" t="s">
        <v>376</v>
      </c>
      <c r="G4" s="201" t="s">
        <v>321</v>
      </c>
      <c r="H4" s="201" t="s">
        <v>300</v>
      </c>
      <c r="I4" s="202" t="s">
        <v>339</v>
      </c>
      <c r="J4" s="202" t="s">
        <v>339</v>
      </c>
      <c r="K4" s="202" t="s">
        <v>342</v>
      </c>
      <c r="L4" s="207" t="s">
        <v>377</v>
      </c>
      <c r="M4" s="222" t="s">
        <v>378</v>
      </c>
      <c r="N4" s="222" t="s">
        <v>378</v>
      </c>
      <c r="O4" s="206" t="s">
        <v>461</v>
      </c>
      <c r="P4" s="206" t="s">
        <v>462</v>
      </c>
      <c r="Q4" s="307" t="s">
        <v>463</v>
      </c>
      <c r="R4" s="307" t="s">
        <v>464</v>
      </c>
      <c r="S4" s="320">
        <v>2023</v>
      </c>
      <c r="T4" s="320">
        <v>2023</v>
      </c>
      <c r="U4" s="203"/>
      <c r="V4" s="224"/>
      <c r="W4" s="221"/>
    </row>
    <row r="5" spans="1:23" ht="60" customHeight="1" x14ac:dyDescent="0.2">
      <c r="A5" s="440"/>
      <c r="B5" s="445"/>
      <c r="C5" s="217" t="s">
        <v>322</v>
      </c>
      <c r="D5" s="217" t="s">
        <v>301</v>
      </c>
      <c r="E5" s="217" t="s">
        <v>379</v>
      </c>
      <c r="F5" s="217" t="s">
        <v>380</v>
      </c>
      <c r="G5" s="217" t="s">
        <v>465</v>
      </c>
      <c r="H5" s="217" t="s">
        <v>466</v>
      </c>
      <c r="I5" s="196" t="s">
        <v>339</v>
      </c>
      <c r="J5" s="196" t="s">
        <v>339</v>
      </c>
      <c r="K5" s="196" t="s">
        <v>343</v>
      </c>
      <c r="L5" s="196" t="s">
        <v>343</v>
      </c>
      <c r="M5" s="197">
        <v>-0.7</v>
      </c>
      <c r="N5" s="197">
        <v>-0.7</v>
      </c>
      <c r="O5" s="198" t="s">
        <v>467</v>
      </c>
      <c r="P5" s="198" t="s">
        <v>467</v>
      </c>
      <c r="Q5" s="308" t="s">
        <v>468</v>
      </c>
      <c r="R5" s="308" t="s">
        <v>468</v>
      </c>
      <c r="S5" s="321">
        <v>2023</v>
      </c>
      <c r="T5" s="321">
        <v>2023</v>
      </c>
      <c r="U5" s="195"/>
      <c r="V5" s="225"/>
      <c r="W5" s="221"/>
    </row>
    <row r="6" spans="1:23" ht="60" customHeight="1" x14ac:dyDescent="0.2">
      <c r="A6" s="204" t="s">
        <v>323</v>
      </c>
      <c r="B6" s="204" t="s">
        <v>302</v>
      </c>
      <c r="C6" s="200" t="s">
        <v>381</v>
      </c>
      <c r="D6" s="200" t="s">
        <v>382</v>
      </c>
      <c r="E6" s="200" t="s">
        <v>383</v>
      </c>
      <c r="F6" s="200" t="s">
        <v>384</v>
      </c>
      <c r="G6" s="201" t="s">
        <v>303</v>
      </c>
      <c r="H6" s="201" t="s">
        <v>303</v>
      </c>
      <c r="I6" s="202" t="s">
        <v>344</v>
      </c>
      <c r="J6" s="202" t="s">
        <v>344</v>
      </c>
      <c r="K6" s="202" t="s">
        <v>345</v>
      </c>
      <c r="L6" s="202" t="s">
        <v>345</v>
      </c>
      <c r="M6" s="205">
        <v>-0.43</v>
      </c>
      <c r="N6" s="205">
        <v>-0.43</v>
      </c>
      <c r="O6" s="206" t="s">
        <v>469</v>
      </c>
      <c r="P6" s="206" t="s">
        <v>470</v>
      </c>
      <c r="Q6" s="307" t="s">
        <v>471</v>
      </c>
      <c r="R6" s="307" t="s">
        <v>472</v>
      </c>
      <c r="S6" s="322"/>
      <c r="T6" s="322"/>
      <c r="U6" s="203"/>
      <c r="V6" s="224"/>
      <c r="W6" s="221"/>
    </row>
    <row r="7" spans="1:23" ht="60" customHeight="1" x14ac:dyDescent="0.2">
      <c r="A7" s="204" t="s">
        <v>324</v>
      </c>
      <c r="B7" s="204" t="s">
        <v>304</v>
      </c>
      <c r="C7" s="200" t="s">
        <v>385</v>
      </c>
      <c r="D7" s="200" t="s">
        <v>305</v>
      </c>
      <c r="E7" s="200" t="s">
        <v>386</v>
      </c>
      <c r="F7" s="200" t="s">
        <v>387</v>
      </c>
      <c r="G7" s="199" t="s">
        <v>346</v>
      </c>
      <c r="H7" s="199" t="s">
        <v>347</v>
      </c>
      <c r="I7" s="202" t="s">
        <v>348</v>
      </c>
      <c r="J7" s="202" t="s">
        <v>348</v>
      </c>
      <c r="K7" s="202" t="s">
        <v>349</v>
      </c>
      <c r="L7" s="202" t="s">
        <v>349</v>
      </c>
      <c r="M7" s="205">
        <v>-0.2</v>
      </c>
      <c r="N7" s="205">
        <v>-0.2</v>
      </c>
      <c r="O7" s="206" t="s">
        <v>473</v>
      </c>
      <c r="P7" s="206" t="s">
        <v>474</v>
      </c>
      <c r="Q7" s="206" t="s">
        <v>268</v>
      </c>
      <c r="R7" s="206" t="s">
        <v>268</v>
      </c>
      <c r="S7" s="320">
        <v>2023</v>
      </c>
      <c r="T7" s="320">
        <v>2023</v>
      </c>
      <c r="U7" s="203"/>
      <c r="V7" s="224"/>
      <c r="W7" s="221"/>
    </row>
    <row r="8" spans="1:23" ht="60" customHeight="1" x14ac:dyDescent="0.2">
      <c r="A8" s="204" t="s">
        <v>325</v>
      </c>
      <c r="B8" s="204" t="s">
        <v>306</v>
      </c>
      <c r="C8" s="201" t="s">
        <v>388</v>
      </c>
      <c r="D8" s="201" t="s">
        <v>389</v>
      </c>
      <c r="E8" s="201" t="s">
        <v>326</v>
      </c>
      <c r="F8" s="201" t="s">
        <v>307</v>
      </c>
      <c r="G8" s="201" t="s">
        <v>327</v>
      </c>
      <c r="H8" s="201" t="s">
        <v>393</v>
      </c>
      <c r="I8" s="202" t="s">
        <v>350</v>
      </c>
      <c r="J8" s="202" t="s">
        <v>351</v>
      </c>
      <c r="K8" s="207" t="s">
        <v>496</v>
      </c>
      <c r="L8" s="202" t="s">
        <v>352</v>
      </c>
      <c r="M8" s="207" t="s">
        <v>268</v>
      </c>
      <c r="N8" s="207" t="s">
        <v>268</v>
      </c>
      <c r="O8" s="206" t="s">
        <v>475</v>
      </c>
      <c r="P8" s="206" t="s">
        <v>476</v>
      </c>
      <c r="Q8" s="206" t="s">
        <v>268</v>
      </c>
      <c r="R8" s="206" t="s">
        <v>268</v>
      </c>
      <c r="S8" s="320">
        <v>2023</v>
      </c>
      <c r="T8" s="320">
        <v>2023</v>
      </c>
      <c r="U8" s="226"/>
      <c r="V8" s="226"/>
      <c r="W8" s="221"/>
    </row>
    <row r="9" spans="1:23" ht="60" customHeight="1" x14ac:dyDescent="0.2">
      <c r="A9" s="204" t="s">
        <v>328</v>
      </c>
      <c r="B9" s="204" t="s">
        <v>308</v>
      </c>
      <c r="C9" s="201" t="s">
        <v>395</v>
      </c>
      <c r="D9" s="201" t="s">
        <v>394</v>
      </c>
      <c r="E9" s="201" t="s">
        <v>329</v>
      </c>
      <c r="F9" s="201" t="s">
        <v>309</v>
      </c>
      <c r="G9" s="201" t="s">
        <v>328</v>
      </c>
      <c r="H9" s="201" t="s">
        <v>308</v>
      </c>
      <c r="I9" s="312" t="s">
        <v>495</v>
      </c>
      <c r="J9" s="312" t="s">
        <v>495</v>
      </c>
      <c r="K9" s="312" t="s">
        <v>497</v>
      </c>
      <c r="L9" s="312" t="s">
        <v>497</v>
      </c>
      <c r="M9" s="205">
        <v>-0.63</v>
      </c>
      <c r="N9" s="205">
        <v>-0.63</v>
      </c>
      <c r="O9" s="206" t="s">
        <v>483</v>
      </c>
      <c r="P9" s="206" t="s">
        <v>483</v>
      </c>
      <c r="Q9" s="206" t="s">
        <v>268</v>
      </c>
      <c r="R9" s="206" t="s">
        <v>268</v>
      </c>
      <c r="S9" s="320">
        <v>2023</v>
      </c>
      <c r="T9" s="320">
        <v>2023</v>
      </c>
      <c r="U9" s="203"/>
      <c r="V9" s="224"/>
      <c r="W9" s="221"/>
    </row>
    <row r="10" spans="1:23" ht="60" customHeight="1" x14ac:dyDescent="0.2">
      <c r="A10" s="204" t="s">
        <v>310</v>
      </c>
      <c r="B10" s="204" t="s">
        <v>310</v>
      </c>
      <c r="C10" s="201" t="s">
        <v>330</v>
      </c>
      <c r="D10" s="201" t="s">
        <v>311</v>
      </c>
      <c r="E10" s="201" t="s">
        <v>331</v>
      </c>
      <c r="F10" s="201" t="s">
        <v>396</v>
      </c>
      <c r="G10" s="201" t="s">
        <v>370</v>
      </c>
      <c r="H10" s="208" t="s">
        <v>353</v>
      </c>
      <c r="I10" s="207" t="s">
        <v>494</v>
      </c>
      <c r="J10" s="202" t="s">
        <v>354</v>
      </c>
      <c r="K10" s="202" t="s">
        <v>355</v>
      </c>
      <c r="L10" s="202" t="s">
        <v>355</v>
      </c>
      <c r="M10" s="205">
        <v>-0.25</v>
      </c>
      <c r="N10" s="205">
        <v>-0.25</v>
      </c>
      <c r="O10" s="206" t="s">
        <v>477</v>
      </c>
      <c r="P10" s="206" t="s">
        <v>478</v>
      </c>
      <c r="Q10" s="309">
        <f>1.1/8</f>
        <v>0.13750000000000001</v>
      </c>
      <c r="R10" s="309">
        <f>1.1/8</f>
        <v>0.13750000000000001</v>
      </c>
      <c r="S10" s="320">
        <v>2023</v>
      </c>
      <c r="T10" s="320">
        <v>2023</v>
      </c>
      <c r="U10" s="203"/>
      <c r="V10" s="224"/>
      <c r="W10" s="221"/>
    </row>
    <row r="11" spans="1:23" ht="60" customHeight="1" x14ac:dyDescent="0.2">
      <c r="A11" s="204" t="s">
        <v>332</v>
      </c>
      <c r="B11" s="204" t="s">
        <v>312</v>
      </c>
      <c r="C11" s="227" t="s">
        <v>390</v>
      </c>
      <c r="D11" s="227" t="s">
        <v>391</v>
      </c>
      <c r="E11" s="227" t="s">
        <v>397</v>
      </c>
      <c r="F11" s="227" t="s">
        <v>398</v>
      </c>
      <c r="G11" s="228" t="s">
        <v>356</v>
      </c>
      <c r="H11" s="228" t="s">
        <v>357</v>
      </c>
      <c r="I11" s="202" t="s">
        <v>358</v>
      </c>
      <c r="J11" s="202" t="s">
        <v>359</v>
      </c>
      <c r="K11" s="202" t="s">
        <v>360</v>
      </c>
      <c r="L11" s="202" t="s">
        <v>360</v>
      </c>
      <c r="M11" s="207" t="s">
        <v>268</v>
      </c>
      <c r="N11" s="207" t="s">
        <v>268</v>
      </c>
      <c r="O11" s="310" t="s">
        <v>484</v>
      </c>
      <c r="P11" s="310" t="s">
        <v>484</v>
      </c>
      <c r="Q11" s="206" t="s">
        <v>268</v>
      </c>
      <c r="R11" s="206" t="s">
        <v>268</v>
      </c>
      <c r="S11" s="320">
        <v>2023</v>
      </c>
      <c r="T11" s="320">
        <v>2023</v>
      </c>
      <c r="U11" s="226"/>
      <c r="V11" s="226"/>
      <c r="W11" s="221"/>
    </row>
    <row r="12" spans="1:23" ht="60" customHeight="1" x14ac:dyDescent="0.2">
      <c r="A12" s="204" t="s">
        <v>485</v>
      </c>
      <c r="B12" s="204" t="s">
        <v>312</v>
      </c>
      <c r="C12" s="227" t="s">
        <v>486</v>
      </c>
      <c r="D12" s="227" t="s">
        <v>487</v>
      </c>
      <c r="E12" s="227" t="s">
        <v>488</v>
      </c>
      <c r="F12" s="227" t="s">
        <v>488</v>
      </c>
      <c r="G12" s="311" t="s">
        <v>489</v>
      </c>
      <c r="H12" s="311" t="s">
        <v>490</v>
      </c>
      <c r="I12" s="207" t="s">
        <v>491</v>
      </c>
      <c r="J12" s="207" t="s">
        <v>491</v>
      </c>
      <c r="K12" s="207" t="s">
        <v>492</v>
      </c>
      <c r="L12" s="207" t="s">
        <v>492</v>
      </c>
      <c r="M12" s="205">
        <v>-0.18</v>
      </c>
      <c r="N12" s="205">
        <v>-0.18</v>
      </c>
      <c r="O12" s="206" t="s">
        <v>493</v>
      </c>
      <c r="P12" s="206" t="s">
        <v>493</v>
      </c>
      <c r="Q12" s="309">
        <f>-84/950</f>
        <v>-8.8421052631578942E-2</v>
      </c>
      <c r="R12" s="309">
        <f>-84/950</f>
        <v>-8.8421052631578942E-2</v>
      </c>
      <c r="S12" s="320">
        <v>2024</v>
      </c>
      <c r="T12" s="320">
        <v>2024</v>
      </c>
      <c r="U12" s="226"/>
      <c r="V12" s="226"/>
      <c r="W12" s="221"/>
    </row>
    <row r="13" spans="1:23" s="318" customFormat="1" ht="60" customHeight="1" thickBot="1" x14ac:dyDescent="0.25">
      <c r="A13" s="329" t="s">
        <v>334</v>
      </c>
      <c r="B13" s="329" t="s">
        <v>313</v>
      </c>
      <c r="C13" s="313" t="s">
        <v>333</v>
      </c>
      <c r="D13" s="313" t="s">
        <v>314</v>
      </c>
      <c r="E13" s="313" t="s">
        <v>400</v>
      </c>
      <c r="F13" s="313" t="s">
        <v>399</v>
      </c>
      <c r="G13" s="313" t="s">
        <v>361</v>
      </c>
      <c r="H13" s="313" t="s">
        <v>315</v>
      </c>
      <c r="I13" s="314" t="s">
        <v>362</v>
      </c>
      <c r="J13" s="314" t="s">
        <v>362</v>
      </c>
      <c r="K13" s="314" t="s">
        <v>363</v>
      </c>
      <c r="L13" s="314" t="s">
        <v>363</v>
      </c>
      <c r="M13" s="315">
        <v>-0.51</v>
      </c>
      <c r="N13" s="315">
        <v>-0.51</v>
      </c>
      <c r="O13" s="206" t="s">
        <v>479</v>
      </c>
      <c r="P13" s="206" t="s">
        <v>480</v>
      </c>
      <c r="Q13" s="309" t="s">
        <v>481</v>
      </c>
      <c r="R13" s="309" t="s">
        <v>482</v>
      </c>
      <c r="S13" s="320">
        <v>2023</v>
      </c>
      <c r="T13" s="320">
        <v>2023</v>
      </c>
      <c r="U13" s="316"/>
      <c r="V13" s="317"/>
      <c r="W13" s="221"/>
    </row>
    <row r="14" spans="1:23" ht="75" customHeight="1" x14ac:dyDescent="0.25">
      <c r="A14" s="270"/>
      <c r="B14" s="271"/>
      <c r="C14" s="270"/>
      <c r="D14" s="271"/>
      <c r="E14" s="270"/>
      <c r="F14" s="271"/>
      <c r="G14" s="270"/>
      <c r="H14" s="271"/>
      <c r="I14" s="272"/>
      <c r="J14" s="273"/>
      <c r="K14" s="273"/>
      <c r="L14" s="272"/>
      <c r="M14" s="272"/>
      <c r="N14" s="273"/>
      <c r="O14" s="272"/>
      <c r="P14" s="273"/>
      <c r="Q14" s="272"/>
      <c r="R14" s="273"/>
      <c r="S14" s="272"/>
      <c r="T14" s="273"/>
      <c r="U14" s="274"/>
      <c r="V14" s="274"/>
    </row>
    <row r="15" spans="1:23" ht="15" x14ac:dyDescent="0.25">
      <c r="A15" s="189"/>
      <c r="B15" s="190"/>
      <c r="C15" s="189"/>
      <c r="D15" s="190"/>
      <c r="E15" s="189"/>
      <c r="F15" s="190"/>
      <c r="G15" s="189"/>
      <c r="H15" s="190"/>
      <c r="I15" s="191"/>
      <c r="J15" s="193"/>
      <c r="K15" s="193"/>
      <c r="L15" s="191"/>
      <c r="M15" s="191"/>
      <c r="N15" s="193"/>
      <c r="O15" s="191"/>
      <c r="P15" s="193"/>
      <c r="Q15" s="191"/>
      <c r="R15" s="193"/>
      <c r="S15" s="191"/>
      <c r="T15" s="193"/>
    </row>
    <row r="16" spans="1:23" ht="15" x14ac:dyDescent="0.25">
      <c r="A16" s="441"/>
      <c r="B16" s="438"/>
      <c r="C16" s="438"/>
      <c r="D16" s="438"/>
      <c r="E16" s="438"/>
      <c r="F16" s="438"/>
      <c r="G16" s="438"/>
      <c r="H16" s="438"/>
      <c r="I16" s="438"/>
      <c r="J16" s="438"/>
      <c r="K16" s="438"/>
      <c r="L16" s="191"/>
      <c r="M16" s="191"/>
      <c r="N16" s="193"/>
      <c r="O16" s="191"/>
      <c r="P16" s="193"/>
      <c r="Q16" s="191"/>
      <c r="R16" s="193"/>
      <c r="S16" s="191"/>
      <c r="T16" s="193"/>
    </row>
    <row r="17" spans="1:20" ht="66.599999999999994" customHeight="1" x14ac:dyDescent="0.25">
      <c r="A17" s="442" t="s">
        <v>392</v>
      </c>
      <c r="B17" s="443"/>
      <c r="C17" s="443"/>
      <c r="D17" s="443"/>
      <c r="E17" s="443"/>
      <c r="F17" s="443"/>
      <c r="G17" s="443"/>
      <c r="H17" s="443"/>
      <c r="I17" s="443"/>
      <c r="J17" s="443"/>
      <c r="K17" s="191"/>
      <c r="L17" s="191"/>
      <c r="M17" s="191"/>
      <c r="N17" s="193"/>
      <c r="O17" s="191"/>
      <c r="P17" s="193"/>
      <c r="Q17" s="191"/>
      <c r="R17" s="193"/>
      <c r="S17" s="191"/>
      <c r="T17" s="193"/>
    </row>
    <row r="18" spans="1:20" ht="15" x14ac:dyDescent="0.25">
      <c r="A18" s="189"/>
      <c r="B18" s="190"/>
      <c r="C18" s="189"/>
      <c r="D18" s="190"/>
      <c r="E18" s="189"/>
      <c r="F18" s="190"/>
      <c r="G18" s="189"/>
      <c r="H18" s="190"/>
      <c r="I18" s="191"/>
      <c r="J18" s="193"/>
      <c r="K18" s="193"/>
      <c r="L18" s="191"/>
      <c r="M18" s="191"/>
      <c r="N18" s="193"/>
      <c r="O18" s="191"/>
      <c r="P18" s="193"/>
      <c r="Q18" s="191"/>
      <c r="R18" s="193"/>
      <c r="S18" s="191"/>
      <c r="T18" s="193"/>
    </row>
    <row r="19" spans="1:20" ht="15" x14ac:dyDescent="0.25">
      <c r="A19" s="189"/>
      <c r="B19" s="190"/>
      <c r="C19" s="189"/>
      <c r="D19" s="190"/>
      <c r="E19" s="189"/>
      <c r="F19" s="190"/>
      <c r="G19" s="189"/>
      <c r="H19" s="190"/>
      <c r="I19" s="191"/>
      <c r="J19" s="193"/>
      <c r="K19" s="193"/>
      <c r="L19" s="191"/>
      <c r="M19" s="191"/>
      <c r="N19" s="193"/>
      <c r="O19" s="191"/>
      <c r="P19" s="193"/>
      <c r="Q19" s="191"/>
      <c r="R19" s="193"/>
      <c r="S19" s="191"/>
      <c r="T19" s="193"/>
    </row>
    <row r="20" spans="1:20" ht="163.15" customHeight="1" x14ac:dyDescent="0.25">
      <c r="A20" s="438"/>
      <c r="B20" s="438"/>
      <c r="C20" s="438"/>
      <c r="D20" s="438"/>
      <c r="E20" s="438"/>
      <c r="F20" s="438"/>
      <c r="G20" s="438"/>
      <c r="H20" s="438"/>
      <c r="I20" s="438"/>
      <c r="J20" s="438"/>
      <c r="K20" s="193"/>
      <c r="L20" s="191"/>
      <c r="M20" s="191"/>
      <c r="N20" s="193"/>
      <c r="O20" s="191"/>
      <c r="P20" s="193"/>
      <c r="Q20" s="191"/>
      <c r="R20" s="193"/>
      <c r="S20" s="191"/>
      <c r="T20" s="193"/>
    </row>
  </sheetData>
  <mergeCells count="5">
    <mergeCell ref="A20:J20"/>
    <mergeCell ref="A4:A5"/>
    <mergeCell ref="A16:K16"/>
    <mergeCell ref="A17:J17"/>
    <mergeCell ref="B4:B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44827822BFC224782BD76B4231CBBD5" ma:contentTypeVersion="4" ma:contentTypeDescription="Create a new document." ma:contentTypeScope="" ma:versionID="933471f3aa466aba734f70187b7ef9e1">
  <xsd:schema xmlns:xsd="http://www.w3.org/2001/XMLSchema" xmlns:xs="http://www.w3.org/2001/XMLSchema" xmlns:p="http://schemas.microsoft.com/office/2006/metadata/properties" xmlns:ns2="7a21fb8e-5eb3-46bb-9eb6-f46f9fcdfee3" xmlns:ns3="22134fd4-b357-4601-991f-442d0b89448f" targetNamespace="http://schemas.microsoft.com/office/2006/metadata/properties" ma:root="true" ma:fieldsID="130ded1f5137d9543c5d0818b6d49173" ns2:_="" ns3:_="">
    <xsd:import namespace="7a21fb8e-5eb3-46bb-9eb6-f46f9fcdfee3"/>
    <xsd:import namespace="22134fd4-b357-4601-991f-442d0b89448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21fb8e-5eb3-46bb-9eb6-f46f9fcdfee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134fd4-b357-4601-991f-442d0b89448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BB84632-58C6-4D2A-A6BE-928938935B5E}">
  <ds:schemaRefs>
    <ds:schemaRef ds:uri="http://schemas.microsoft.com/sharepoint/v3/contenttype/forms"/>
  </ds:schemaRefs>
</ds:datastoreItem>
</file>

<file path=customXml/itemProps2.xml><?xml version="1.0" encoding="utf-8"?>
<ds:datastoreItem xmlns:ds="http://schemas.openxmlformats.org/officeDocument/2006/customXml" ds:itemID="{66DA16C1-8257-4BCA-9384-6D6626B8DFDB}">
  <ds:schemaRefs>
    <ds:schemaRef ds:uri="http://schemas.microsoft.com/office/2006/documentManagement/types"/>
    <ds:schemaRef ds:uri="http://schemas.microsoft.com/office/infopath/2007/PartnerControls"/>
    <ds:schemaRef ds:uri="7a21fb8e-5eb3-46bb-9eb6-f46f9fcdfee3"/>
    <ds:schemaRef ds:uri="http://purl.org/dc/elements/1.1/"/>
    <ds:schemaRef ds:uri="http://schemas.microsoft.com/office/2006/metadata/properties"/>
    <ds:schemaRef ds:uri="22134fd4-b357-4601-991f-442d0b89448f"/>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1F20CB73-D7B2-42EF-8EF9-D8353DBA42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21fb8e-5eb3-46bb-9eb6-f46f9fcdfee3"/>
    <ds:schemaRef ds:uri="22134fd4-b357-4601-991f-442d0b89448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2</vt:i4>
      </vt:variant>
    </vt:vector>
  </HeadingPairs>
  <TitlesOfParts>
    <vt:vector size="12" baseType="lpstr">
      <vt:lpstr>1</vt:lpstr>
      <vt:lpstr>2</vt:lpstr>
      <vt:lpstr>3</vt:lpstr>
      <vt:lpstr>4</vt:lpstr>
      <vt:lpstr>5</vt:lpstr>
      <vt:lpstr>6</vt:lpstr>
      <vt:lpstr>7</vt:lpstr>
      <vt:lpstr>8</vt:lpstr>
      <vt:lpstr>9</vt:lpstr>
      <vt:lpstr>10</vt:lpstr>
      <vt:lpstr>'10'!Impression_des_titres</vt:lpstr>
      <vt:lpstr>'10'!Zone_d_impression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RSE chiffres essentiels du Groupe</dc:title>
  <dc:subject/>
  <dc:creator>Société Générale</dc:creator>
  <cp:keywords/>
  <dc:description/>
  <cp:lastModifiedBy>COT Magdalena DfinInv</cp:lastModifiedBy>
  <cp:revision/>
  <cp:lastPrinted>2023-05-23T13:45:48Z</cp:lastPrinted>
  <dcterms:created xsi:type="dcterms:W3CDTF">2019-03-08T11:24:27Z</dcterms:created>
  <dcterms:modified xsi:type="dcterms:W3CDTF">2025-07-01T08:43:47Z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401b303-ecb1-4a9d-936a-70858c2d9a3e_Enabled">
    <vt:lpwstr>true</vt:lpwstr>
  </property>
  <property fmtid="{D5CDD505-2E9C-101B-9397-08002B2CF9AE}" pid="3" name="MSIP_Label_a401b303-ecb1-4a9d-936a-70858c2d9a3e_SetDate">
    <vt:lpwstr>2021-03-18T16:52:00Z</vt:lpwstr>
  </property>
  <property fmtid="{D5CDD505-2E9C-101B-9397-08002B2CF9AE}" pid="4" name="MSIP_Label_a401b303-ecb1-4a9d-936a-70858c2d9a3e_Method">
    <vt:lpwstr>Privileged</vt:lpwstr>
  </property>
  <property fmtid="{D5CDD505-2E9C-101B-9397-08002B2CF9AE}" pid="5" name="MSIP_Label_a401b303-ecb1-4a9d-936a-70858c2d9a3e_Name">
    <vt:lpwstr>a401b303-ecb1-4a9d-936a-70858c2d9a3e</vt:lpwstr>
  </property>
  <property fmtid="{D5CDD505-2E9C-101B-9397-08002B2CF9AE}" pid="6" name="MSIP_Label_a401b303-ecb1-4a9d-936a-70858c2d9a3e_SiteId">
    <vt:lpwstr>c9a7d621-4bc4-4407-b730-f428e656aa9e</vt:lpwstr>
  </property>
  <property fmtid="{D5CDD505-2E9C-101B-9397-08002B2CF9AE}" pid="7" name="MSIP_Label_a401b303-ecb1-4a9d-936a-70858c2d9a3e_ActionId">
    <vt:lpwstr>2c819cb8-e5a0-431a-80a8-7d332e141361</vt:lpwstr>
  </property>
  <property fmtid="{D5CDD505-2E9C-101B-9397-08002B2CF9AE}" pid="8" name="MSIP_Label_a401b303-ecb1-4a9d-936a-70858c2d9a3e_ContentBits">
    <vt:lpwstr>0</vt:lpwstr>
  </property>
  <property fmtid="{D5CDD505-2E9C-101B-9397-08002B2CF9AE}" pid="9" name="ContentTypeId">
    <vt:lpwstr>0x010100644827822BFC224782BD76B4231CBBD5</vt:lpwstr>
  </property>
</Properties>
</file>