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V:\DFIN\INV\NEW\10 - ESG\9 - REPORTING\2. DPEF\1. RAPPORT ANNUEL 2024\12 - Chiffres Clés\Publication\2024.07.09\"/>
    </mc:Choice>
  </mc:AlternateContent>
  <xr:revisionPtr revIDLastSave="0" documentId="13_ncr:1_{79DE3FD3-EFF0-4B6E-A9D8-2EA244BE8733}" xr6:coauthVersionLast="47" xr6:coauthVersionMax="47" xr10:uidLastSave="{00000000-0000-0000-0000-000000000000}"/>
  <bookViews>
    <workbookView xWindow="105" yWindow="0" windowWidth="28740" windowHeight="10605" xr2:uid="{FD812F70-5918-4363-9350-F14215B3B995}"/>
  </bookViews>
  <sheets>
    <sheet name="1" sheetId="14" r:id="rId1"/>
    <sheet name="2" sheetId="5" r:id="rId2"/>
    <sheet name="3" sheetId="7" r:id="rId3"/>
    <sheet name="4" sheetId="6" r:id="rId4"/>
    <sheet name="5" sheetId="8" r:id="rId5"/>
    <sheet name="6" sheetId="9" r:id="rId6"/>
    <sheet name="7" sheetId="10" r:id="rId7"/>
    <sheet name="8" sheetId="11" r:id="rId8"/>
    <sheet name="9" sheetId="16" r:id="rId9"/>
    <sheet name="10" sheetId="17" r:id="rId10"/>
  </sheets>
  <definedNames>
    <definedName name="_xlnm._FilterDatabase" localSheetId="7" hidden="1">'8'!$A$6:$R$67</definedName>
    <definedName name="_Hlk157170323" localSheetId="8">'9'!#REF!</definedName>
    <definedName name="_Hlk157170342" localSheetId="8">'9'!#REF!</definedName>
    <definedName name="_Hlk157170598" localSheetId="8">'9'!#REF!</definedName>
    <definedName name="_Hlk157499551" localSheetId="8">'9'!#REF!</definedName>
    <definedName name="_xlnm.Print_Titles" localSheetId="9">'10'!$1:$1</definedName>
    <definedName name="_xlnm.Print_Area" localSheetId="9">'10'!$A$1:$L$113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11" l="1"/>
  <c r="K28" i="11" s="1"/>
  <c r="K24" i="11"/>
  <c r="K25" i="11" s="1"/>
  <c r="H26" i="11"/>
  <c r="H20" i="11" s="1"/>
  <c r="H24" i="11" s="1"/>
  <c r="G26" i="11"/>
  <c r="G29" i="11" s="1"/>
  <c r="J24" i="11"/>
  <c r="I24" i="11"/>
  <c r="I14" i="11"/>
  <c r="I13" i="11"/>
  <c r="I12" i="11"/>
  <c r="K7" i="11"/>
  <c r="G20" i="11" l="1"/>
  <c r="G24" i="11" s="1"/>
  <c r="G28" i="11"/>
  <c r="K20" i="11"/>
  <c r="K21" i="11" s="1"/>
  <c r="K30" i="11"/>
  <c r="H28" i="11"/>
  <c r="G6" i="7" l="1"/>
  <c r="H6" i="7"/>
  <c r="I6" i="7"/>
  <c r="D4" i="14"/>
  <c r="D5" i="14"/>
  <c r="D6" i="14"/>
  <c r="D7" i="14"/>
  <c r="D8" i="14"/>
  <c r="D9" i="14"/>
  <c r="D10" i="14"/>
  <c r="D12" i="14"/>
  <c r="D13" i="14"/>
  <c r="D14" i="14"/>
  <c r="D15" i="14"/>
  <c r="D16" i="14"/>
  <c r="D17" i="14"/>
  <c r="D18" i="14"/>
  <c r="D3" i="14"/>
  <c r="H10" i="6" l="1"/>
  <c r="I10" i="6"/>
  <c r="J10" i="6"/>
  <c r="G10" i="6"/>
  <c r="I9" i="7" l="1"/>
  <c r="I3" i="7"/>
  <c r="H9" i="7" l="1"/>
  <c r="G9" i="7"/>
  <c r="H3" i="7"/>
  <c r="G3" i="7"/>
</calcChain>
</file>

<file path=xl/sharedStrings.xml><?xml version="1.0" encoding="utf-8"?>
<sst xmlns="http://schemas.openxmlformats.org/spreadsheetml/2006/main" count="2059" uniqueCount="884">
  <si>
    <t>SOMMAIRE</t>
  </si>
  <si>
    <t>CONTENTS</t>
  </si>
  <si>
    <t>Notations extra-financières</t>
  </si>
  <si>
    <t>Non-financial ratings</t>
  </si>
  <si>
    <t xml:space="preserve">Engagements E&amp;S dans le cadre des activités du Groupe </t>
  </si>
  <si>
    <t>E&amp;S commitments in the Group's businesses activity</t>
  </si>
  <si>
    <t>Engagements E&amp;S dans le cadre d'achats du Groupe</t>
  </si>
  <si>
    <t>E&amp;S commitments as a part of Group's sourcing</t>
  </si>
  <si>
    <t>Finance durable et à impact positif</t>
  </si>
  <si>
    <t>Sustainable and positive impact finance</t>
  </si>
  <si>
    <t>Investissement sociallement responsable (ISR)</t>
  </si>
  <si>
    <t>Socially responsible investment (SRI)</t>
  </si>
  <si>
    <t>Financement de l'économie réelle</t>
  </si>
  <si>
    <t>Financing real economy</t>
  </si>
  <si>
    <t>Engagement en faveur du climat</t>
  </si>
  <si>
    <t>Commitment to climate</t>
  </si>
  <si>
    <t>Réduction de l'empreinte carbone du Groupe</t>
  </si>
  <si>
    <t>Reducing the Group's carbon footprint</t>
  </si>
  <si>
    <t>Equipes du Groupe</t>
  </si>
  <si>
    <t>Teams of the Group</t>
  </si>
  <si>
    <t>Métiers et compétences</t>
  </si>
  <si>
    <t xml:space="preserve">Supporting changing professions </t>
  </si>
  <si>
    <t>Diversité et inclusion</t>
  </si>
  <si>
    <t>Diversity and inclusion</t>
  </si>
  <si>
    <t>Performance and rémunération</t>
  </si>
  <si>
    <t>Performance et compensation</t>
  </si>
  <si>
    <t>Santé et sécurité au travail</t>
  </si>
  <si>
    <t>Health and safety</t>
  </si>
  <si>
    <t>Culture d'entreprise et principes éthiques</t>
  </si>
  <si>
    <t>Corporate culture and ethics principles</t>
  </si>
  <si>
    <t>Engagement sociétal</t>
  </si>
  <si>
    <t>Indicateur</t>
  </si>
  <si>
    <t>Périmètre</t>
  </si>
  <si>
    <t>Unité</t>
  </si>
  <si>
    <t>NOTATIONS EXTRA-FINANCIERES</t>
  </si>
  <si>
    <t>S&amp;P Global CSA (anciennement Robeco SAM)</t>
  </si>
  <si>
    <t>Groupe</t>
  </si>
  <si>
    <t>sur 100</t>
  </si>
  <si>
    <t>Sustainalytics</t>
  </si>
  <si>
    <t>71 (30,1)</t>
  </si>
  <si>
    <t>MSCI</t>
  </si>
  <si>
    <t>de AAA à CCC</t>
  </si>
  <si>
    <t>AA</t>
  </si>
  <si>
    <t>AAA</t>
  </si>
  <si>
    <t>Carbon Disclosure Project (CDP)</t>
  </si>
  <si>
    <t>de A+ à C-</t>
  </si>
  <si>
    <t xml:space="preserve">C </t>
  </si>
  <si>
    <t>B</t>
  </si>
  <si>
    <t>ISS ESG (anciennement Oekom)</t>
  </si>
  <si>
    <t>-</t>
  </si>
  <si>
    <t>C+ [Prime]</t>
  </si>
  <si>
    <t>France</t>
  </si>
  <si>
    <t>Nombre de personnes</t>
  </si>
  <si>
    <t>Note méthodologique</t>
  </si>
  <si>
    <t>Methodology note</t>
  </si>
  <si>
    <t>Nombre</t>
  </si>
  <si>
    <t>Nombre de demandes de médiations reçues par le médiateur</t>
  </si>
  <si>
    <t xml:space="preserve">    dont Société Générale</t>
  </si>
  <si>
    <t xml:space="preserve">    dont Crédit du Nord</t>
  </si>
  <si>
    <t>Dossiers traités par le médiateur, recevables</t>
  </si>
  <si>
    <t>Dossiers traités par le médiateur, avis rendu</t>
  </si>
  <si>
    <t>Temps de réponse du médiateur en cas de désaccord</t>
  </si>
  <si>
    <t>Nbr jours</t>
  </si>
  <si>
    <t>&gt;90</t>
  </si>
  <si>
    <t>%</t>
  </si>
  <si>
    <t xml:space="preserve">ENGAGEMENTS E&amp;S DANS LE CADRE 
DES ACTIVITES DU GROUPE </t>
  </si>
  <si>
    <t>Md EUR</t>
  </si>
  <si>
    <t>n/a</t>
  </si>
  <si>
    <t>Banque de Financement et Investissement</t>
  </si>
  <si>
    <t xml:space="preserve">          dont nombre de transactions entrant 
         dans périmètre des Principes de l’Equateur  </t>
  </si>
  <si>
    <t xml:space="preserve">          dont nombre de transactions dédiées ayant fait l’objet d’une revue E&amp;S 
         dans le périmètre d’application volontaire de Société Générale </t>
  </si>
  <si>
    <t xml:space="preserve">Montant de nouveaux financements des transactions dédiées ayant fait l’objet d’une revue E&amp;S dans le périmètre des Principes de l’Équateur (EP) </t>
  </si>
  <si>
    <t xml:space="preserve">Montant de nouveaux financements des transactions dédiées ayant fait l’objet d’une revue E&amp;S dans le périmètre d’application volontaire de Société Générale </t>
  </si>
  <si>
    <t>Banque de détail en France (RBDF)</t>
  </si>
  <si>
    <t>Banque de détail et Services Financiers Internationaux (IBFS)</t>
  </si>
  <si>
    <t>Montant global des achats du Groupe</t>
  </si>
  <si>
    <t xml:space="preserve">Groupe </t>
  </si>
  <si>
    <t>Part des acheteurs formés à la RSE</t>
  </si>
  <si>
    <t>Nombre d’alertes KYS (controverses E&amp;S) traitées</t>
  </si>
  <si>
    <t>Part des appels d'offres (mise en compétition uniquement) intégrant des critères RSE (sur les catégories éligibles)</t>
  </si>
  <si>
    <t>Pondération moyenne des critères RSE dans les appels d’offres</t>
  </si>
  <si>
    <t>FINANCE DURABLE A IMPACT POSITIF</t>
  </si>
  <si>
    <t xml:space="preserve">     dont financements sociaux / sociétaux</t>
  </si>
  <si>
    <t>Montant de la production des Financements à Impact Positif 
(selon la méthodologie UNEP-FI)</t>
  </si>
  <si>
    <t>Lignes de crédit accordées avec indexation sur des engagements de performance environnementale et sociale</t>
  </si>
  <si>
    <t>M EUR</t>
  </si>
  <si>
    <t>Montant d'engagement par le Groupe aux Institutions de Microfinance (IMF)</t>
  </si>
  <si>
    <t>Afrique</t>
  </si>
  <si>
    <t>Montant des versements à des associations solidaires</t>
  </si>
  <si>
    <t>INVESTISSEMENT SOCIALEMENT RESPONSABLE (ISR)</t>
  </si>
  <si>
    <t>Assurance vie épargne - encours total des produits financiers responsables</t>
  </si>
  <si>
    <t>Société Générale Assurances</t>
  </si>
  <si>
    <t>Assurance vie épargne - supports financiers responsables</t>
  </si>
  <si>
    <t>&gt;1 000</t>
  </si>
  <si>
    <t>FINANCEMENT DE L'ECONOMIE REELLE</t>
  </si>
  <si>
    <t>Clients détenteurs de l'offre Généris et équivalent (dont CDN)</t>
  </si>
  <si>
    <t>ENGAGEMENT EN FAVEUR DU CLIMAT</t>
  </si>
  <si>
    <t>Parc automobile électrique et hybride d'ALD</t>
  </si>
  <si>
    <t>Monde</t>
  </si>
  <si>
    <t>Véhicules</t>
  </si>
  <si>
    <t>REDUCTION DE l'EMPREINTE CARBONE DU GROUPE</t>
  </si>
  <si>
    <t>Prix interne du carbone au niveau du Groupe</t>
  </si>
  <si>
    <t>Montant de la taxe carbone interne collectée</t>
  </si>
  <si>
    <t>Cet évènement n'a pas eu lieu en 2020 en raison de la crise sanitaire de la Covid-19.</t>
  </si>
  <si>
    <t>Nombre d'initiatives récompensées dans le cadre du process de la taxe carbone interne depuis 2012</t>
  </si>
  <si>
    <t>Economies réalisées grâce à la taxe carbone interne, sur les frais généraux, depuis 2012</t>
  </si>
  <si>
    <t>Emissions de Gaz à Effet de Serre (GES) évitées grâce à la taxe carbone interne, depuis 2012</t>
  </si>
  <si>
    <t>Tonnes</t>
  </si>
  <si>
    <t>Economies d'énergie réalisées grâce à la taxe carbone interne, depuis 2012</t>
  </si>
  <si>
    <t>GWh</t>
  </si>
  <si>
    <t>Objectif : Réduction de -50% des émissions carbone du Groupe entre 2019 et 2030</t>
  </si>
  <si>
    <t>Surface du parc immobilier</t>
  </si>
  <si>
    <t>Immeubles certifiés ISO 50001</t>
  </si>
  <si>
    <t xml:space="preserve">Consommation d'eau </t>
  </si>
  <si>
    <t>Consommation totale d'énergie</t>
  </si>
  <si>
    <t>MWh</t>
  </si>
  <si>
    <t>Consommation d'énergie non renouvelable</t>
  </si>
  <si>
    <t>Consommation totale d'électricité</t>
  </si>
  <si>
    <t xml:space="preserve">Consommation d'électricité d'origine renouvelable </t>
  </si>
  <si>
    <t xml:space="preserve">Production et consommation d'électricité d'origine renouvelable (solaire) </t>
  </si>
  <si>
    <t xml:space="preserve">Consommation d'électricité d'origine non renouvelable </t>
  </si>
  <si>
    <t>Part d'électricité verte dans les consommations d'électricité du Groupe</t>
  </si>
  <si>
    <t>Quantité d'électricité "verte" produite / quantité d'électricité "verte" achetée</t>
  </si>
  <si>
    <t xml:space="preserve">Consommation d'énergie des data centers </t>
  </si>
  <si>
    <t>Production de déchets (y compris methanisation)</t>
  </si>
  <si>
    <t xml:space="preserve">Total des déchets recyclés </t>
  </si>
  <si>
    <t>Part des déchets recyclés</t>
  </si>
  <si>
    <t>Réduction des déchets liés au digital :
Nombre d'équipement traités par Recyclea</t>
  </si>
  <si>
    <t xml:space="preserve">Km parcourus par l'ensemble des collaborateurs </t>
  </si>
  <si>
    <t>M  Km</t>
  </si>
  <si>
    <t xml:space="preserve">          avion</t>
  </si>
  <si>
    <t xml:space="preserve">          train</t>
  </si>
  <si>
    <t>M Km</t>
  </si>
  <si>
    <t xml:space="preserve">          voiture</t>
  </si>
  <si>
    <t>Nombre moyen de km parcourus par collaborateur</t>
  </si>
  <si>
    <t xml:space="preserve">Part du papier recyclé dans la consommation de papier </t>
  </si>
  <si>
    <t xml:space="preserve">CONTRIBUTION AU DEVELOPPEMENT DURABLE 
DE L'AFRIQUE </t>
  </si>
  <si>
    <t xml:space="preserve">Présence en Afrique, nombre de pays </t>
  </si>
  <si>
    <t>Nombre de clients en Afrique</t>
  </si>
  <si>
    <t>Millions</t>
  </si>
  <si>
    <t>EQUIPES DU GROUPE</t>
  </si>
  <si>
    <t>Pays d'implantation du Groupe</t>
  </si>
  <si>
    <t xml:space="preserve">     dont en Europe de l'ouest</t>
  </si>
  <si>
    <t>Europe</t>
  </si>
  <si>
    <t xml:space="preserve">    dont en Europe centrale et orientale</t>
  </si>
  <si>
    <t xml:space="preserve">    dont en Afrique et Moyen Orient</t>
  </si>
  <si>
    <t xml:space="preserve">    dont en Asie et Océanie</t>
  </si>
  <si>
    <t>Asie et Océanie</t>
  </si>
  <si>
    <t xml:space="preserve">    dont en Amérique</t>
  </si>
  <si>
    <t>Amérique</t>
  </si>
  <si>
    <t>Part des femmes dans le Groupe</t>
  </si>
  <si>
    <t>Nombre de CDI</t>
  </si>
  <si>
    <t>Nombre d'intérimaires</t>
  </si>
  <si>
    <t>METIERS ET COMPETENCES</t>
  </si>
  <si>
    <t>Recrutements en CDI</t>
  </si>
  <si>
    <t xml:space="preserve">     dont recrutements de CDI en France</t>
  </si>
  <si>
    <t xml:space="preserve">     dont part de femmes</t>
  </si>
  <si>
    <t xml:space="preserve">     dont recrutements de CDD en France 
    (contrats d'alternance inclus)</t>
  </si>
  <si>
    <t xml:space="preserve">     dont part de démissions</t>
  </si>
  <si>
    <t xml:space="preserve">     dont part de licenciements économiques</t>
  </si>
  <si>
    <t xml:space="preserve">     dont part de départs en retraite</t>
  </si>
  <si>
    <t>Ancienneté moyenne dans le Groupe</t>
  </si>
  <si>
    <t>Années</t>
  </si>
  <si>
    <t xml:space="preserve">     dont alternants en poste sur l'année en France</t>
  </si>
  <si>
    <t>VIE en poste au 31/12</t>
  </si>
  <si>
    <t>Collaborateurs ayant bénéficié d'une mobilité interne</t>
  </si>
  <si>
    <t>Part des postes pourvus par une mobilité interne</t>
  </si>
  <si>
    <t>Nombre de collaborateurs ayant accès à un outil de diagnostic des compétences (ACE ou #Mondiag)</t>
  </si>
  <si>
    <t>Heures de formation dispensées</t>
  </si>
  <si>
    <t>M d'heures</t>
  </si>
  <si>
    <t xml:space="preserve">     dont part de formations réalisées à distance</t>
  </si>
  <si>
    <t xml:space="preserve">Montants consacrés à la formation </t>
  </si>
  <si>
    <t xml:space="preserve">Nombre d'heures de formation moyen par salarié  </t>
  </si>
  <si>
    <t>Heures</t>
  </si>
  <si>
    <t>DIVERSITE ET INCLUSION</t>
  </si>
  <si>
    <t>Part des femmes au sein du Conseil d'administration</t>
  </si>
  <si>
    <t>Indice égalité professionnelle (Leyre)</t>
  </si>
  <si>
    <t xml:space="preserve">France </t>
  </si>
  <si>
    <t>/100</t>
  </si>
  <si>
    <t>Nationalités représentées dans le Groupe</t>
  </si>
  <si>
    <t>PERFORMANCE ET REMUNERATION</t>
  </si>
  <si>
    <t>Part du capital détenu par les salariés</t>
  </si>
  <si>
    <t>Part des droits de vote des salariés</t>
  </si>
  <si>
    <t>Salariés qui sont également des actionnaires</t>
  </si>
  <si>
    <t>Montant total des frais de personnel</t>
  </si>
  <si>
    <t>Part de l'effectif présent ayant bénéficié d'un entretien d'évaluation</t>
  </si>
  <si>
    <t>47 : 1</t>
  </si>
  <si>
    <t>35:1</t>
  </si>
  <si>
    <t>45:1</t>
  </si>
  <si>
    <t>65 : 1</t>
  </si>
  <si>
    <t>47:1</t>
  </si>
  <si>
    <t xml:space="preserve">     dont Enveloppe RSE </t>
  </si>
  <si>
    <t>Abondements versés par l'entreprise aux fonds communs de placement 
(brut, en millions d'euros)</t>
  </si>
  <si>
    <t xml:space="preserve">Encours des fonds ISR dans les plans d'épargne salariale </t>
  </si>
  <si>
    <t>SANTE ET SECURITE AU TRAVAIL</t>
  </si>
  <si>
    <t>Accidents du travail</t>
  </si>
  <si>
    <t>Taux de fréquence des accidents du travail</t>
  </si>
  <si>
    <t>CULTURE D'ENTREPRISE ET PRINCIPES ETHIQUES</t>
  </si>
  <si>
    <t>Part des effectifs couverts par un accord collectif Groupe</t>
  </si>
  <si>
    <t>Taux de participation au Baromètre Employeur</t>
  </si>
  <si>
    <t>Score "Engagement"</t>
  </si>
  <si>
    <t>Part des collaborateurs se disant prêts à exercer leur droit d’alerte 
s’ils étaient témoins ou confrontés à des comportements inappropriés</t>
  </si>
  <si>
    <t>Nombre de collaborateurs ayant validé leurs connaissances sur le Code de conduite via un module de formation obligatoire</t>
  </si>
  <si>
    <t>ENGAGEMENT SOCIETAL</t>
  </si>
  <si>
    <t>Cet évènement n'a pas eu lieu en 2020 en raison de la crise sanitaire de la
Covid-19.</t>
  </si>
  <si>
    <t>This event did not take place in 2020 due to the Covid-19 health crisis.</t>
  </si>
  <si>
    <t>C+</t>
  </si>
  <si>
    <t>Consommation de gaz d'origine renouvelable</t>
  </si>
  <si>
    <t>Engagements bruts de financements structurés du Groupe en Afrique</t>
  </si>
  <si>
    <t xml:space="preserve">Encours de crédit microfinance en Afrique </t>
  </si>
  <si>
    <t>Production de crédits aux PME en Afrique</t>
  </si>
  <si>
    <t>Nombre de collaborateurs ayant accès à un dispositif de télétravail</t>
  </si>
  <si>
    <t>Groupe hors 
Roumanie et Inde</t>
  </si>
  <si>
    <t>Part de collaborateurs exerçant hors de France</t>
  </si>
  <si>
    <t>Objectif</t>
  </si>
  <si>
    <t>100
(2019)</t>
  </si>
  <si>
    <t>MEDIATION
ET PROTECTION DES CLIENTS</t>
  </si>
  <si>
    <t>Médiation et protection des clients</t>
  </si>
  <si>
    <t>Mediation and client protection</t>
  </si>
  <si>
    <t>Nombre de personnes formées à la gestion des risques d’origine E&amp;S</t>
  </si>
  <si>
    <r>
      <t>Associations solidaires partenaires du Groupe</t>
    </r>
    <r>
      <rPr>
        <sz val="10"/>
        <color rgb="FFFF0000"/>
        <rFont val="Source Sans Pro"/>
        <family val="2"/>
      </rPr>
      <t xml:space="preserve"> </t>
    </r>
  </si>
  <si>
    <r>
      <t>EUR / TCO</t>
    </r>
    <r>
      <rPr>
        <vertAlign val="subscript"/>
        <sz val="10"/>
        <color theme="1"/>
        <rFont val="Source Sans Pro"/>
        <family val="2"/>
      </rPr>
      <t>2 e</t>
    </r>
  </si>
  <si>
    <r>
      <t>m</t>
    </r>
    <r>
      <rPr>
        <vertAlign val="superscript"/>
        <sz val="10"/>
        <color theme="1"/>
        <rFont val="Source Sans Pro"/>
        <family val="2"/>
      </rPr>
      <t>2</t>
    </r>
  </si>
  <si>
    <r>
      <t>M de m</t>
    </r>
    <r>
      <rPr>
        <vertAlign val="superscript"/>
        <sz val="10"/>
        <color theme="1"/>
        <rFont val="Source Sans Pro"/>
        <family val="2"/>
      </rPr>
      <t>3</t>
    </r>
  </si>
  <si>
    <r>
      <t>Emissions de CO</t>
    </r>
    <r>
      <rPr>
        <vertAlign val="subscript"/>
        <sz val="10"/>
        <color theme="1"/>
        <rFont val="Source Sans Pro"/>
        <family val="2"/>
      </rPr>
      <t>2</t>
    </r>
    <r>
      <rPr>
        <sz val="10"/>
        <color theme="1"/>
        <rFont val="Source Sans Pro"/>
        <family val="2"/>
      </rPr>
      <t xml:space="preserve"> provenant de la consommation d'énergie</t>
    </r>
  </si>
  <si>
    <r>
      <t>teq. CO</t>
    </r>
    <r>
      <rPr>
        <vertAlign val="subscript"/>
        <sz val="10"/>
        <color theme="1"/>
        <rFont val="Source Sans Pro"/>
        <family val="2"/>
      </rPr>
      <t>2</t>
    </r>
  </si>
  <si>
    <r>
      <t>Emissions de CO</t>
    </r>
    <r>
      <rPr>
        <vertAlign val="subscript"/>
        <sz val="10"/>
        <color theme="1"/>
        <rFont val="Source Sans Pro"/>
        <family val="2"/>
      </rPr>
      <t>2</t>
    </r>
    <r>
      <rPr>
        <sz val="10"/>
        <color theme="1"/>
        <rFont val="Source Sans Pro"/>
        <family val="2"/>
      </rPr>
      <t xml:space="preserve"> provenant des déplacements professionnels 
tous types de transports (avec changement de méthode)*</t>
    </r>
  </si>
  <si>
    <r>
      <t>Candidatures traitées par le site</t>
    </r>
    <r>
      <rPr>
        <i/>
        <sz val="10"/>
        <color theme="1"/>
        <rFont val="Source Sans Pro"/>
        <family val="2"/>
      </rPr>
      <t xml:space="preserve"> Careers</t>
    </r>
  </si>
  <si>
    <r>
      <t xml:space="preserve">Visites sur le site </t>
    </r>
    <r>
      <rPr>
        <i/>
        <sz val="10"/>
        <color theme="1"/>
        <rFont val="Source Sans Pro"/>
        <family val="2"/>
      </rPr>
      <t>Careers</t>
    </r>
  </si>
  <si>
    <t>Involvement in civic activities</t>
  </si>
  <si>
    <t>Change in 2021 is linked to the implementation of a mandatory training program for staff in the French retail banking network.</t>
  </si>
  <si>
    <t>Encours des investissements verts (actif général)</t>
  </si>
  <si>
    <t>&gt; 100</t>
  </si>
  <si>
    <t>Unités</t>
  </si>
  <si>
    <t>Consommation de gaz d'origine non renouvelable</t>
  </si>
  <si>
    <r>
      <t>T de CO</t>
    </r>
    <r>
      <rPr>
        <vertAlign val="subscript"/>
        <sz val="10"/>
        <color theme="1"/>
        <rFont val="Source Sans Pro"/>
        <family val="2"/>
      </rPr>
      <t>2</t>
    </r>
    <r>
      <rPr>
        <sz val="10"/>
        <color theme="1"/>
        <rFont val="Source Sans Pro"/>
        <family val="2"/>
      </rPr>
      <t xml:space="preserve"> e/Emp.</t>
    </r>
  </si>
  <si>
    <t xml:space="preserve"> Km</t>
  </si>
  <si>
    <t>Le Scope 1 couvre les émissions directes liées à la consommation d’énergie (gaz et fioul) et les émissions fugitives de gaz fluorés; (en utilisant les facteurs d’émissions de l’ADEME).</t>
  </si>
  <si>
    <t>Inclut le papier de bureau, les documents destinés à la clientèle, les enveloppes, les relevés de comptes et les autres types de papier.</t>
  </si>
  <si>
    <t>Le Scope 2 couvre les émissions indirectes liées à la consommation d’énergie (électricité externe, vapeur et eau réfrigérée); (Utilisation des facteurs d’émissions de l’AIE).</t>
  </si>
  <si>
    <t>Le Scope 3 couvre les émissions de GES provenant de :
• toute la consommation de papier de bureau (en utilisant les facteurs d’émissions de l’ADEME) ;
• voyages d’affaires (utilisation des facteurs d’émissions DEFRA RF pour les avions – court, moyen et long-courriers, pour les classes économique et affaire; en fonction des facteurs d’émissions de l’AIE pour le train; Utilisation des facteurs d’émissions de carbone de base pour les voitures - super carburant, diesel, GPL et GNL ) ;
• le transport de marchandises (les fournisseurs nous ont indiqué directement les émissions attribuées au Groupe; cela concerne le transport bancaire (courrier et colis), le transport de fonds et le transport de déménagement) ;
• les déchets (en utilisant les facteurs d’émissions de carbone de base pour chaque catégorie de déchets – papier, DEEE, bois, plastique, carton, verre, meubles, métal et nourriture) ;
• la consommation d’énergie des data centres français depuis 2017.</t>
  </si>
  <si>
    <t>SCOPE 3 Market-based</t>
  </si>
  <si>
    <t>SCOPE 2 Market-based</t>
  </si>
  <si>
    <t>SCOPE 1 Market-based</t>
  </si>
  <si>
    <t>Empreinte carbone par employé - Market-based</t>
  </si>
  <si>
    <r>
      <rPr>
        <sz val="10"/>
        <color theme="1"/>
        <rFont val="Source Sans Pro"/>
        <family val="2"/>
      </rPr>
      <t>Empreinte carbone par employé Location-based</t>
    </r>
    <r>
      <rPr>
        <b/>
        <sz val="10"/>
        <color theme="1"/>
        <rFont val="Source Sans Pro"/>
        <family val="2"/>
      </rPr>
      <t xml:space="preserve">
</t>
    </r>
    <r>
      <rPr>
        <i/>
        <sz val="10"/>
        <color theme="1"/>
        <rFont val="Source Sans Pro"/>
        <family val="2"/>
      </rPr>
      <t>Données publiées</t>
    </r>
  </si>
  <si>
    <t>Consommation totale de papier</t>
  </si>
  <si>
    <t>La variation en 2021 est due la mise en place d’une formation RSE obligatoire pour les collaborateurs de la Banque de détail en France.</t>
  </si>
  <si>
    <t xml:space="preserve">     dont financements verts ou contribuant à la transition énergétique</t>
  </si>
  <si>
    <t>Montant total d'actifs sous gestion identifiés SPI</t>
  </si>
  <si>
    <t>Pour savoir plus sur le cadre d'analyse des produits SPI, voir :  https://www.societegenerale.com/sites/default/files/documents/2023-03/Document-d-Enregistrement-Universel-2023_FR.pdf#page=356</t>
  </si>
  <si>
    <r>
      <t>Montant total de la production correspondant aux engagements de financements identifiés SPIF</t>
    </r>
    <r>
      <rPr>
        <b/>
        <i/>
        <sz val="10"/>
        <color theme="1"/>
        <rFont val="Source Sans Pro"/>
        <family val="2"/>
      </rPr>
      <t xml:space="preserve"> (Sustainable and Positive Impact Finance)</t>
    </r>
  </si>
  <si>
    <t>Empreinte carbone Groupe -  Market-based</t>
  </si>
  <si>
    <r>
      <t xml:space="preserve">Empreinte carbone  Groupe - Location based
</t>
    </r>
    <r>
      <rPr>
        <b/>
        <i/>
        <sz val="10"/>
        <color theme="1"/>
        <rFont val="Source Sans Pro"/>
        <family val="2"/>
      </rPr>
      <t>Données publiées</t>
    </r>
  </si>
  <si>
    <r>
      <t xml:space="preserve">SCOPE 1 Location-based
</t>
    </r>
    <r>
      <rPr>
        <i/>
        <sz val="10"/>
        <color theme="1"/>
        <rFont val="Source Sans Pro"/>
        <family val="2"/>
      </rPr>
      <t>Données publiées</t>
    </r>
  </si>
  <si>
    <r>
      <t xml:space="preserve">SCOPE 2 Location-based
</t>
    </r>
    <r>
      <rPr>
        <i/>
        <sz val="10"/>
        <color theme="1"/>
        <rFont val="Source Sans Pro"/>
        <family val="2"/>
      </rPr>
      <t>Données publiées</t>
    </r>
  </si>
  <si>
    <r>
      <t xml:space="preserve">SCOPE 3 Location-based
</t>
    </r>
    <r>
      <rPr>
        <i/>
        <sz val="10"/>
        <color theme="1"/>
        <rFont val="Source Sans Pro"/>
        <family val="2"/>
      </rPr>
      <t>Données publiées</t>
    </r>
  </si>
  <si>
    <t>Market based: Méthode de calcul des émissions de CO2 liées à la consommation d’électricité, utilisant les facteurs d’émissions liés au fournisseur auquel l’entreprise achète son
électricité.</t>
  </si>
  <si>
    <r>
      <t>T de CO</t>
    </r>
    <r>
      <rPr>
        <vertAlign val="subscript"/>
        <sz val="10"/>
        <color theme="1"/>
        <rFont val="Source Sans Pro"/>
        <family val="2"/>
      </rPr>
      <t>2</t>
    </r>
    <r>
      <rPr>
        <sz val="10"/>
        <color theme="1"/>
        <rFont val="Source Sans Pro"/>
        <family val="2"/>
      </rPr>
      <t xml:space="preserve"> e/Empl.</t>
    </r>
  </si>
  <si>
    <t>33:1</t>
  </si>
  <si>
    <t>Age moyen des collaborateurs</t>
  </si>
  <si>
    <t>Empreinte carbone  Groupe - Location based - Données recalculées (**)</t>
  </si>
  <si>
    <t>Empreinte carbone par employé - Location-based - Données recalculées (**)</t>
  </si>
  <si>
    <t xml:space="preserve">SCOPE 1 Location-based - Données recalculées (**)
</t>
  </si>
  <si>
    <t>SCOPE 2 Location-based - Données recalculées (**)</t>
  </si>
  <si>
    <t>SCOPE 3 Location-based - Données recalculées (**)</t>
  </si>
  <si>
    <t>Consommation d'eau - Données recalculées (**)</t>
  </si>
  <si>
    <t>Consommation d'énergie non renouvelable - Données recalculées (**)</t>
  </si>
  <si>
    <t>Consommation d'énergie renouvelable - Données recalculées (**)</t>
  </si>
  <si>
    <t>Production de déchets (y compris methanisation) - Données recalculées (**)</t>
  </si>
  <si>
    <t>Total des déchets recyclés - Données recalculées (**)</t>
  </si>
  <si>
    <t>Pour en savoir plus sur a cadre du SPIF: https://www.societegenerale.com/sites/default/files/documents/2023-03/Document-d-Enregistrement-Universel-2023_FR.pdf#page=327</t>
  </si>
  <si>
    <t xml:space="preserve">France : 14,5% 
International: 9,2% </t>
  </si>
  <si>
    <t xml:space="preserve">     dont nombre total de transactions ayant fait l’objet d’une revue, 
     entrant dans le scope des Principes de l’Equateur</t>
  </si>
  <si>
    <t>Nombre de clients sur la plateforme Boost</t>
  </si>
  <si>
    <t>1. Purchased Goods and Services - inclu dans le scope 3</t>
  </si>
  <si>
    <t>*Information sur le changement de méthode est disponible ici:  https://www.societegenerale.com/sites/default/files/documents/2021-03/Document%20d%27enregistrement%20universel%20relatif%20%C3%A0%20l%27ann%C3%A9e%202020%2C%20d%C3%A9pos%C3%A9%20le%2017%20mars%20sous%20le%20num%C3%A9ro%20D.21-0138.pdf#page=335
6. Business travel - inclu dans le scope 3</t>
  </si>
  <si>
    <t>5. Waste generated in operations - inclu dans le scope 3</t>
  </si>
  <si>
    <t>4. Upstream transportation and distribution - inclu dans le scope 3</t>
  </si>
  <si>
    <t>Other upstream - inclu dans le scope 3</t>
  </si>
  <si>
    <r>
      <t>Emissions de CO</t>
    </r>
    <r>
      <rPr>
        <vertAlign val="subscript"/>
        <sz val="10"/>
        <color theme="1"/>
        <rFont val="Source Sans Pro"/>
        <family val="2"/>
      </rPr>
      <t>2</t>
    </r>
    <r>
      <rPr>
        <sz val="10"/>
        <color theme="1"/>
        <rFont val="Source Sans Pro"/>
        <family val="2"/>
      </rPr>
      <t xml:space="preserve"> provenant du papier - Données recalculées (**)</t>
    </r>
  </si>
  <si>
    <r>
      <t>Emissions de CO</t>
    </r>
    <r>
      <rPr>
        <vertAlign val="subscript"/>
        <sz val="10"/>
        <color theme="1"/>
        <rFont val="Source Sans Pro"/>
        <family val="2"/>
      </rPr>
      <t>2</t>
    </r>
    <r>
      <rPr>
        <sz val="10"/>
        <color theme="1"/>
        <rFont val="Source Sans Pro"/>
        <family val="2"/>
      </rPr>
      <t xml:space="preserve"> provenant des déchets - Données recalculées (**)</t>
    </r>
  </si>
  <si>
    <r>
      <t>Emissions de CO</t>
    </r>
    <r>
      <rPr>
        <vertAlign val="subscript"/>
        <sz val="10"/>
        <color theme="1"/>
        <rFont val="Source Sans Pro"/>
        <family val="2"/>
      </rPr>
      <t>2</t>
    </r>
    <r>
      <rPr>
        <sz val="10"/>
        <color theme="1"/>
        <rFont val="Source Sans Pro"/>
        <family val="2"/>
      </rPr>
      <t xml:space="preserve"> provenant du transport de marchandise - Données recalculées (**)</t>
    </r>
  </si>
  <si>
    <r>
      <t>Emissions de CO</t>
    </r>
    <r>
      <rPr>
        <vertAlign val="subscript"/>
        <sz val="10"/>
        <color theme="1"/>
        <rFont val="Source Sans Pro"/>
        <family val="2"/>
      </rPr>
      <t>2</t>
    </r>
    <r>
      <rPr>
        <sz val="10"/>
        <color theme="1"/>
        <rFont val="Source Sans Pro"/>
        <family val="2"/>
      </rPr>
      <t xml:space="preserve"> provenant des data centers hébergés  - Données recalculées (**)</t>
    </r>
  </si>
  <si>
    <r>
      <t>Emissions de CO</t>
    </r>
    <r>
      <rPr>
        <vertAlign val="subscript"/>
        <sz val="10"/>
        <color theme="1"/>
        <rFont val="Source Sans Pro"/>
        <family val="2"/>
      </rPr>
      <t>2</t>
    </r>
    <r>
      <rPr>
        <sz val="10"/>
        <color theme="1"/>
        <rFont val="Source Sans Pro"/>
        <family val="2"/>
      </rPr>
      <t xml:space="preserve"> provenant des déplacements professionnels  - Données recalculées (**)
tous types de transports (avec changement de méthode)*</t>
    </r>
  </si>
  <si>
    <t>6. Business travel - inclu dans le scope 3</t>
  </si>
  <si>
    <t>Indicators</t>
  </si>
  <si>
    <t>TEAMS OF THE GROUP</t>
  </si>
  <si>
    <t>Countries where the Group is present</t>
  </si>
  <si>
    <t xml:space="preserve">     of which in Western Europe</t>
  </si>
  <si>
    <t xml:space="preserve">     of which in Central and Eastern Europe</t>
  </si>
  <si>
    <t xml:space="preserve">     of which in Africa and Middle East</t>
  </si>
  <si>
    <t xml:space="preserve">     of which in Asia and Oceania</t>
  </si>
  <si>
    <t>Share of women in the Group</t>
  </si>
  <si>
    <t>Number of permanent contracts</t>
  </si>
  <si>
    <t>Number of temporary workers</t>
  </si>
  <si>
    <t>PROFESSIONS AND SKILLS</t>
  </si>
  <si>
    <t>New hires on permanent contracts</t>
  </si>
  <si>
    <t xml:space="preserve">     of which new hires on permanent contracts in France</t>
  </si>
  <si>
    <t xml:space="preserve">     of which share of women</t>
  </si>
  <si>
    <t xml:space="preserve">     of which new hires on fixed-term contracts in France 
    (including work-study contracts)</t>
  </si>
  <si>
    <t xml:space="preserve">    of which share of women</t>
  </si>
  <si>
    <t xml:space="preserve">     of which resignations</t>
  </si>
  <si>
    <t xml:space="preserve">     of which economical dismissals</t>
  </si>
  <si>
    <t xml:space="preserve">     of which share of retirements</t>
  </si>
  <si>
    <t>Average seniority in the Group</t>
  </si>
  <si>
    <t>Applications submitted via the Careers site</t>
  </si>
  <si>
    <t>Number of hits on Careers website</t>
  </si>
  <si>
    <t>Students who have worked for the Group</t>
  </si>
  <si>
    <t xml:space="preserve">     of which work-study participants during the year in France</t>
  </si>
  <si>
    <t>Volunteers for International Experience (VIE) as of 31/12</t>
  </si>
  <si>
    <t>Employees who have undergone internal mobility</t>
  </si>
  <si>
    <t>Share of positions filled through internal mobility</t>
  </si>
  <si>
    <t>Number of employees with access to a skills diagnostic tools 
(ACE or #Mondiag)</t>
  </si>
  <si>
    <t>Hours of training provided</t>
  </si>
  <si>
    <t xml:space="preserve">     of which done remotely</t>
  </si>
  <si>
    <t>Amounts devoted to training</t>
  </si>
  <si>
    <t xml:space="preserve">Average number of training hours per employee  </t>
  </si>
  <si>
    <t>DIVERSITY AND INCLUSION</t>
  </si>
  <si>
    <t>Share of women on the Board of Directors</t>
  </si>
  <si>
    <t>Professional equality index (Leyre)</t>
  </si>
  <si>
    <t>Average age of employees</t>
  </si>
  <si>
    <t>Nationalities represented in the Group</t>
  </si>
  <si>
    <t>PERFORMANCE AND COMPENSATION</t>
  </si>
  <si>
    <t>Share of capital held by employees</t>
  </si>
  <si>
    <t>Share of voting rights of employees</t>
  </si>
  <si>
    <t>Employees who are also shareholders</t>
  </si>
  <si>
    <t>Total amount of staff costs</t>
  </si>
  <si>
    <t>Share of the present permanent workforce that has had an appraisal</t>
  </si>
  <si>
    <t>of which CSR part</t>
  </si>
  <si>
    <t>Company contributions to mutual funds 
(gross, in millions of euros)</t>
  </si>
  <si>
    <t>Outstandings of SRI funds in employee savings plans</t>
  </si>
  <si>
    <t>HEALTH AND SAFETY</t>
  </si>
  <si>
    <t>Work accidents</t>
  </si>
  <si>
    <t>Work accident frequency rate</t>
  </si>
  <si>
    <t>Number of teleworkers</t>
  </si>
  <si>
    <t>% of employees covered by social protection 
partly financed by the company</t>
  </si>
  <si>
    <t>CORPORATE CULTURE AND ETHICS PRINCIPLES</t>
  </si>
  <si>
    <t>Share of the workforce covered by a group collective agreement</t>
  </si>
  <si>
    <t>Participation rate in Employee Satisfaction Survey</t>
  </si>
  <si>
    <t>"Commitment" score</t>
  </si>
  <si>
    <t>Number of employees who have validated their knowledge of the Code of Conduct via a compulsory training module</t>
  </si>
  <si>
    <t>INVOLVMENT IN SOLIDARITY INITIATIVES</t>
  </si>
  <si>
    <r>
      <t xml:space="preserve">Number of employees that took part in </t>
    </r>
    <r>
      <rPr>
        <i/>
        <sz val="10"/>
        <color theme="1"/>
        <rFont val="Source Sans Pro"/>
        <family val="2"/>
      </rPr>
      <t>Citizen Commitment Time</t>
    </r>
  </si>
  <si>
    <t>Scope</t>
  </si>
  <si>
    <t>Group</t>
  </si>
  <si>
    <t>Africa</t>
  </si>
  <si>
    <t>Asia and Oceania</t>
  </si>
  <si>
    <t>Group, excluding Romania and India</t>
  </si>
  <si>
    <t>Unit</t>
  </si>
  <si>
    <t>Number of individuals</t>
  </si>
  <si>
    <t>Number</t>
  </si>
  <si>
    <t>Years</t>
  </si>
  <si>
    <t>EUR m</t>
  </si>
  <si>
    <t>M of hours</t>
  </si>
  <si>
    <t>Hours</t>
  </si>
  <si>
    <t>NON-FINANCIAL RATING</t>
  </si>
  <si>
    <t>S&amp;P Global CSA (formerly Robeco SAM)</t>
  </si>
  <si>
    <t>ISS ESG (formerly Oekom)</t>
  </si>
  <si>
    <t xml:space="preserve">Number of employees whose remuneration components are impacted by the S&amp;P Global CSA (formerly Robeco SAM) rating  </t>
  </si>
  <si>
    <t>out on 100</t>
  </si>
  <si>
    <t>A+ to C-</t>
  </si>
  <si>
    <t>MEDIATION AND CLIENT PROTECTION</t>
  </si>
  <si>
    <t>Requests for mediation received by the ombudsman</t>
  </si>
  <si>
    <t xml:space="preserve">     for Societe Generale</t>
  </si>
  <si>
    <t>Cases processed by the ombusdman, deemed admissible</t>
  </si>
  <si>
    <t>Cases processed by the ombusdman, decision made</t>
  </si>
  <si>
    <t>Ombudsman response time in case of disagreement</t>
  </si>
  <si>
    <t>Number of days</t>
  </si>
  <si>
    <t>E&amp;S COMMITMENTS IN THE GROUP'S 
BUSINESSES ACTIVITY</t>
  </si>
  <si>
    <t>Total number of customers (groups or units) who underwent a thorough E&amp;S review</t>
  </si>
  <si>
    <t>Number of people trained in E&amp;S risk management</t>
  </si>
  <si>
    <t>o/w total number of transactions analysed that underwent a review falling within the scope of the Equator Principles</t>
  </si>
  <si>
    <t xml:space="preserve">     o/w number of transactions falling within the scope of the Equator Principles</t>
  </si>
  <si>
    <t xml:space="preserve">     o/w number of dedicated transactions that have been reviewed 
     in the voluntary scope of Societe Generale</t>
  </si>
  <si>
    <t>Amount of new financing for dedicated transactions that underwent an E&amp;S review in the scope of the Ecuador Principles (EP)</t>
  </si>
  <si>
    <t>Amount of new financing for dedicated transactions that underwent an E&amp;S review of the Equator Principles (EP) in the voluntary scope of Societe Generale</t>
  </si>
  <si>
    <t>Corporate and Investment Banking</t>
  </si>
  <si>
    <t>French Retail Banking</t>
  </si>
  <si>
    <t>International Retail Banking</t>
  </si>
  <si>
    <t>EUR bn</t>
  </si>
  <si>
    <t>E&amp;S COMMITMENTS AS PART OF GROUP'S SOURCING</t>
  </si>
  <si>
    <t>Total amount of the Group's purchases</t>
  </si>
  <si>
    <t>% of the Group' buyers trained in responsible sourcing</t>
  </si>
  <si>
    <r>
      <t>% of suppliers under contract evaluated for CSR by Independent Third Party</t>
    </r>
    <r>
      <rPr>
        <vertAlign val="superscript"/>
        <sz val="10"/>
        <color theme="1"/>
        <rFont val="Source Sans Pro"/>
        <family val="2"/>
      </rPr>
      <t>(1)</t>
    </r>
  </si>
  <si>
    <t>Number of KYS alerts (E&amp;S controversies) handled</t>
  </si>
  <si>
    <t>Average weighting of CSR criteria in calls for tenders</t>
  </si>
  <si>
    <t xml:space="preserve">Group </t>
  </si>
  <si>
    <t xml:space="preserve">EUR M </t>
  </si>
  <si>
    <t>No. Days</t>
  </si>
  <si>
    <t>SUSTAINABLE AND POSITIVE IMPACT FINANCE</t>
  </si>
  <si>
    <t xml:space="preserve">     of which green financing or financing for the energy transition</t>
  </si>
  <si>
    <t xml:space="preserve">     of which social / societal financing</t>
  </si>
  <si>
    <t>The production of Positive Impact Financing according to the United
Nations Environment Programme Finance Initiative (UNEP FI) methodology</t>
  </si>
  <si>
    <t>New credit lines indexed to environmental and social performance</t>
  </si>
  <si>
    <t>Amount of Group's commitment to Microfinance Institutions (MFIs)</t>
  </si>
  <si>
    <r>
      <t>Group's solidarity partner associations</t>
    </r>
    <r>
      <rPr>
        <sz val="10"/>
        <color rgb="FFFF0000"/>
        <rFont val="Source Sans Pro"/>
        <family val="2"/>
      </rPr>
      <t xml:space="preserve"> </t>
    </r>
  </si>
  <si>
    <t>Amount of payments to solidarity associations</t>
  </si>
  <si>
    <t>SOCIALLY RESPONSIBLE INVESTMENT (SRI)</t>
  </si>
  <si>
    <t>Total SPI-compliant assets under management</t>
  </si>
  <si>
    <t>Livret A, LDDS, PEA PME – Assets under management</t>
  </si>
  <si>
    <t>Life insurance  - sustainable financial products - total amount outstanding</t>
  </si>
  <si>
    <t>Life insurance - responsible
financial products</t>
  </si>
  <si>
    <t xml:space="preserve">Sustainable investments under management (general assets) </t>
  </si>
  <si>
    <t>Societe Generale Assurances</t>
  </si>
  <si>
    <t>For more information on SPIF framework, please refer to:  https://www.societegenerale.com/sites/default/files/documents/2023-03/2023-Universal-Registration-Document_EN.pdf</t>
  </si>
  <si>
    <t>For more information on SPI framework, please refer to:  
https://www.societegenerale.com/sites/default/files/documents/2023-03/2023-Universal-Registration-Document_EN.pdf#page=356</t>
  </si>
  <si>
    <t>FINANCING REAL ECONOMY</t>
  </si>
  <si>
    <t>Customers on Boost platform</t>
  </si>
  <si>
    <t>Customers with the Généris service or equivalent (including CDN)</t>
  </si>
  <si>
    <t>COMMITMENT TO CLIMATE</t>
  </si>
  <si>
    <t>&gt; 250</t>
  </si>
  <si>
    <t>ALD electric and hybrid car fleet</t>
  </si>
  <si>
    <t>World</t>
  </si>
  <si>
    <t>Vehicles</t>
  </si>
  <si>
    <t>REDUCING THE CARBON FOOTPRINT OF THE GROUP</t>
  </si>
  <si>
    <t>Group-level carbon price</t>
  </si>
  <si>
    <t>Amount of internal carbon tax collected</t>
  </si>
  <si>
    <t>Not implemented in 2020 due to the COVID 19 sanitary crisis.</t>
  </si>
  <si>
    <t>Number of initiatives rewarded as part of the internal carbon tax process since 2012</t>
  </si>
  <si>
    <t>Savings on overheads via the internal "carbon tax" process since 2012</t>
  </si>
  <si>
    <t>Avoided GHG (greenhouse gas) emissions realised via the internal "carbon tax" process since 2012</t>
  </si>
  <si>
    <t>Tons</t>
  </si>
  <si>
    <t>Energy savings realised via the internal "carbon tax" process since 2012</t>
  </si>
  <si>
    <t>Group real estate</t>
  </si>
  <si>
    <t>Corporate centre buildings ISO 50001 certified</t>
  </si>
  <si>
    <t>Water consumption</t>
  </si>
  <si>
    <r>
      <t>Millions of m</t>
    </r>
    <r>
      <rPr>
        <vertAlign val="superscript"/>
        <sz val="10"/>
        <color theme="1"/>
        <rFont val="Source Sans Pro"/>
        <family val="2"/>
      </rPr>
      <t>3</t>
    </r>
  </si>
  <si>
    <t>Water consumption - restated (**)</t>
  </si>
  <si>
    <t>Total energy consumption</t>
  </si>
  <si>
    <t>Non-renewable energy consumption</t>
  </si>
  <si>
    <t>Non-renewable energy consumption - restated (**)</t>
  </si>
  <si>
    <r>
      <t>CO</t>
    </r>
    <r>
      <rPr>
        <vertAlign val="subscript"/>
        <sz val="10"/>
        <color theme="1"/>
        <rFont val="Source Sans Pro"/>
        <family val="2"/>
      </rPr>
      <t>2</t>
    </r>
    <r>
      <rPr>
        <sz val="10"/>
        <color theme="1"/>
        <rFont val="Source Sans Pro"/>
        <family val="2"/>
      </rPr>
      <t xml:space="preserve"> emissions from energy consumption</t>
    </r>
  </si>
  <si>
    <t>Total electricity consumption</t>
  </si>
  <si>
    <t>Total electricity consumption from renewable sources</t>
  </si>
  <si>
    <t>Renewable electricity generation (solar)</t>
  </si>
  <si>
    <t>Total electricity consumption from non-renewable sources</t>
  </si>
  <si>
    <t>Share of green electricity in the Group's electricity consumption</t>
  </si>
  <si>
    <t>Quantity of green electricity produced / amount of green electricity purchased</t>
  </si>
  <si>
    <t>Gaz consumption from renewable sources</t>
  </si>
  <si>
    <t>Gaz consumption from non renewable sources</t>
  </si>
  <si>
    <t>Power consumption of data centers</t>
  </si>
  <si>
    <t>Waste production (including methanisation)</t>
  </si>
  <si>
    <t>Waste production (including methanisation) - restated (**)</t>
  </si>
  <si>
    <t xml:space="preserve">Total waste recycled </t>
  </si>
  <si>
    <t>Total waste recycled - restated (**)</t>
  </si>
  <si>
    <t>Share of recycled waste</t>
  </si>
  <si>
    <t>Reducing digital waste and promoting digital inclusion :
Items recycled by Recyclea</t>
  </si>
  <si>
    <t xml:space="preserve">Km travelled by all employees </t>
  </si>
  <si>
    <t xml:space="preserve">          by plane</t>
  </si>
  <si>
    <t xml:space="preserve">          by train</t>
  </si>
  <si>
    <t xml:space="preserve">          by car</t>
  </si>
  <si>
    <t xml:space="preserve">Average number of km travelled per employee </t>
  </si>
  <si>
    <t>Km</t>
  </si>
  <si>
    <r>
      <t>CO</t>
    </r>
    <r>
      <rPr>
        <vertAlign val="subscript"/>
        <sz val="10"/>
        <color theme="1"/>
        <rFont val="Source Sans Pro"/>
        <family val="2"/>
      </rPr>
      <t>2</t>
    </r>
    <r>
      <rPr>
        <sz val="10"/>
        <color theme="1"/>
        <rFont val="Source Sans Pro"/>
        <family val="2"/>
      </rPr>
      <t xml:space="preserve"> emissions from all types of transport (methodological changes integrated)</t>
    </r>
  </si>
  <si>
    <r>
      <t>CO</t>
    </r>
    <r>
      <rPr>
        <vertAlign val="subscript"/>
        <sz val="10"/>
        <color theme="1"/>
        <rFont val="Source Sans Pro"/>
        <family val="2"/>
      </rPr>
      <t>2</t>
    </r>
    <r>
      <rPr>
        <sz val="10"/>
        <color theme="1"/>
        <rFont val="Source Sans Pro"/>
        <family val="2"/>
      </rPr>
      <t xml:space="preserve"> emissions from all types of transport  - restated (**)
 (methodological changes integrated)</t>
    </r>
  </si>
  <si>
    <t>6. Business travel - included in scope 3</t>
  </si>
  <si>
    <t>Total paper consumption</t>
  </si>
  <si>
    <t>Includes office paper, documents for customers, envelopes, account statements and other types of paper.</t>
  </si>
  <si>
    <t>Share of recycled paper in paper consumption</t>
  </si>
  <si>
    <t>1. Purchased Goods and Services - included in scope 3</t>
  </si>
  <si>
    <t>5. Waste generated in operations - included in scope 3</t>
  </si>
  <si>
    <t>4. Upstream transportation and distribution - included in scope 3</t>
  </si>
  <si>
    <t>Other upstream - included in scope 3</t>
  </si>
  <si>
    <t>Group Carbon footprint - Location based (reported data)</t>
  </si>
  <si>
    <r>
      <t xml:space="preserve"> Thousands of Tons of CO</t>
    </r>
    <r>
      <rPr>
        <b/>
        <vertAlign val="subscript"/>
        <sz val="10"/>
        <color theme="1"/>
        <rFont val="Source Sans Pro"/>
        <family val="2"/>
      </rPr>
      <t>2</t>
    </r>
    <r>
      <rPr>
        <b/>
        <sz val="10"/>
        <color theme="1"/>
        <rFont val="Source Sans Pro"/>
        <family val="2"/>
      </rPr>
      <t xml:space="preserve"> e</t>
    </r>
  </si>
  <si>
    <t>Location-based: method for calculating a company’s CO2 emissions from electricity consumption based on emission factors relating to the average electricity mix in the country in question.</t>
  </si>
  <si>
    <r>
      <rPr>
        <sz val="10"/>
        <color theme="1"/>
        <rFont val="Source Sans Pro"/>
        <family val="2"/>
      </rPr>
      <t>Carbon footprint, per employee - Location based</t>
    </r>
    <r>
      <rPr>
        <b/>
        <sz val="10"/>
        <color theme="1"/>
        <rFont val="Source Sans Pro"/>
        <family val="2"/>
      </rPr>
      <t xml:space="preserve">
</t>
    </r>
    <r>
      <rPr>
        <i/>
        <sz val="10"/>
        <color theme="1"/>
        <rFont val="Source Sans Pro"/>
        <family val="2"/>
      </rPr>
      <t>Historical data as reported</t>
    </r>
  </si>
  <si>
    <r>
      <t>Tons of CO</t>
    </r>
    <r>
      <rPr>
        <vertAlign val="subscript"/>
        <sz val="10"/>
        <color theme="1"/>
        <rFont val="Source Sans Pro"/>
        <family val="2"/>
      </rPr>
      <t>2</t>
    </r>
    <r>
      <rPr>
        <sz val="10"/>
        <color theme="1"/>
        <rFont val="Source Sans Pro"/>
        <family val="2"/>
      </rPr>
      <t xml:space="preserve"> e/Empl.</t>
    </r>
  </si>
  <si>
    <r>
      <t xml:space="preserve">SCOPE 1
</t>
    </r>
    <r>
      <rPr>
        <i/>
        <sz val="10"/>
        <color theme="1"/>
        <rFont val="Source Sans Pro"/>
        <family val="2"/>
      </rPr>
      <t>Historical data as reported</t>
    </r>
  </si>
  <si>
    <r>
      <t xml:space="preserve"> Thousands of Tons of CO</t>
    </r>
    <r>
      <rPr>
        <vertAlign val="subscript"/>
        <sz val="10"/>
        <color theme="1"/>
        <rFont val="Source Sans Pro"/>
        <family val="2"/>
      </rPr>
      <t>2</t>
    </r>
    <r>
      <rPr>
        <sz val="10"/>
        <color theme="1"/>
        <rFont val="Source Sans Pro"/>
        <family val="2"/>
      </rPr>
      <t xml:space="preserve"> e</t>
    </r>
  </si>
  <si>
    <t xml:space="preserve">Scope 1 covers direct emissions related to energy consumption (gas and fuel oil) and fugitive emissions of fluorinated gases; (using the ADEME emissions factors). </t>
  </si>
  <si>
    <r>
      <t xml:space="preserve">SCOPE 2
</t>
    </r>
    <r>
      <rPr>
        <i/>
        <sz val="10"/>
        <color theme="1"/>
        <rFont val="Source Sans Pro"/>
        <family val="2"/>
      </rPr>
      <t>Historical data as reported</t>
    </r>
  </si>
  <si>
    <t xml:space="preserve">Scope 2 covers indirect emissions related to energy consumption (external electricity, steam and chilled water); (Using the IEA emissions factors). </t>
  </si>
  <si>
    <t xml:space="preserve">Scope 3 covers GHG emissions from 
•	all office paper consumption (Using the ADEME emissions factors),  
•	business travel (Using the DEFRA RF emissions factors for plane – Short, medium and long haul for economy and business class; based on the IEA emissions factors for train; Using the Base Carbone emissions factors for cars - super-fuel, diesel, LPG and LNG ),  
•	freight transport, (Suppliers gave us directly the emissions attributed for the Company; covering banking transportation (mail and parcels), cash transportation and transportation due to relocation) 
•	waste (Using the Base Carbone emissions factors for each waste category – paper, WEEE, wood, plastics, cardboards, glass, furnitures, metal and food) 
•	energy consumption of French data centres since 2017.  </t>
  </si>
  <si>
    <t>Group Carbon footprint - Location based - restated (**)</t>
  </si>
  <si>
    <t>Carbon footprint, per employee - Location based - restated (**)</t>
  </si>
  <si>
    <r>
      <t>Tons of CO</t>
    </r>
    <r>
      <rPr>
        <vertAlign val="subscript"/>
        <sz val="10"/>
        <color theme="1"/>
        <rFont val="Source Sans Pro"/>
        <family val="2"/>
      </rPr>
      <t>2</t>
    </r>
    <r>
      <rPr>
        <sz val="10"/>
        <color theme="1"/>
        <rFont val="Source Sans Pro"/>
        <family val="2"/>
      </rPr>
      <t xml:space="preserve"> e/Emp.</t>
    </r>
  </si>
  <si>
    <t>SCOPE 1  - restated (**)</t>
  </si>
  <si>
    <t>SCOPE 2 - restated (**)</t>
  </si>
  <si>
    <t>SCOPE 3 - restated (**)</t>
  </si>
  <si>
    <t xml:space="preserve">Scope 3 covers GHG emissions from 
•	all office paper consumption (Using the ADEME emissions factors),  
•	business travel (Using the DEFRA RF emissions factors for plane – Short, medium and long haul for economy and business class; based on the IEA emissions factors for train; Using the Base Carbone emissions factors for cars - super-fuel, diesel, LPG and LNG ),  
•	freight transport, (Suppliers gave us directly the emissions attributed for the Company; covering banking transportation (mail and parcels), cash transportation and transportation due to relocation) 
•	waste (Using the Base Carbone emissions factors for each waste category – paper, WEEE, wood, plastics, cardboards, glass, furnitures, metal and food). 
•	energy consumption of French data centres since 2017.  </t>
  </si>
  <si>
    <t>Group Carbon footprint - Market based</t>
  </si>
  <si>
    <t>Market-based: method for calculating a company’s CO2 emissions from electricity consumption based on emission factors relating to the suppliers from which it buys its
electricity.</t>
  </si>
  <si>
    <t>Carbon footprint, per employee - Market based</t>
  </si>
  <si>
    <t xml:space="preserve">CONTRIBUTION TO SUSTAINABLE DEVELOPMENT 
OF AFRICA </t>
  </si>
  <si>
    <t>No. of countries, where Societe Generale operates in Africa</t>
  </si>
  <si>
    <t>Number of Group customers in Africa</t>
  </si>
  <si>
    <t>Number of Group's employees in Africa</t>
  </si>
  <si>
    <t>Group’s gross structured finance commitments in Africa</t>
  </si>
  <si>
    <t>Production of loans to SMEs in Africa</t>
  </si>
  <si>
    <t>Outstanding micro finance loans</t>
  </si>
  <si>
    <t>Nombre total de clients (niveau Groupe) ayant fait l’objet d’une revue E&amp;S</t>
  </si>
  <si>
    <t>Nombre total de transactions dédiées signées ayant fait l’objet d’une analyse E&amp;S</t>
  </si>
  <si>
    <t>Nombre de transactions dédiées signées ayant fait l’objet d’une revue E&amp;S (périmètre des Principes de l’Equateur et d’application volontaire de Société Générale)</t>
  </si>
  <si>
    <t>Variation due au changement de méthodologie</t>
  </si>
  <si>
    <t>Change in the methodology</t>
  </si>
  <si>
    <t>Change in methodology</t>
  </si>
  <si>
    <t>Part d’appels d’offres sur les catégories d’achats à risque élevé
qui ont intégré des critères RSE</t>
  </si>
  <si>
    <t>Montant des crédits étudiants distribués en Afrique</t>
  </si>
  <si>
    <t>Production de crédits aux PME en Roumanie et République tchèque</t>
  </si>
  <si>
    <t>Encours avec les PME (coût amorti)</t>
  </si>
  <si>
    <t>EURO</t>
  </si>
  <si>
    <t>Prêt Environnemental et Social à destination des collectivités locales (production annuelle)</t>
  </si>
  <si>
    <t>Prêt Environnemental et Social à destination des associations (production annuelle)</t>
  </si>
  <si>
    <t>Prêt Environnemental et Social à destination des entreprises (production annuelle)</t>
  </si>
  <si>
    <t>Prêt à impact en partenariat avec EcoVadis et EthiFinance (production annuelle)</t>
  </si>
  <si>
    <t>&gt;1 300</t>
  </si>
  <si>
    <t> 6,9</t>
  </si>
  <si>
    <t> 3,1</t>
  </si>
  <si>
    <t>OBJECTIF DE FINANCE DURABLE</t>
  </si>
  <si>
    <t>SUSTAINABLE FINANCE TARGET</t>
  </si>
  <si>
    <t>ONGLET</t>
  </si>
  <si>
    <t>TAB</t>
  </si>
  <si>
    <t>Moody's ESG (anciennement Vigeo Eiris)</t>
  </si>
  <si>
    <t>Moody's ESG (formerly Vigeo Eiris)</t>
  </si>
  <si>
    <t>A1+ (69)</t>
  </si>
  <si>
    <t>de A+ à D-</t>
  </si>
  <si>
    <t>A+ to D-</t>
  </si>
  <si>
    <t>A1+ (68)</t>
  </si>
  <si>
    <t>C [Prime]</t>
  </si>
  <si>
    <t>A</t>
  </si>
  <si>
    <t xml:space="preserve">Nombre de collaborateurs dont les éléments de rémunération sont impactés 
par la note S&amp;P Global CSA (anciennement Robeco SAM) </t>
  </si>
  <si>
    <t xml:space="preserve">     for Credit du Nord</t>
  </si>
  <si>
    <t>La forte variation en 2021 s'explique par un rattrapage sur les dossiers des années précédentes et à la mise à jour du stock.
Depuis 2023 Réseau SG, après la fusion juridique entre le réseau Société Générale et Crédit du Nord.</t>
  </si>
  <si>
    <t>SG Network since 2023 after the legal merger between Societe Generale network and Crédit du Nord.</t>
  </si>
  <si>
    <t>The steep increase in 2021 is due to a catch up effect compared to prior years and an update on the existing stock.
SG Network since 2023 after the legal merger between Societe Generale network and Credit du Nord.</t>
  </si>
  <si>
    <t>Depuis 2023 Réseau SG, après la fusion juridique entre le réseau Société Générale et Crédit du Nord.</t>
  </si>
  <si>
    <t>Délai moyen constaté de paiement pondéré (par le montant) des factures</t>
  </si>
  <si>
    <t>Average invoice payment time 
(weighted by amount)</t>
  </si>
  <si>
    <t>ENGAGEMENTS E&amp;S DANS LE CADRE DES ACHATS DU GROUPE</t>
  </si>
  <si>
    <t xml:space="preserve">Expenditure directed to SSE (Social and Solidarity Economy) structures - total amount </t>
  </si>
  <si>
    <t>Montant des dépenses réalisées auprès des structures de l'Economie Sociale et Solidaire (ESS)</t>
  </si>
  <si>
    <t>N/A</t>
  </si>
  <si>
    <r>
      <t>Part des fournisseurs sous contrat ayant eu une évaluation extra-financière réalisée par un tiers indépendant</t>
    </r>
    <r>
      <rPr>
        <vertAlign val="superscript"/>
        <sz val="10"/>
        <color theme="1"/>
        <rFont val="Source Sans Pro"/>
        <family val="2"/>
      </rPr>
      <t>(1)</t>
    </r>
  </si>
  <si>
    <t>(1) Sur la base des fournisseurs disposant d’une exigence « évaluation extra-financière » dans la clause RSE.</t>
  </si>
  <si>
    <t>(1) On the basis of suppliers with an "extra-financial assessment" requirement in the CSR clause.</t>
  </si>
  <si>
    <t xml:space="preserve">France : 15% 
International: 13% </t>
  </si>
  <si>
    <t>Supplier payment times in 2023 were impacted by the implementation of new tools and processes within Societe Generale.</t>
  </si>
  <si>
    <t>Les délais de paiement fournisseurs 2023 ont été impactés par la mise en place de nouveaux outils et processus au sein de Société Générale.</t>
  </si>
  <si>
    <t xml:space="preserve">Proportion of calls for tender in high‑risk purchasing categories that included CSR criteria </t>
  </si>
  <si>
    <t>% of calls for tenders (competitive tendering only) incorporating CSR criteria (on eligible categories)</t>
  </si>
  <si>
    <t>Montant de nouveaux financements des transactions dédiées ayant fait l’objet d’une revue E&amp;S (périmètre des Principes de l’Equateur et d’application volontaire de Société Générale) – en milliards d’euros</t>
  </si>
  <si>
    <t>Encours de crédit avec l'ADIE</t>
  </si>
  <si>
    <t>Loan outstandings with ADIE</t>
  </si>
  <si>
    <t>Provision of credit lines in partnership with ADIE</t>
  </si>
  <si>
    <t>Mise à disposition de lignes de crédit en partenariat avec l’ADIE</t>
  </si>
  <si>
    <t>Eco PTZ ou équivalent et prêts durables à destination des particuliers (encours)</t>
  </si>
  <si>
    <t xml:space="preserve">Eco‑PTZ or equivalent and sustainable loans to individual retail customers (outstandings) </t>
  </si>
  <si>
    <t xml:space="preserve"> Total outstanding amount for unit linked responsible financial products comprises assets  qualifying as Article 8  or Article 9 under SFDR regulation.</t>
  </si>
  <si>
    <t>Encours total des produits financiers responsables : actifs classifiés art 8 et art 9 au titre de la réglementation SFDR.</t>
  </si>
  <si>
    <t xml:space="preserve">Encours d'actifs « verts » à l'actif général de la compagnie d'assurance : fonds actions à thématique climat, fonds obligataires à thématique climat, obligations
vertes, investissements directs dans les infrastructures dédiées à la transition énergétique ou aux énergies renouvelables, fonds thématiques climat et transition
énergétique, dette d’infrastructure privée,  fonds « Climate Ambition ». </t>
  </si>
  <si>
    <t xml:space="preserve">"Green" assets under management in general assets are climate‑themed equity funds, climate‑themed bond funds, green bonds, direct investments in
infrastructure dedicated to the energy transition or renewable energies, climate and energy transition thematic funds, private infrastructure debt, "Climate
Ambition" fund. </t>
  </si>
  <si>
    <t>Responsible financial products : products qualifying as Article 8  or Article 9 under SFDR regulation.</t>
  </si>
  <si>
    <t>Supports financiers durables : actifs classifiés art 8 et art 9 au titre de la réglementation SFDR.</t>
  </si>
  <si>
    <t>Encours, Livret A, LDDS, PEA, PME (encours)</t>
  </si>
  <si>
    <t>Changement de méthodologie en 2023.</t>
  </si>
  <si>
    <t>Change in methodology in 2023.</t>
  </si>
  <si>
    <t>Encours de produits d’investissement référençant des indices ou paniers répondant à des processus de sélection ESG ou liés à des thématiques durables</t>
  </si>
  <si>
    <t xml:space="preserve">Oustanding amount of investment products referencing indices or baskets subject to ESG selection processes or link to sustainibilty themes or linked to Sustainability
themes </t>
  </si>
  <si>
    <t>Notes à impact positif (incluant les Notes à impact positif « support ») - collecte</t>
  </si>
  <si>
    <t>Positive impact notes and positive impact “support” notes - Inflows</t>
  </si>
  <si>
    <t>Notes à impact positif (incluant les Notes à impact positif « support ») - Cumul de la collecte depuis l’origine</t>
  </si>
  <si>
    <t xml:space="preserve">Positive impact notes and positive impact “support” notes - Total inflows from the start </t>
  </si>
  <si>
    <t>Total production in SPIF-compliant financing commitments signed (Sustainable and Positive Impact Finance)</t>
  </si>
  <si>
    <t>Emissions obligataires durables dirigées par le Groupe (volume annuel)</t>
  </si>
  <si>
    <t xml:space="preserve">Sustainable bond issues led by the Group (annual volume) </t>
  </si>
  <si>
    <t>Nombre de clients bénéficiant de l’offre Kapsul</t>
  </si>
  <si>
    <t xml:space="preserve">Number of clients benefiting from the Kapsul offer </t>
  </si>
  <si>
    <t xml:space="preserve">Loan production: SMEs in Romania and the Czech Republic </t>
  </si>
  <si>
    <t xml:space="preserve">Loan production: SMEs in France </t>
  </si>
  <si>
    <t>Production de crédits aux PME en France</t>
  </si>
  <si>
    <t>Outstandings with SMEs (amortised cost)</t>
  </si>
  <si>
    <t>Environmental and Social Loans to Local Authorities (annual production)</t>
  </si>
  <si>
    <t>Amounts restated compared to the  reported 2022 financial statements</t>
  </si>
  <si>
    <t>Montants retraités par rapport aux états financiers publiés au titre de 2022.</t>
  </si>
  <si>
    <t>Loans distributed by French Retail Banking – SG Network.</t>
  </si>
  <si>
    <t>Prêts distribués par la Banque de détail en France – Réseau SG.</t>
  </si>
  <si>
    <t>Environmental and Social Loans to Non‑Profit Associations (annual production)</t>
  </si>
  <si>
    <t>Environmental and Social Loans to Businesses (annual production)</t>
  </si>
  <si>
    <t>Positive impact loans in partnership with EcoVadis and EthiFinance (annual production)</t>
  </si>
  <si>
    <t>Student loan production in Africa</t>
  </si>
  <si>
    <t>Sector</t>
  </si>
  <si>
    <t>Indicator</t>
  </si>
  <si>
    <t>Scenario and metric</t>
  </si>
  <si>
    <t>Emissions scope</t>
  </si>
  <si>
    <t>Baseline</t>
  </si>
  <si>
    <t>Target</t>
  </si>
  <si>
    <t>Thermal coal</t>
  </si>
  <si>
    <t>Thermal coal gross commitments (index 100)</t>
  </si>
  <si>
    <t>Entire chain (Scopes 1, 2 and 3*)</t>
  </si>
  <si>
    <t>Oil and gas</t>
  </si>
  <si>
    <t>Upstream</t>
  </si>
  <si>
    <t>Absolute greenhouse gas emissions from oil and gas</t>
  </si>
  <si>
    <t>Power generation</t>
  </si>
  <si>
    <t>Scope 1</t>
  </si>
  <si>
    <t>Cement</t>
  </si>
  <si>
    <t>Cement industry carbon intensity</t>
  </si>
  <si>
    <t>Steel</t>
  </si>
  <si>
    <t>SSP alignment score</t>
  </si>
  <si>
    <t>Commercial real estate</t>
  </si>
  <si>
    <t>Emissions intensity CRREM V2.02</t>
  </si>
  <si>
    <t>Aluminium</t>
  </si>
  <si>
    <t>Aluminium industry carbon intensity</t>
  </si>
  <si>
    <t>Shipping</t>
  </si>
  <si>
    <t>Automotive</t>
  </si>
  <si>
    <t>Automotive industry carbon intensity</t>
  </si>
  <si>
    <t>Carmakers Scope 3 end use</t>
  </si>
  <si>
    <t>Scope 3</t>
  </si>
  <si>
    <t>Secteur</t>
  </si>
  <si>
    <t>Point de référence</t>
  </si>
  <si>
    <t>Charbon thermique</t>
  </si>
  <si>
    <t>Engagements bruts Charbon thermique (indice 100)</t>
  </si>
  <si>
    <t>Scénario AIE NZE 2050</t>
  </si>
  <si>
    <t>Chaîne de valeur complète (Scope 1, 2 et 3*)</t>
  </si>
  <si>
    <t>Production</t>
  </si>
  <si>
    <t>Valeur absolue des émissions de gaz à effet de serre pétrole et gaz</t>
  </si>
  <si>
    <t>Scope 1 et 2 – toute la chaîne de valeur Scope 3 – Exploration &amp; Production</t>
  </si>
  <si>
    <t>Production d’électricité</t>
  </si>
  <si>
    <t>Ciment</t>
  </si>
  <si>
    <t>Acier</t>
  </si>
  <si>
    <t>SPP score d’alignement</t>
  </si>
  <si>
    <t>Producteurs d’acier brut Périmètre sectoriel fixe défini par les SPP</t>
  </si>
  <si>
    <t>Immobilier commercial</t>
  </si>
  <si>
    <t>Intensité d’émissions CRREM V2.02</t>
  </si>
  <si>
    <t>Intensité carbone du secteur de l’aluminium</t>
  </si>
  <si>
    <t>Intensité d’émissions scénario IAI/MPP 1,5°C</t>
  </si>
  <si>
    <t>Transport maritime</t>
  </si>
  <si>
    <t>Intensité carbone du secteur automobile</t>
  </si>
  <si>
    <t>Automobile</t>
  </si>
  <si>
    <t>New  target</t>
  </si>
  <si>
    <t>État d’avancement</t>
  </si>
  <si>
    <t>Progress</t>
  </si>
  <si>
    <t>Nouvelle Cible</t>
  </si>
  <si>
    <r>
      <rPr>
        <sz val="10"/>
        <rFont val="Source Sans Pro"/>
        <family val="2"/>
      </rPr>
      <t>100
(2019)</t>
    </r>
  </si>
  <si>
    <r>
      <rPr>
        <sz val="10"/>
        <rFont val="Source Sans Pro"/>
        <family val="2"/>
      </rPr>
      <t>82 (2022)
63 (T2-23)</t>
    </r>
  </si>
  <si>
    <r>
      <rPr>
        <sz val="10"/>
        <rFont val="Source Sans Pro"/>
        <family val="2"/>
      </rPr>
      <t>-18% (2022)
-37% (T2-23)</t>
    </r>
  </si>
  <si>
    <r>
      <rPr>
        <b/>
        <sz val="10"/>
        <rFont val="Source Sans Pro"/>
        <family val="2"/>
      </rPr>
      <t>Pétrole
et gaz</t>
    </r>
  </si>
  <si>
    <r>
      <rPr>
        <sz val="10"/>
        <rFont val="Source Sans Pro"/>
        <family val="2"/>
      </rPr>
      <t>Upstream oil and gas gross commitments
(index 100)</t>
    </r>
  </si>
  <si>
    <r>
      <rPr>
        <sz val="10"/>
        <rFont val="Source Sans Pro"/>
        <family val="2"/>
      </rPr>
      <t>50 (2025)
20 (2030)</t>
    </r>
  </si>
  <si>
    <r>
      <rPr>
        <sz val="10"/>
        <rFont val="Source Sans Pro"/>
        <family val="2"/>
      </rPr>
      <t>69
(2022)</t>
    </r>
  </si>
  <si>
    <r>
      <rPr>
        <sz val="10"/>
        <rFont val="Source Sans Pro"/>
        <family val="2"/>
      </rPr>
      <t>-31%
(2022)</t>
    </r>
  </si>
  <si>
    <r>
      <rPr>
        <sz val="10"/>
        <rFont val="Source Sans Pro"/>
        <family val="2"/>
      </rPr>
      <t>30
(2030)</t>
    </r>
  </si>
  <si>
    <r>
      <rPr>
        <sz val="10"/>
        <rFont val="Source Sans Pro"/>
        <family val="2"/>
      </rPr>
      <t>60
(2022)</t>
    </r>
  </si>
  <si>
    <r>
      <rPr>
        <sz val="10"/>
        <rFont val="Source Sans Pro"/>
        <family val="2"/>
      </rPr>
      <t>-40%
(2022)</t>
    </r>
  </si>
  <si>
    <r>
      <rPr>
        <sz val="10"/>
        <rFont val="Source Sans Pro"/>
        <family val="2"/>
      </rPr>
      <t>221
(2019)</t>
    </r>
  </si>
  <si>
    <r>
      <rPr>
        <sz val="10"/>
        <rFont val="Source Sans Pro"/>
        <family val="2"/>
      </rPr>
      <t>125
(2030)</t>
    </r>
  </si>
  <si>
    <r>
      <rPr>
        <sz val="10"/>
        <rFont val="Source Sans Pro"/>
        <family val="2"/>
      </rPr>
      <t>151
(2022)</t>
    </r>
  </si>
  <si>
    <r>
      <rPr>
        <sz val="10"/>
        <rFont val="Source Sans Pro"/>
        <family val="2"/>
      </rPr>
      <t>-32%
(2022)</t>
    </r>
  </si>
  <si>
    <r>
      <rPr>
        <sz val="10"/>
        <rFont val="Source Sans Pro"/>
        <family val="2"/>
      </rPr>
      <t>Producteurs de ciment
Scopes 1 et 2</t>
    </r>
  </si>
  <si>
    <r>
      <rPr>
        <sz val="10"/>
        <rFont val="Source Sans Pro"/>
        <family val="2"/>
      </rPr>
      <t>Cement producers Scopes 1
and 2</t>
    </r>
  </si>
  <si>
    <r>
      <rPr>
        <sz val="10"/>
        <rFont val="Source Sans Pro"/>
        <family val="2"/>
      </rPr>
      <t>671
(2022)</t>
    </r>
  </si>
  <si>
    <r>
      <rPr>
        <sz val="10"/>
        <rFont val="Source Sans Pro"/>
        <family val="2"/>
      </rPr>
      <t>535
(2030)</t>
    </r>
  </si>
  <si>
    <r>
      <rPr>
        <sz val="10"/>
        <rFont val="Source Sans Pro"/>
        <family val="2"/>
      </rPr>
      <t>0,55
(2022)</t>
    </r>
  </si>
  <si>
    <r>
      <rPr>
        <sz val="10"/>
        <rFont val="Source Sans Pro"/>
        <family val="2"/>
      </rPr>
      <t>0.55
(2022)</t>
    </r>
  </si>
  <si>
    <r>
      <rPr>
        <sz val="10"/>
        <rFont val="Source Sans Pro"/>
        <family val="2"/>
      </rPr>
      <t>0
(2030)</t>
    </r>
  </si>
  <si>
    <r>
      <rPr>
        <sz val="10"/>
        <rFont val="Source Sans Pro"/>
        <family val="2"/>
      </rPr>
      <t>49
(2022)</t>
    </r>
  </si>
  <si>
    <r>
      <rPr>
        <sz val="10"/>
        <rFont val="Source Sans Pro"/>
        <family val="2"/>
      </rPr>
      <t>Aluminium producers (Scopes 1, 2 and upstream
Scope 3)</t>
    </r>
  </si>
  <si>
    <r>
      <rPr>
        <sz val="10"/>
        <rFont val="Source Sans Pro"/>
        <family val="2"/>
      </rPr>
      <t>8
(2022)</t>
    </r>
  </si>
  <si>
    <r>
      <rPr>
        <sz val="10"/>
        <rFont val="Source Sans Pro"/>
        <family val="2"/>
      </rPr>
      <t>6
(2030)</t>
    </r>
  </si>
  <si>
    <r>
      <rPr>
        <i/>
        <sz val="10"/>
        <rFont val="Source Sans Pro"/>
        <family val="2"/>
      </rPr>
      <t>Well-to-Wake</t>
    </r>
    <r>
      <rPr>
        <vertAlign val="superscript"/>
        <sz val="10"/>
        <rFont val="Source Sans Pro"/>
        <family val="2"/>
      </rPr>
      <t>(4)</t>
    </r>
  </si>
  <si>
    <r>
      <rPr>
        <sz val="10"/>
        <rFont val="Source Sans Pro"/>
        <family val="2"/>
      </rPr>
      <t>Well-to- Wake</t>
    </r>
    <r>
      <rPr>
        <vertAlign val="superscript"/>
        <sz val="10"/>
        <rFont val="Source Sans Pro"/>
        <family val="2"/>
      </rPr>
      <t>(4)</t>
    </r>
  </si>
  <si>
    <r>
      <rPr>
        <sz val="10"/>
        <rFont val="Source Sans Pro"/>
        <family val="2"/>
      </rPr>
      <t>+24,2%
(2022)</t>
    </r>
  </si>
  <si>
    <r>
      <rPr>
        <sz val="10"/>
        <rFont val="Source Sans Pro"/>
        <family val="2"/>
      </rPr>
      <t>+24.2%
(2022)</t>
    </r>
  </si>
  <si>
    <r>
      <rPr>
        <sz val="10"/>
        <rFont val="Source Sans Pro"/>
        <family val="2"/>
      </rPr>
      <t>+15%
(2030)</t>
    </r>
  </si>
  <si>
    <r>
      <rPr>
        <sz val="10"/>
        <rFont val="Source Sans Pro"/>
        <family val="2"/>
      </rPr>
      <t xml:space="preserve">Constructeurs automobiles Scope 3 </t>
    </r>
    <r>
      <rPr>
        <i/>
        <sz val="10"/>
        <rFont val="Source Sans Pro"/>
        <family val="2"/>
      </rPr>
      <t>end- use</t>
    </r>
  </si>
  <si>
    <r>
      <rPr>
        <sz val="10"/>
        <rFont val="Source Sans Pro"/>
        <family val="2"/>
      </rPr>
      <t>184
(2021)</t>
    </r>
  </si>
  <si>
    <r>
      <rPr>
        <sz val="10"/>
        <rFont val="Source Sans Pro"/>
        <family val="2"/>
      </rPr>
      <t>90
(2030)</t>
    </r>
  </si>
  <si>
    <r>
      <rPr>
        <sz val="10"/>
        <rFont val="Source Sans Pro"/>
        <family val="2"/>
      </rPr>
      <t>175
(2022)</t>
    </r>
  </si>
  <si>
    <r>
      <rPr>
        <sz val="10"/>
        <rFont val="Source Sans Pro"/>
        <family val="2"/>
      </rPr>
      <t>-5%
(2022)</t>
    </r>
  </si>
  <si>
    <r>
      <rPr>
        <sz val="10"/>
        <rFont val="Source Sans Pro"/>
        <family val="2"/>
      </rPr>
      <t>112
(2022)</t>
    </r>
  </si>
  <si>
    <r>
      <rPr>
        <sz val="10"/>
        <rFont val="Source Sans Pro"/>
        <family val="2"/>
      </rPr>
      <t>90
(2026)</t>
    </r>
  </si>
  <si>
    <r>
      <rPr>
        <sz val="10"/>
        <rFont val="Source Sans Pro"/>
        <family val="2"/>
      </rPr>
      <t>111
(2023)</t>
    </r>
  </si>
  <si>
    <r>
      <rPr>
        <b/>
        <sz val="12"/>
        <color theme="0"/>
        <rFont val="Source Sans Pro"/>
        <family val="2"/>
      </rPr>
      <t>Scénario et
Métrique</t>
    </r>
  </si>
  <si>
    <r>
      <rPr>
        <b/>
        <sz val="12"/>
        <color theme="0"/>
        <rFont val="Source Sans Pro"/>
        <family val="2"/>
      </rPr>
      <t>Scope
d’émission</t>
    </r>
  </si>
  <si>
    <r>
      <rPr>
        <b/>
        <sz val="12"/>
        <color theme="0"/>
        <rFont val="Source Sans Pro"/>
        <family val="2"/>
      </rPr>
      <t>Objectif
de réduction</t>
    </r>
  </si>
  <si>
    <r>
      <rPr>
        <b/>
        <sz val="12"/>
        <color theme="0"/>
        <rFont val="Source Sans Pro"/>
        <family val="2"/>
      </rPr>
      <t>Reduction
target</t>
    </r>
  </si>
  <si>
    <r>
      <rPr>
        <b/>
        <sz val="12"/>
        <color theme="0"/>
        <rFont val="Source Sans Pro"/>
        <family val="2"/>
      </rPr>
      <t>État d’avancement
en %</t>
    </r>
  </si>
  <si>
    <r>
      <rPr>
        <b/>
        <sz val="12"/>
        <color theme="0"/>
        <rFont val="Source Sans Pro"/>
        <family val="2"/>
      </rPr>
      <t>Progress
in %</t>
    </r>
  </si>
  <si>
    <t>Nombre de collaborateurs du Groupe en Afrique</t>
  </si>
  <si>
    <t>Producteurs d’aluminium (Scope 1, 2 et scope 3 amont)</t>
  </si>
  <si>
    <t>IEA NZE 2050 scenario</t>
  </si>
  <si>
    <t>0 by 2030 for OECD
countries; 
0 by 2040
elsewhere</t>
  </si>
  <si>
    <t>0 en 2030
dans l’OECD
0 en 2040 dans le reste du monde</t>
  </si>
  <si>
    <t>82 (2022)
63 (Q2 23)</t>
  </si>
  <si>
    <t xml:space="preserve"> -18% (2022)
-37% (Q2 23)</t>
  </si>
  <si>
    <t>Engagements bruts au secteur de la production de pétrole et de gaz (indice 100)</t>
  </si>
  <si>
    <t>Production de Pétrole &amp; gaz
AIE NZE 2050</t>
  </si>
  <si>
    <t>Upstream oil and gas, 
IEA NZE 2050</t>
  </si>
  <si>
    <t>50 (2025)
20 (2030)</t>
  </si>
  <si>
    <t>-50% (2025) 
-80% (2030)</t>
  </si>
  <si>
    <r>
      <t>Émissions absolues en Mt CO</t>
    </r>
    <r>
      <rPr>
        <vertAlign val="subscript"/>
        <sz val="10"/>
        <rFont val="Source Sans Pro"/>
        <family val="2"/>
      </rPr>
      <t>2</t>
    </r>
    <r>
      <rPr>
        <sz val="10"/>
        <rFont val="Source Sans Pro"/>
        <family val="2"/>
      </rPr>
      <t>e</t>
    </r>
    <r>
      <rPr>
        <vertAlign val="superscript"/>
        <sz val="10"/>
        <rFont val="Source Sans Pro"/>
        <family val="2"/>
      </rPr>
      <t xml:space="preserve"> </t>
    </r>
    <r>
      <rPr>
        <sz val="10"/>
        <rFont val="Source Sans Pro"/>
        <family val="2"/>
      </rPr>
      <t>(index base 100) du scénario AIE NZE 2050</t>
    </r>
  </si>
  <si>
    <r>
      <rPr>
        <sz val="10"/>
        <rFont val="Source Sans Pro"/>
        <family val="2"/>
      </rPr>
      <t>Absolute emissions, in Mt CO</t>
    </r>
    <r>
      <rPr>
        <vertAlign val="subscript"/>
        <sz val="10"/>
        <rFont val="Source Sans Pro"/>
        <family val="2"/>
      </rPr>
      <t>2</t>
    </r>
    <r>
      <rPr>
        <sz val="10"/>
        <rFont val="Source Sans Pro"/>
        <family val="2"/>
      </rPr>
      <t>eq. (index 100), IEA NZE 2050
scenario</t>
    </r>
  </si>
  <si>
    <t>Scopes 1 &amp; 2 (entire chain); Scope 3 (exploration &amp; production)</t>
  </si>
  <si>
    <t>Intensité des émissions du secteur de la production d’électricité</t>
  </si>
  <si>
    <r>
      <t>Power generation emissions intensity
(g CO</t>
    </r>
    <r>
      <rPr>
        <vertAlign val="subscript"/>
        <sz val="10"/>
        <rFont val="Source Sans Pro"/>
        <family val="2"/>
      </rPr>
      <t>2</t>
    </r>
    <r>
      <rPr>
        <sz val="10"/>
        <rFont val="Source Sans Pro"/>
        <family val="2"/>
      </rPr>
      <t>eq./kWh)</t>
    </r>
  </si>
  <si>
    <r>
      <t>Intensité d’émissions NZE 2050
(g CO</t>
    </r>
    <r>
      <rPr>
        <vertAlign val="subscript"/>
        <sz val="10"/>
        <rFont val="Source Sans Pro"/>
        <family val="2"/>
      </rPr>
      <t>2</t>
    </r>
    <r>
      <rPr>
        <sz val="10"/>
        <rFont val="Source Sans Pro"/>
        <family val="2"/>
      </rPr>
      <t>e/kWh)</t>
    </r>
  </si>
  <si>
    <r>
      <t>Emissions intensity NZE 2050
(g CO</t>
    </r>
    <r>
      <rPr>
        <vertAlign val="subscript"/>
        <sz val="10"/>
        <rFont val="Source Sans Pro"/>
        <family val="2"/>
      </rPr>
      <t>2</t>
    </r>
    <r>
      <rPr>
        <sz val="10"/>
        <rFont val="Source Sans Pro"/>
        <family val="2"/>
      </rPr>
      <t>eq./kWh)</t>
    </r>
  </si>
  <si>
    <t>Intensité carbone du secteur de la production de ciment</t>
  </si>
  <si>
    <r>
      <rPr>
        <sz val="10"/>
        <rFont val="Source Sans Pro"/>
        <family val="2"/>
      </rPr>
      <t>Intensité d’émissions NZE 2050
(kg CO</t>
    </r>
    <r>
      <rPr>
        <vertAlign val="subscript"/>
        <sz val="10"/>
        <rFont val="Source Sans Pro"/>
        <family val="2"/>
      </rPr>
      <t>2</t>
    </r>
    <r>
      <rPr>
        <sz val="10"/>
        <rFont val="Source Sans Pro"/>
        <family val="2"/>
      </rPr>
      <t>e/t ciment)</t>
    </r>
  </si>
  <si>
    <r>
      <t>Emissions intensity NZE 2050
(kg CO</t>
    </r>
    <r>
      <rPr>
        <vertAlign val="subscript"/>
        <sz val="10"/>
        <rFont val="Source Sans Pro"/>
        <family val="2"/>
      </rPr>
      <t>2</t>
    </r>
    <r>
      <rPr>
        <sz val="10"/>
        <rFont val="Source Sans Pro"/>
        <family val="2"/>
      </rPr>
      <t>eq./t cement)</t>
    </r>
  </si>
  <si>
    <t>Les objectifs de réduction sont accompagnés de guidelines d’origination qui peuvent s’appliquer au niveau des clients ou des transactions pour s’assurer que le Groupe atteindra ses objectifs, ces guidelines sont spécifiques à chaque secteur et ses contraintes.</t>
  </si>
  <si>
    <t>The reduction targets are supported by origination guidelines to keep the Group on track. Applicable at either client or transaction level, separate guidelines exist for each sector, to take into account specific constraints.</t>
  </si>
  <si>
    <r>
      <rPr>
        <sz val="10"/>
        <rFont val="Source Sans Pro"/>
        <family val="2"/>
      </rPr>
      <t>Intensité des émissions du secteur de l’acier – objectif
au niveau du différentiel d’alignement</t>
    </r>
    <r>
      <rPr>
        <vertAlign val="superscript"/>
        <sz val="10"/>
        <rFont val="Source Sans Pro"/>
        <family val="2"/>
      </rPr>
      <t>(1)</t>
    </r>
  </si>
  <si>
    <r>
      <rPr>
        <sz val="10"/>
        <rFont val="Source Sans Pro"/>
        <family val="2"/>
      </rPr>
      <t>Steel industry emissions intensity – alignment
disparity target</t>
    </r>
    <r>
      <rPr>
        <vertAlign val="superscript"/>
        <sz val="10"/>
        <rFont val="Source Sans Pro"/>
        <family val="2"/>
      </rPr>
      <t>(1)</t>
    </r>
  </si>
  <si>
    <t>(1) Cet objectif est un score d’alignement. Un score d’alignement positif signifie que le portefeuille sur le secteur de l’acier n’est pas aligné avec le scénario NZE2050 de l’AIE. À l’inverse, un score d’alignement négatif ou nul signifie que le portefeuille sur le secteur de l’acier est aligné vis-à- vis des scénarios NZE2050 de l’AIE.</t>
  </si>
  <si>
    <t>(1)This target is an alignment score. A positive alignment score means that the steel portfolio is not aligned with the IEA NZE 2050 scenario. Conversely, a negative or zero alignment score means that the steel portfolio is aligned with the IEA NZE 2050 scenario.</t>
  </si>
  <si>
    <r>
      <rPr>
        <sz val="10"/>
        <rFont val="Source Sans Pro"/>
        <family val="2"/>
      </rPr>
      <t>Intensité des émissions du transport maritime – objectif au niveau du différentiel d’alignement</t>
    </r>
    <r>
      <rPr>
        <vertAlign val="superscript"/>
        <sz val="10"/>
        <rFont val="Source Sans Pro"/>
        <family val="2"/>
      </rPr>
      <t>(2)</t>
    </r>
  </si>
  <si>
    <r>
      <rPr>
        <sz val="10"/>
        <rFont val="Source Sans Pro"/>
        <family val="2"/>
      </rPr>
      <t>Shipping industry emissions intensity – alignment
disparity target</t>
    </r>
    <r>
      <rPr>
        <vertAlign val="superscript"/>
        <sz val="10"/>
        <rFont val="Source Sans Pro"/>
        <family val="2"/>
      </rPr>
      <t>(2)</t>
    </r>
  </si>
  <si>
    <t>(2) Cet objectif est un score d’alignement. Un score d’alignement positif signifie que le portefeuille de transport maritime n’est pas aligné (supérieur à la trajectoire de décarbonation). À l’inverse, un score d’alignement négatif ou nul signifie que le portefeuille de transport maritime est aligné.
(3) Hors navires de croisière à ce jour, jusqu’à ce que l’indicateur d’intensité carbone de l’OMI soit adapté pour tenir compte de ces spécificités.
(4) Well-to-Wake fait référence à l’ensemble du processus depuis la production de carburant et sa livraison jusqu’à son utilisation à bord des navires et toutes les émissions qui y sont produites.</t>
  </si>
  <si>
    <t>(2) This target is an alignment score. A positive alignment score means that the shipping portfolio is not aligned (i.e. that it exceeds the decarbonisation trajectory). Conversely, a negative or zero alignment score means that the shipping portfolio is aligned.
(3) Excluding cruise ships, until such time as the IMO’s carbon intensity indicator can be adapted to take into account the specificities involved.
(4) “Well-to-Wake” refers to the entire process, from fuel production and delivery through to use onboard ships, and all emissions produced during that process.</t>
  </si>
  <si>
    <t xml:space="preserve">
</t>
  </si>
  <si>
    <t>Crude steel producers Fixed sector scope, defined by the SSP</t>
  </si>
  <si>
    <t>Commercial real estate industry emissions intensity – alignment disparity target</t>
  </si>
  <si>
    <t>Intensité des émissions du secteur de l’immobilier commercial – objectif au niveau du différentiel d’alignement</t>
  </si>
  <si>
    <t>Emissions intensity, IAI/MPP 
1.5 °C scenario</t>
  </si>
  <si>
    <r>
      <rPr>
        <i/>
        <sz val="10"/>
        <rFont val="Source Sans Pro"/>
        <family val="2"/>
      </rPr>
      <t xml:space="preserve">Poseidon Principles </t>
    </r>
    <r>
      <rPr>
        <sz val="10"/>
        <rFont val="Source Sans Pro"/>
        <family val="2"/>
      </rPr>
      <t xml:space="preserve">score d’alignement comparé au scénario de l’OMI </t>
    </r>
    <r>
      <rPr>
        <i/>
        <sz val="10"/>
        <rFont val="Source Sans Pro"/>
        <family val="2"/>
      </rPr>
      <t>Striving fo</t>
    </r>
    <r>
      <rPr>
        <sz val="10"/>
        <rFont val="Source Sans Pro"/>
        <family val="2"/>
      </rPr>
      <t>r</t>
    </r>
    <r>
      <rPr>
        <vertAlign val="superscript"/>
        <sz val="10"/>
        <rFont val="Source Sans Pro"/>
        <family val="2"/>
      </rPr>
      <t>(3)</t>
    </r>
  </si>
  <si>
    <r>
      <t>Poseidon Principles, alignment score against the IMO’s Striving for scenario</t>
    </r>
    <r>
      <rPr>
        <vertAlign val="superscript"/>
        <sz val="10"/>
        <rFont val="Source Sans Pro"/>
        <family val="2"/>
      </rPr>
      <t>(3)</t>
    </r>
  </si>
  <si>
    <r>
      <t>Emissions intensity – expressed according to
WLTP</t>
    </r>
    <r>
      <rPr>
        <vertAlign val="superscript"/>
        <sz val="10"/>
        <rFont val="Source Sans Pro"/>
        <family val="2"/>
      </rPr>
      <t xml:space="preserve">  </t>
    </r>
    <r>
      <rPr>
        <sz val="10"/>
        <rFont val="Source Sans Pro"/>
        <family val="2"/>
      </rPr>
      <t>(g CO</t>
    </r>
    <r>
      <rPr>
        <vertAlign val="subscript"/>
        <sz val="10"/>
        <rFont val="Source Sans Pro"/>
        <family val="2"/>
      </rPr>
      <t>2</t>
    </r>
    <r>
      <rPr>
        <sz val="10"/>
        <rFont val="Source Sans Pro"/>
        <family val="2"/>
      </rPr>
      <t>eq./v- km)</t>
    </r>
  </si>
  <si>
    <r>
      <t>Ayvens – CO</t>
    </r>
    <r>
      <rPr>
        <vertAlign val="subscript"/>
        <sz val="10"/>
        <rFont val="Source Sans Pro"/>
        <family val="2"/>
      </rPr>
      <t>2</t>
    </r>
    <r>
      <rPr>
        <sz val="10"/>
        <rFont val="Source Sans Pro"/>
        <family val="2"/>
      </rPr>
      <t xml:space="preserve"> emissions from the car fleet</t>
    </r>
  </si>
  <si>
    <r>
      <t>Ayvens - émissions CO</t>
    </r>
    <r>
      <rPr>
        <vertAlign val="subscript"/>
        <sz val="10"/>
        <color theme="1"/>
        <rFont val="Source Sans Pro"/>
        <family val="2"/>
      </rPr>
      <t>2</t>
    </r>
    <r>
      <rPr>
        <sz val="10"/>
        <color theme="1"/>
        <rFont val="Source Sans Pro"/>
        <family val="2"/>
      </rPr>
      <t xml:space="preserve"> de la flotte automobile</t>
    </r>
  </si>
  <si>
    <r>
      <t>Intensité d’émissions exprimé en WLTP (g CO</t>
    </r>
    <r>
      <rPr>
        <vertAlign val="subscript"/>
        <sz val="10"/>
        <rFont val="Source Sans Pro"/>
        <family val="2"/>
      </rPr>
      <t>2</t>
    </r>
    <r>
      <rPr>
        <sz val="10"/>
        <rFont val="Source Sans Pro"/>
        <family val="2"/>
      </rPr>
      <t>e/v- km)</t>
    </r>
  </si>
  <si>
    <r>
      <rPr>
        <sz val="10"/>
        <rFont val="Source Sans Pro"/>
        <family val="2"/>
      </rPr>
      <t>-1%
(2022)</t>
    </r>
  </si>
  <si>
    <t>Sustainable finance target
Target to reach total of EUR 300 bn for 2022-2025</t>
  </si>
  <si>
    <t xml:space="preserve">Objectif en matière de financements durables
Objectif de EUR 300 Md pour 2022-2025 </t>
  </si>
  <si>
    <t>Ratings represent those allocated at annual reviews. Number of companies in each agency universe: MSCI 201 banks; S&amp;P CSA 736 banks;
Sustainalytics 366 banks; Moody’s ESG Solutions 4,882 companies; ISS ESG 285 banks</t>
  </si>
  <si>
    <t>NB : Les notes présentées sont celles attribuées lors des revues annuelles
Nombre de sociétés dans chaque panel des agences : MSCI 201 banques, S&amp;P CSA 736 banques, Sustainalytics 366 banques, Moody’s ESG Solutions 4 882 compagnies, ISS ESG 285 banques</t>
  </si>
  <si>
    <r>
      <t xml:space="preserve">SCOPE 3 Location based
</t>
    </r>
    <r>
      <rPr>
        <i/>
        <sz val="10"/>
        <color theme="1"/>
        <rFont val="Source Sans Pro"/>
        <family val="2"/>
      </rPr>
      <t>Historical data as reported</t>
    </r>
  </si>
  <si>
    <t>SCOPE 1 Market based</t>
  </si>
  <si>
    <t>SCOPE 2 Market based</t>
  </si>
  <si>
    <t>SCOPE 3 Market based</t>
  </si>
  <si>
    <r>
      <t>Milliers de T de CO</t>
    </r>
    <r>
      <rPr>
        <b/>
        <vertAlign val="subscript"/>
        <sz val="10"/>
        <color theme="1"/>
        <rFont val="Source Sans Pro"/>
        <family val="2"/>
      </rPr>
      <t xml:space="preserve">2 </t>
    </r>
    <r>
      <rPr>
        <b/>
        <sz val="10"/>
        <color theme="1"/>
        <rFont val="Source Sans Pro"/>
        <family val="2"/>
      </rPr>
      <t>e</t>
    </r>
  </si>
  <si>
    <r>
      <t>Milliers de T de CO</t>
    </r>
    <r>
      <rPr>
        <vertAlign val="subscript"/>
        <sz val="10"/>
        <color theme="1"/>
        <rFont val="Source Sans Pro"/>
        <family val="2"/>
      </rPr>
      <t xml:space="preserve">2 </t>
    </r>
    <r>
      <rPr>
        <sz val="10"/>
        <color theme="1"/>
        <rFont val="Source Sans Pro"/>
        <family val="2"/>
      </rPr>
      <t>e</t>
    </r>
  </si>
  <si>
    <r>
      <t>EUR / TCO</t>
    </r>
    <r>
      <rPr>
        <vertAlign val="subscript"/>
        <sz val="10"/>
        <color theme="1"/>
        <rFont val="Source Sans Pro"/>
        <family val="2"/>
      </rPr>
      <t xml:space="preserve">2 </t>
    </r>
    <r>
      <rPr>
        <sz val="10"/>
        <color theme="1"/>
        <rFont val="Source Sans Pro"/>
        <family val="2"/>
      </rPr>
      <t>e</t>
    </r>
  </si>
  <si>
    <t>Amount of new financing for dedicated transactions having undergone an E&amp;S assessment (scope of the Equator Principles and as part of Societe Generale’s voluntary commitments) (in EURbn)</t>
  </si>
  <si>
    <t xml:space="preserve">Number of dedicated signed transactions covered by an E&amp;S review (scope of the Equator Principles and as part of Societe Generale’s voluntary commitments) </t>
  </si>
  <si>
    <t xml:space="preserve">Total number of dedicated transactions that underwent an E&amp;S assessment </t>
  </si>
  <si>
    <t>Total number of clients (Group level) that underwent an E&amp;S assessment</t>
  </si>
  <si>
    <t>Nombre d'initiatives récompensées dans le cadre du process de la taxe carbone interne</t>
  </si>
  <si>
    <t>Number of initiatives rewarded as part of the internal carbon tax process</t>
  </si>
  <si>
    <t>Consommation d'énergie renouvelable</t>
  </si>
  <si>
    <t xml:space="preserve">% </t>
  </si>
  <si>
    <t>Part des femmes au sein du Comité exécutif</t>
  </si>
  <si>
    <t>Part des femmes au sein du Top 250 (objectif 2026 : 35%)</t>
  </si>
  <si>
    <r>
      <t xml:space="preserve">45:1
</t>
    </r>
    <r>
      <rPr>
        <i/>
        <sz val="8"/>
        <color rgb="FF010101"/>
        <rFont val="Source Sans Pro"/>
        <family val="2"/>
      </rPr>
      <t>estimation</t>
    </r>
  </si>
  <si>
    <t>64:1</t>
  </si>
  <si>
    <r>
      <t xml:space="preserve">61:1
</t>
    </r>
    <r>
      <rPr>
        <i/>
        <sz val="8"/>
        <color rgb="FF010101"/>
        <rFont val="Source Sans Pro"/>
        <family val="2"/>
      </rPr>
      <t>estimation</t>
    </r>
  </si>
  <si>
    <t xml:space="preserve">Nombre de collaborateurs impliqués dans des initiatives solidaires proposées par le Groupe  </t>
  </si>
  <si>
    <t xml:space="preserve">Nombre de jours consacrés par les collaborateurs à des actions solidaires </t>
  </si>
  <si>
    <t xml:space="preserve">           part en République tchèque</t>
  </si>
  <si>
    <t xml:space="preserve">           part en Roumanie</t>
  </si>
  <si>
    <t xml:space="preserve">          part en Inde</t>
  </si>
  <si>
    <t>Nombre de CDD  (dont alternants)</t>
  </si>
  <si>
    <t xml:space="preserve">           share in Czech Republic</t>
  </si>
  <si>
    <t xml:space="preserve">          share in Romania</t>
  </si>
  <si>
    <t xml:space="preserve">         share in India</t>
  </si>
  <si>
    <t xml:space="preserve">     of which in America</t>
  </si>
  <si>
    <t>Number of fixed-term contracts (including work-students)</t>
  </si>
  <si>
    <t>America</t>
  </si>
  <si>
    <t xml:space="preserve">Number </t>
  </si>
  <si>
    <r>
      <t>Nombre</t>
    </r>
    <r>
      <rPr>
        <strike/>
        <sz val="10"/>
        <color rgb="FFFF0000"/>
        <rFont val="Source Sans Pro"/>
        <family val="2"/>
      </rPr>
      <t xml:space="preserve"> </t>
    </r>
  </si>
  <si>
    <r>
      <t>Nombre</t>
    </r>
    <r>
      <rPr>
        <i/>
        <strike/>
        <sz val="10"/>
        <color rgb="FFFF0000"/>
        <rFont val="Source Sans Pro"/>
        <family val="2"/>
      </rPr>
      <t xml:space="preserve"> </t>
    </r>
  </si>
  <si>
    <t>New hires on fixed-term contracts (incl. working-students)</t>
  </si>
  <si>
    <t>Recrutements des CDD (dont contrats d'alternance)</t>
  </si>
  <si>
    <t>Nombre total de départs de salariés en CDI</t>
  </si>
  <si>
    <t>Total number of departures of employees on permanent contracts</t>
  </si>
  <si>
    <t>Taux de turnover volontaire CDI (pour démissions)</t>
  </si>
  <si>
    <t>Voluntary turnover rate - permanent contracts (due only to resignations)</t>
  </si>
  <si>
    <t>Taux de turnover volontaire CDI en France</t>
  </si>
  <si>
    <t>Voluntary turnover rate - permanent contracts - in France</t>
  </si>
  <si>
    <t>Etudiants accueillis dans le Groupe</t>
  </si>
  <si>
    <t>Share of women within the Executive Committee</t>
  </si>
  <si>
    <t>Share of women in key Group positions - Top 250 (2026 target : 35%)</t>
  </si>
  <si>
    <t>Nombre de collaborateurs en CDI ayant bénéficié d'un entretien d'évaluation</t>
  </si>
  <si>
    <t>Employees on permanent contracts who have had an appraisal</t>
  </si>
  <si>
    <t>Thousands of EUR</t>
  </si>
  <si>
    <t>Milliers d'EUR</t>
  </si>
  <si>
    <t xml:space="preserve">     Taux d'absentéisme pour maladie</t>
  </si>
  <si>
    <t xml:space="preserve">     Taux d'absentéisme pour maternité</t>
  </si>
  <si>
    <t xml:space="preserve">     Rate of absenteeism due to sick leave</t>
  </si>
  <si>
    <t xml:space="preserve">     Rate of absenteeism due to maternity leave</t>
  </si>
  <si>
    <t>% des salariés couverts par une protection sociale financée en partie par l’entreprise</t>
  </si>
  <si>
    <t xml:space="preserve">Part des employés se trouvant dans des entités disposant d’un corps médical dans les locaux ou ont des accords avec des organismes de santé </t>
  </si>
  <si>
    <t xml:space="preserve">Part des employés se trouvant dans des entités ayant des initiatives 
sur la prévention des risques psychosociaux </t>
  </si>
  <si>
    <t>Part des employés se trouvant dans des entités ayant développé des initiatives pour favoriser l’usage de modes de transport alternatifs à la voiture individuelle pour les déplacements professionnels et les trajets domicile/travail</t>
  </si>
  <si>
    <t>Part des employés se trouvant dans des entités réalisant des campagnes de prévention et d’information sur la santé au travail</t>
  </si>
  <si>
    <t>Part des employés se trouvant dans des entités réalisant des campagnes de prévention et d’information sur la sécurité</t>
  </si>
  <si>
    <t>Share of employees located in entities with a medical profession on premises or have agreements with health organisations</t>
  </si>
  <si>
    <t>Share of employees located in entities with stress prevention initiatives</t>
  </si>
  <si>
    <t>Share of employees located in entities that have developed initiatives  to promote the use of alternative modes of transport  to the private car for business trips and commuting</t>
  </si>
  <si>
    <t>Share of employees located in entities carrying out prevention and information campaigns on occupational health</t>
  </si>
  <si>
    <t>Share of employees located in entities carrying out prevention and information campaigns on safety</t>
  </si>
  <si>
    <t>Share of workforce located in entities having signed local collective agreements during the year</t>
  </si>
  <si>
    <t>Part des effectifs se trouvant dans des entités ayant signé des accords collectifs locaux pendant l'année</t>
  </si>
  <si>
    <t>Number of employees involved in solidarity initiatives proposed by the Group</t>
  </si>
  <si>
    <t>Number of days devoted by employees to solidarity actions</t>
  </si>
  <si>
    <t>The 2022-2023 Code of Conduct training campaign ended in mid-March 2023 with a distribution target of 117,576 people.
The 2023-2024 training - data as of 02/15/24 - training still in progress.</t>
  </si>
  <si>
    <t>La campagne de formation 2022 - 2023 au Code de Conduite s’est terminée mi-mars 2023 avec comme cible de distribution 117 576 personnes.
La campagne de formation 2023-2024 - données au 15/02/24 - formation encore en cours de réalisation.</t>
  </si>
  <si>
    <t>Rémunération moyenne des salariés</t>
  </si>
  <si>
    <t>Average salary of employees</t>
  </si>
  <si>
    <t>Rémunération médiane des salariés</t>
  </si>
  <si>
    <t>Median employee compensation</t>
  </si>
  <si>
    <t>Renewable energy consumption</t>
  </si>
  <si>
    <t>Renewable energy consumption - restated (**)</t>
  </si>
  <si>
    <r>
      <t>Objective to reduce activity related CO</t>
    </r>
    <r>
      <rPr>
        <b/>
        <vertAlign val="subscript"/>
        <sz val="10"/>
        <rFont val="Source Sans Pro"/>
        <family val="2"/>
      </rPr>
      <t>2</t>
    </r>
    <r>
      <rPr>
        <b/>
        <sz val="10"/>
        <rFont val="Source Sans Pro"/>
        <family val="2"/>
      </rPr>
      <t xml:space="preserve"> emissions by 50% betwwen 2019 and 2030</t>
    </r>
  </si>
  <si>
    <r>
      <t>CO</t>
    </r>
    <r>
      <rPr>
        <vertAlign val="subscript"/>
        <sz val="10"/>
        <color theme="1"/>
        <rFont val="Source Sans Pro"/>
        <family val="2"/>
      </rPr>
      <t>2</t>
    </r>
    <r>
      <rPr>
        <sz val="10"/>
        <color theme="1"/>
        <rFont val="Source Sans Pro"/>
        <family val="2"/>
      </rPr>
      <t xml:space="preserve"> emissions from paper</t>
    </r>
  </si>
  <si>
    <r>
      <t>CO</t>
    </r>
    <r>
      <rPr>
        <vertAlign val="subscript"/>
        <sz val="10"/>
        <color theme="1"/>
        <rFont val="Source Sans Pro"/>
        <family val="2"/>
      </rPr>
      <t>2</t>
    </r>
    <r>
      <rPr>
        <sz val="10"/>
        <color theme="1"/>
        <rFont val="Source Sans Pro"/>
        <family val="2"/>
      </rPr>
      <t xml:space="preserve"> emissions from waste</t>
    </r>
  </si>
  <si>
    <r>
      <t>CO</t>
    </r>
    <r>
      <rPr>
        <vertAlign val="subscript"/>
        <sz val="10"/>
        <color theme="1"/>
        <rFont val="Source Sans Pro"/>
        <family val="2"/>
      </rPr>
      <t>2</t>
    </r>
    <r>
      <rPr>
        <sz val="10"/>
        <color theme="1"/>
        <rFont val="Source Sans Pro"/>
        <family val="2"/>
      </rPr>
      <t xml:space="preserve"> emissions from freight transport</t>
    </r>
  </si>
  <si>
    <r>
      <t>CO</t>
    </r>
    <r>
      <rPr>
        <vertAlign val="subscript"/>
        <sz val="10"/>
        <color theme="1"/>
        <rFont val="Source Sans Pro"/>
        <family val="2"/>
      </rPr>
      <t>2</t>
    </r>
    <r>
      <rPr>
        <sz val="10"/>
        <color theme="1"/>
        <rFont val="Source Sans Pro"/>
        <family val="2"/>
      </rPr>
      <t xml:space="preserve"> emissions from  data centres hosted</t>
    </r>
  </si>
  <si>
    <t>Information on methodological changes is available here: https://www.societegenerale.com/sites/default/files/documents/2021-03/2021%20Universal%20Registration%20Document_1.pdf#page=335
6. Business travel - included in scope 3</t>
  </si>
  <si>
    <t>Location-based : méthode de calcul des émissions de CO2 liées à la consommation d’électricité, utilisant les facteurs d’émissions liés au mix électrique moyen du pays où se situe l’entreprise.</t>
  </si>
  <si>
    <t>Variation constatée sur la base des chiffres recalculés sur la base du périmètre du Groupe à fin 2023.</t>
  </si>
  <si>
    <t>Variation noted based on figures recalculated based on the Group's scope at the end of 2023.</t>
  </si>
  <si>
    <r>
      <rPr>
        <b/>
        <sz val="10"/>
        <color rgb="FF010101"/>
        <rFont val="Source Sans Pro"/>
        <family val="2"/>
      </rPr>
      <t>Société Générale</t>
    </r>
    <r>
      <rPr>
        <sz val="10"/>
        <color rgb="FF010101"/>
        <rFont val="Source Sans Pro"/>
        <family val="2"/>
      </rPr>
      <t xml:space="preserve"> : </t>
    </r>
    <r>
      <rPr>
        <b/>
        <sz val="10"/>
        <color rgb="FF010101"/>
        <rFont val="Source Sans Pro"/>
        <family val="2"/>
      </rPr>
      <t>54,81</t>
    </r>
    <r>
      <rPr>
        <sz val="10"/>
        <color rgb="FF010101"/>
        <rFont val="Source Sans Pro"/>
        <family val="2"/>
      </rPr>
      <t xml:space="preserve"> (Réseau SG - SG retail banking network)
</t>
    </r>
    <r>
      <rPr>
        <b/>
        <sz val="10"/>
        <color rgb="FF010101"/>
        <rFont val="Source Sans Pro"/>
        <family val="2"/>
      </rPr>
      <t xml:space="preserve">
Crédit du Nord </t>
    </r>
    <r>
      <rPr>
        <sz val="10"/>
        <color rgb="FF010101"/>
        <rFont val="Source Sans Pro"/>
        <family val="2"/>
      </rPr>
      <t xml:space="preserve">: </t>
    </r>
    <r>
      <rPr>
        <b/>
        <sz val="10"/>
        <color rgb="FF010101"/>
        <rFont val="Source Sans Pro"/>
        <family val="2"/>
      </rPr>
      <t>&lt; 90</t>
    </r>
    <r>
      <rPr>
        <sz val="10"/>
        <color rgb="FF010101"/>
        <rFont val="Source Sans Pro"/>
        <family val="2"/>
      </rPr>
      <t xml:space="preserve"> jours (Réseau CDN - CDN retail banking network)
</t>
    </r>
  </si>
  <si>
    <r>
      <t>Collaborateurs du Groupe</t>
    </r>
    <r>
      <rPr>
        <vertAlign val="superscript"/>
        <sz val="10"/>
        <color theme="1"/>
        <rFont val="Source Sans Pro"/>
        <family val="2"/>
      </rPr>
      <t>(1)</t>
    </r>
  </si>
  <si>
    <r>
      <t>Group's employees</t>
    </r>
    <r>
      <rPr>
        <vertAlign val="superscript"/>
        <sz val="10"/>
        <color theme="1"/>
        <rFont val="Source Sans Pro"/>
        <family val="2"/>
      </rPr>
      <t>(1)</t>
    </r>
  </si>
  <si>
    <r>
      <rPr>
        <vertAlign val="superscript"/>
        <sz val="9"/>
        <color theme="1"/>
        <rFont val="Source Sans Pro"/>
        <family val="2"/>
      </rPr>
      <t>(1)</t>
    </r>
    <r>
      <rPr>
        <sz val="9"/>
        <color theme="1"/>
        <rFont val="Source Sans Pro"/>
        <family val="2"/>
      </rPr>
      <t xml:space="preserve"> Effectifs présents et absents en fin de période, hors stagiaires et VIE</t>
    </r>
  </si>
  <si>
    <r>
      <rPr>
        <vertAlign val="superscript"/>
        <sz val="10"/>
        <color theme="1"/>
        <rFont val="Source Sans Pro"/>
        <family val="2"/>
      </rPr>
      <t>(1)</t>
    </r>
    <r>
      <rPr>
        <sz val="10"/>
        <color theme="1"/>
        <rFont val="Source Sans Pro"/>
        <family val="2"/>
      </rPr>
      <t>Total staff includes all employees (whether present  or not) at end of period - excluding interns and French VIE.</t>
    </r>
  </si>
  <si>
    <r>
      <t xml:space="preserve">            dont France</t>
    </r>
    <r>
      <rPr>
        <i/>
        <vertAlign val="superscript"/>
        <sz val="10"/>
        <color theme="1"/>
        <rFont val="Source Sans Pro"/>
        <family val="2"/>
      </rPr>
      <t>(2)</t>
    </r>
  </si>
  <si>
    <r>
      <t xml:space="preserve">           of which in France</t>
    </r>
    <r>
      <rPr>
        <i/>
        <vertAlign val="superscript"/>
        <sz val="10"/>
        <color theme="1"/>
        <rFont val="Source Sans Pro"/>
        <family val="2"/>
      </rPr>
      <t>(2)</t>
    </r>
  </si>
  <si>
    <r>
      <rPr>
        <vertAlign val="superscript"/>
        <sz val="9"/>
        <rFont val="Source Sans Pro"/>
        <family val="2"/>
      </rPr>
      <t xml:space="preserve">(2) </t>
    </r>
    <r>
      <rPr>
        <sz val="9"/>
        <rFont val="Source Sans Pro"/>
        <family val="2"/>
      </rPr>
      <t>L'ensemble des entités du Groupe présentes sur le territoire français, filiales incluses.</t>
    </r>
  </si>
  <si>
    <r>
      <rPr>
        <vertAlign val="superscript"/>
        <sz val="10"/>
        <color theme="1"/>
        <rFont val="Source Sans Pro"/>
        <family val="2"/>
      </rPr>
      <t>(2)</t>
    </r>
    <r>
      <rPr>
        <sz val="10"/>
        <color theme="1"/>
        <rFont val="Source Sans Pro"/>
        <family val="2"/>
      </rPr>
      <t xml:space="preserve"> All Group entities present on French territory, subsidiaries included</t>
    </r>
  </si>
  <si>
    <r>
      <t>Taux de turnover volontaire CDI, hors entités roumaines et indiennes</t>
    </r>
    <r>
      <rPr>
        <vertAlign val="superscript"/>
        <sz val="10"/>
        <color theme="1"/>
        <rFont val="Source Sans Pro"/>
        <family val="2"/>
      </rPr>
      <t>(3)</t>
    </r>
  </si>
  <si>
    <r>
      <t>Voluntary turnover rate  - permanent contracts - excluding the Romania and Indian entities</t>
    </r>
    <r>
      <rPr>
        <vertAlign val="superscript"/>
        <sz val="10"/>
        <color theme="1"/>
        <rFont val="Source Sans Pro"/>
        <family val="2"/>
      </rPr>
      <t>(3)</t>
    </r>
  </si>
  <si>
    <r>
      <rPr>
        <vertAlign val="superscript"/>
        <sz val="9"/>
        <color theme="1"/>
        <rFont val="Source Sans Pro"/>
        <family val="2"/>
      </rPr>
      <t xml:space="preserve">(3) </t>
    </r>
    <r>
      <rPr>
        <sz val="9"/>
        <color theme="1"/>
        <rFont val="Source Sans Pro"/>
        <family val="2"/>
      </rPr>
      <t>Le turnover volontaire varie selon les métiers et zones géographiques : les places financières fortement concurrentielles (notamment en Asie) et les pays avec un marché de l’emploi dynamique affichent des taux de turnover volontaires plus élevés que la majeure partie des entités du Groupe (ex. : Inde et Roumanie).</t>
    </r>
  </si>
  <si>
    <r>
      <rPr>
        <vertAlign val="superscript"/>
        <sz val="10"/>
        <color theme="1"/>
        <rFont val="Source Sans Pro"/>
        <family val="2"/>
      </rPr>
      <t>(3)</t>
    </r>
    <r>
      <rPr>
        <sz val="10"/>
        <color theme="1"/>
        <rFont val="Source Sans Pro"/>
        <family val="2"/>
      </rPr>
      <t xml:space="preserve"> Voluntary staff turnover varies by business and geographical area: highly competitive financial markets (particularly in Asia) and countries with dynamic employment markets have higher voluntary staff turnover rates than most of the Group's entities (e.g. India and Romania).</t>
    </r>
  </si>
  <si>
    <r>
      <t>Effectifs en mobilité internationale (expatriés, impatriés, TCN et L2L/Localisations)</t>
    </r>
    <r>
      <rPr>
        <vertAlign val="superscript"/>
        <sz val="10"/>
        <color theme="1"/>
        <rFont val="Source Sans Pro"/>
        <family val="2"/>
      </rPr>
      <t>(4)</t>
    </r>
  </si>
  <si>
    <r>
      <t>International mobility workforce (expatriates, inpatriates, TCN and L2L/Locations)</t>
    </r>
    <r>
      <rPr>
        <vertAlign val="superscript"/>
        <sz val="10"/>
        <color theme="1"/>
        <rFont val="Source Sans Pro"/>
        <family val="2"/>
      </rPr>
      <t>(4)</t>
    </r>
  </si>
  <si>
    <r>
      <rPr>
        <vertAlign val="superscript"/>
        <sz val="9"/>
        <color theme="1"/>
        <rFont val="Source Sans Pro"/>
        <family val="2"/>
      </rPr>
      <t xml:space="preserve">(4) </t>
    </r>
    <r>
      <rPr>
        <sz val="9"/>
        <color theme="1"/>
        <rFont val="Source Sans Pro"/>
        <family val="2"/>
      </rPr>
      <t>Cumul sur l'année</t>
    </r>
  </si>
  <si>
    <r>
      <rPr>
        <vertAlign val="superscript"/>
        <sz val="10"/>
        <color theme="1"/>
        <rFont val="Source Sans Pro"/>
        <family val="2"/>
      </rPr>
      <t>(4)</t>
    </r>
    <r>
      <rPr>
        <sz val="10"/>
        <color theme="1"/>
        <rFont val="Source Sans Pro"/>
        <family val="2"/>
      </rPr>
      <t>Cumulative over the year</t>
    </r>
  </si>
  <si>
    <t>Part des entités ayant des partenariats avec des établissements d'enseignement</t>
  </si>
  <si>
    <t>Share of entities with partnerships with educational institutions</t>
  </si>
  <si>
    <r>
      <t>Part des femmes "Ambassadors"</t>
    </r>
    <r>
      <rPr>
        <vertAlign val="superscript"/>
        <sz val="10"/>
        <color theme="1"/>
        <rFont val="Source Sans Pro"/>
        <family val="2"/>
      </rPr>
      <t>(5)</t>
    </r>
    <r>
      <rPr>
        <sz val="10"/>
        <color theme="1"/>
        <rFont val="Source Sans Pro"/>
        <family val="2"/>
      </rPr>
      <t>(Top 1400)</t>
    </r>
  </si>
  <si>
    <r>
      <t>Share of women "Ambassadors"</t>
    </r>
    <r>
      <rPr>
        <vertAlign val="superscript"/>
        <sz val="10"/>
        <color theme="1"/>
        <rFont val="Source Sans Pro"/>
        <family val="2"/>
      </rPr>
      <t>(5)</t>
    </r>
    <r>
      <rPr>
        <sz val="10"/>
        <color theme="1"/>
        <rFont val="Source Sans Pro"/>
        <family val="2"/>
      </rPr>
      <t xml:space="preserve"> (Top 1400)</t>
    </r>
  </si>
  <si>
    <r>
      <rPr>
        <vertAlign val="superscript"/>
        <sz val="9"/>
        <color theme="1"/>
        <rFont val="Source Sans Pro"/>
        <family val="2"/>
      </rPr>
      <t>(5)</t>
    </r>
    <r>
      <rPr>
        <sz val="9"/>
        <color theme="1"/>
        <rFont val="Source Sans Pro"/>
        <family val="2"/>
      </rPr>
      <t>Les Ambassadors représentent les Top 1400 salariés du Groupe occupant des foctions clés au sein des BU SU dans les différentes zones géographiques. L'indicateur couvre les Top 1400 depuis 2021 - il couvrait les Top 1000 auparavant</t>
    </r>
  </si>
  <si>
    <r>
      <rPr>
        <vertAlign val="superscript"/>
        <sz val="10"/>
        <color theme="1"/>
        <rFont val="Source Sans Pro"/>
        <family val="2"/>
      </rPr>
      <t>(5)</t>
    </r>
    <r>
      <rPr>
        <sz val="10"/>
        <color theme="1"/>
        <rFont val="Source Sans Pro"/>
        <family val="2"/>
      </rPr>
      <t>Ambassadors are the Top 1400 employee holding key positions within the Business and Service Units in the different geographies. The indicator covers Top 1400 since 2021 (vs. top 1000 previously).</t>
    </r>
  </si>
  <si>
    <r>
      <t>Part des non-français "Ambassadors"</t>
    </r>
    <r>
      <rPr>
        <vertAlign val="superscript"/>
        <sz val="10"/>
        <color theme="1"/>
        <rFont val="Source Sans Pro"/>
        <family val="2"/>
      </rPr>
      <t>(5)</t>
    </r>
    <r>
      <rPr>
        <sz val="10"/>
        <color theme="1"/>
        <rFont val="Source Sans Pro"/>
        <family val="2"/>
      </rPr>
      <t xml:space="preserve"> (Top 1400)</t>
    </r>
  </si>
  <si>
    <r>
      <t>Share of non-French "Ambassadors"</t>
    </r>
    <r>
      <rPr>
        <vertAlign val="superscript"/>
        <sz val="10"/>
        <color theme="1"/>
        <rFont val="Source Sans Pro"/>
        <family val="2"/>
      </rPr>
      <t>(5)</t>
    </r>
    <r>
      <rPr>
        <sz val="10"/>
        <color theme="1"/>
        <rFont val="Source Sans Pro"/>
        <family val="2"/>
      </rPr>
      <t xml:space="preserve"> (Top 1400)</t>
    </r>
  </si>
  <si>
    <t>Nombre de collaborateurs en situation de handicap</t>
  </si>
  <si>
    <t>Nulber of employees with disabilities</t>
  </si>
  <si>
    <t>Share of employees who are not French nationals</t>
  </si>
  <si>
    <r>
      <t>Société Générale SA</t>
    </r>
    <r>
      <rPr>
        <vertAlign val="superscript"/>
        <sz val="10"/>
        <rFont val="Source Sans Pro"/>
        <family val="2"/>
      </rPr>
      <t>(6)</t>
    </r>
    <r>
      <rPr>
        <sz val="10"/>
        <rFont val="Source Sans Pro"/>
        <family val="2"/>
      </rPr>
      <t xml:space="preserve"> </t>
    </r>
  </si>
  <si>
    <r>
      <t>Société Générale SA</t>
    </r>
    <r>
      <rPr>
        <vertAlign val="superscript"/>
        <sz val="10"/>
        <color theme="1"/>
        <rFont val="Source Sans Pro"/>
        <family val="2"/>
      </rPr>
      <t>(6)</t>
    </r>
  </si>
  <si>
    <r>
      <rPr>
        <vertAlign val="superscript"/>
        <sz val="9"/>
        <color theme="1"/>
        <rFont val="Source Sans Pro"/>
        <family val="2"/>
      </rPr>
      <t xml:space="preserve">(6) </t>
    </r>
    <r>
      <rPr>
        <sz val="9"/>
        <color theme="1"/>
        <rFont val="Source Sans Pro"/>
        <family val="2"/>
      </rPr>
      <t>Le périmètre pris en compte :
• Société Générale SA, incluant des succursales étrangères* ;
• salariés en contrat de travail permanent et ayant un an d’ancienneté au moins au 31 décembre de l’année du calcul.
Ce périmètre intègre tous les métiers de la Banque d’une manière équilibrée. S’agissant le calcul au titre de l’année 2023 suite à la fusion des réseaux Société Générale et du Groupe Crédit du Nord avec le lancement de la nouvelle Banque de détail en France intervenu le 1 janvier 2023, le périmètre pris en compte intègre les ex collaborateurs du Groupe Crédit du Nord.</t>
    </r>
  </si>
  <si>
    <r>
      <rPr>
        <vertAlign val="superscript"/>
        <sz val="10"/>
        <color theme="1"/>
        <rFont val="Source Sans Pro"/>
        <family val="2"/>
      </rPr>
      <t>(6)</t>
    </r>
    <r>
      <rPr>
        <sz val="10"/>
        <color theme="1"/>
        <rFont val="Source Sans Pro"/>
        <family val="2"/>
      </rPr>
      <t xml:space="preserve">The scope taken into account:
• Société Générale SA, including foreign branches*
• employees with a permanent employment contract and with at least one year of seniority as of December 31 of the year of calculation.
This scope integrates all the banking activities in a balanced manner. Regarding the calculation for the year 2023 following the merger of the Societe Generale networks and the Credit du Nord Group with the launch of the new Retail Bank in France on January 1, 2023, the scope taken into account includes the former employees of the Credit du Nord Group.
</t>
    </r>
  </si>
  <si>
    <r>
      <t>Ratio entre la rémunération du CEO et le salaire médian des collaborateurs en France</t>
    </r>
    <r>
      <rPr>
        <vertAlign val="superscript"/>
        <sz val="10"/>
        <color theme="1"/>
        <rFont val="Source Sans Pro"/>
        <family val="2"/>
      </rPr>
      <t xml:space="preserve">(6) </t>
    </r>
  </si>
  <si>
    <r>
      <t>Ratio between CEO compensation and the median salary 
of employees in France</t>
    </r>
    <r>
      <rPr>
        <vertAlign val="superscript"/>
        <sz val="10"/>
        <color theme="1"/>
        <rFont val="Source Sans Pro"/>
        <family val="2"/>
      </rPr>
      <t>(6)</t>
    </r>
  </si>
  <si>
    <r>
      <t>Ratio entre la rémunération du CEO et le salaire moyen des collaborateurs en France</t>
    </r>
    <r>
      <rPr>
        <vertAlign val="superscript"/>
        <sz val="10"/>
        <color theme="1"/>
        <rFont val="Source Sans Pro"/>
        <family val="2"/>
      </rPr>
      <t xml:space="preserve">(6) </t>
    </r>
  </si>
  <si>
    <r>
      <t>Ratio between CEO compensation and average salary 
of employees in France</t>
    </r>
    <r>
      <rPr>
        <vertAlign val="superscript"/>
        <sz val="10"/>
        <color theme="1"/>
        <rFont val="Source Sans Pro"/>
        <family val="2"/>
      </rPr>
      <t>(6)</t>
    </r>
  </si>
  <si>
    <r>
      <t>Montant de la participation et de l'intéressement</t>
    </r>
    <r>
      <rPr>
        <vertAlign val="superscript"/>
        <sz val="10"/>
        <color theme="1"/>
        <rFont val="Source Sans Pro"/>
        <family val="2"/>
      </rPr>
      <t>(7)</t>
    </r>
  </si>
  <si>
    <r>
      <rPr>
        <vertAlign val="superscript"/>
        <sz val="9"/>
        <color theme="1"/>
        <rFont val="Source Sans Pro"/>
        <family val="2"/>
      </rPr>
      <t xml:space="preserve">(7) </t>
    </r>
    <r>
      <rPr>
        <sz val="9"/>
        <color theme="1"/>
        <rFont val="Source Sans Pro"/>
        <family val="2"/>
      </rPr>
      <t>Concerne les collaborateurs bénéficiant de participation et intéressement (Société Générale SA en France), mandataires sociaux, CODIR, Direction générale.</t>
    </r>
  </si>
  <si>
    <r>
      <rPr>
        <vertAlign val="superscript"/>
        <sz val="10"/>
        <color theme="1"/>
        <rFont val="Source Sans Pro"/>
        <family val="2"/>
      </rPr>
      <t xml:space="preserve">(7) </t>
    </r>
    <r>
      <rPr>
        <sz val="10"/>
        <color theme="1"/>
        <rFont val="Source Sans Pro"/>
        <family val="2"/>
      </rPr>
      <t>Concerns employees benefiting from profit-sharing and incentive schemes (Société Générale SA in France), corporate officers, CODIR, General Management.</t>
    </r>
  </si>
  <si>
    <r>
      <t>Taux d'absentéisme</t>
    </r>
    <r>
      <rPr>
        <vertAlign val="superscript"/>
        <sz val="10"/>
        <rFont val="Source Sans Pro"/>
        <family val="2"/>
      </rPr>
      <t>(8)</t>
    </r>
    <r>
      <rPr>
        <sz val="10"/>
        <rFont val="Source Sans Pro"/>
        <family val="2"/>
      </rPr>
      <t xml:space="preserve"> global</t>
    </r>
  </si>
  <si>
    <r>
      <t>Overall absenteeism rate</t>
    </r>
    <r>
      <rPr>
        <vertAlign val="superscript"/>
        <sz val="10"/>
        <color theme="1"/>
        <rFont val="Source Sans Pro"/>
        <family val="2"/>
      </rPr>
      <t>(8)</t>
    </r>
  </si>
  <si>
    <r>
      <rPr>
        <vertAlign val="superscript"/>
        <sz val="9"/>
        <color theme="1"/>
        <rFont val="Source Sans Pro"/>
        <family val="2"/>
      </rPr>
      <t>(8)</t>
    </r>
    <r>
      <rPr>
        <sz val="9"/>
        <color theme="1"/>
        <rFont val="Source Sans Pro"/>
        <family val="2"/>
      </rPr>
      <t>La définition est disponible ici : https://www.societegenerale.com/sites/default/files/documents/2024-03/document-enregistrement-universel-2024.pdf#page=370</t>
    </r>
  </si>
  <si>
    <r>
      <rPr>
        <vertAlign val="superscript"/>
        <sz val="10"/>
        <color theme="1"/>
        <rFont val="Source Sans Pro"/>
        <family val="2"/>
      </rPr>
      <t>(8)</t>
    </r>
    <r>
      <rPr>
        <sz val="10"/>
        <color theme="1"/>
        <rFont val="Source Sans Pro"/>
        <family val="2"/>
      </rPr>
      <t>The definition is available here 
https://www.societegenerale.com/sites/default/files/documents/2024-03/universal-registration-document-2024.pdf#page=370</t>
    </r>
  </si>
  <si>
    <t>Share of employees who said they were ready to exercise their right of warning if they were witnesses or faced with inappropriate behavior</t>
  </si>
  <si>
    <t>Part des collaborateurs estimant pouvoir s'exprimer (speak-up)</t>
  </si>
  <si>
    <t>Share of employees who feel they can express themselves (speak-up)</t>
  </si>
  <si>
    <t>Collaborateurs ayant participé à un challenge sportif et solidaire du Groupe (Move for Youth)</t>
  </si>
  <si>
    <t xml:space="preserve">     Pays dans lesquels ont eu lieu le challenge sportif et solidaire</t>
  </si>
  <si>
    <t xml:space="preserve">     Countries in which Citizen Commitment Time took place</t>
  </si>
  <si>
    <r>
      <t xml:space="preserve">(**) Data for 2029 - 2022 recalculated on the basis of the Group's scope as at end of 2023
</t>
    </r>
    <r>
      <rPr>
        <u/>
        <sz val="11"/>
        <color theme="1"/>
        <rFont val="Source Sans Pro"/>
        <family val="2"/>
      </rPr>
      <t>Scope of the Group as at end of 2023</t>
    </r>
    <r>
      <rPr>
        <sz val="11"/>
        <color theme="1"/>
        <rFont val="Source Sans Pro"/>
        <family val="2"/>
      </rPr>
      <t>: disposal of Société Générale Congo, ALD Merrion Fleet, ALD Automotive Russia, ALD Automotive Portugal, and ALD Automotive Norway, and the addition of newly consolidated subsidiaries ALD Automotive Malaisie and LeasePlan.</t>
    </r>
  </si>
  <si>
    <r>
      <t>Amount of employer contribution and profit sharing</t>
    </r>
    <r>
      <rPr>
        <vertAlign val="superscript"/>
        <sz val="10"/>
        <color theme="1"/>
        <rFont val="Source Sans Pro"/>
        <family val="2"/>
      </rPr>
      <t>(7)</t>
    </r>
  </si>
  <si>
    <t>Share of women in all management positions</t>
  </si>
  <si>
    <t>Share of women in junior management positions</t>
  </si>
  <si>
    <t xml:space="preserve">Share of women in management positions in revenue-generating functions </t>
  </si>
  <si>
    <t xml:space="preserve">Share of women in STEM (IT) related positions </t>
  </si>
  <si>
    <t>Share of French nationality in total workforce</t>
  </si>
  <si>
    <t>Share of Indian nationality in total workforce</t>
  </si>
  <si>
    <t>Share of Romanian nationality in total workforce</t>
  </si>
  <si>
    <t>Share of Czech nationality in total workforce</t>
  </si>
  <si>
    <t xml:space="preserve">Part des femmes managers </t>
  </si>
  <si>
    <t xml:space="preserve">Part des femmes managers dans des positions de management de premier niveau </t>
  </si>
  <si>
    <t>Part des femmes managers dans des fonctions génératrices de revenus</t>
  </si>
  <si>
    <t>Part des femmes dans des fonctions IT</t>
  </si>
  <si>
    <t xml:space="preserve">Part des salariés de nationalité française </t>
  </si>
  <si>
    <t>Part des salariés de nationalité indienne</t>
  </si>
  <si>
    <t>Part des salariés de nationalité roumaine</t>
  </si>
  <si>
    <t>Part des salariés de nationalité tchèque</t>
  </si>
  <si>
    <t xml:space="preserve">     of which in France*</t>
  </si>
  <si>
    <t xml:space="preserve">    dont en France*</t>
  </si>
  <si>
    <t>* All Group entities present on French territory, subsidiaries included</t>
  </si>
  <si>
    <t>* L'ensemble des entités du Groupe présentes sur le territoire français, filiales incluses.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</si>
</sst>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0"/>
    <numFmt numFmtId="166" formatCode="0.0%"/>
    <numFmt numFmtId="167" formatCode="_-* #,##0\ _€_-;\-* #,##0\ _€_-;_-* &quot;-&quot;??\ _€_-;_-@_-"/>
    <numFmt numFmtId="168" formatCode="0.0"/>
  </numFmts>
  <fonts count="50"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b/>
      <sz val="14"/>
      <color theme="0"/>
      <name val="Source Sans Pro"/>
      <family val="2"/>
    </font>
    <font>
      <sz val="11"/>
      <color theme="1"/>
      <name val="Source Sans Pro"/>
      <family val="2"/>
    </font>
    <font>
      <b/>
      <u/>
      <sz val="10"/>
      <color theme="1"/>
      <name val="Source Sans Pro"/>
      <family val="2"/>
    </font>
    <font>
      <b/>
      <sz val="12"/>
      <color theme="0"/>
      <name val="Source Sans Pro"/>
      <family val="2"/>
    </font>
    <font>
      <sz val="10"/>
      <color theme="1"/>
      <name val="Source Sans Pro"/>
      <family val="2"/>
    </font>
    <font>
      <b/>
      <sz val="10"/>
      <color theme="1"/>
      <name val="Source Sans Pro"/>
      <family val="2"/>
    </font>
    <font>
      <b/>
      <sz val="10"/>
      <color rgb="FF010101"/>
      <name val="Source Sans Pro"/>
      <family val="2"/>
    </font>
    <font>
      <b/>
      <sz val="10"/>
      <name val="Source Sans Pro"/>
      <family val="2"/>
    </font>
    <font>
      <sz val="10"/>
      <name val="Source Sans Pro"/>
      <family val="2"/>
    </font>
    <font>
      <i/>
      <sz val="10"/>
      <name val="Source Sans Pro"/>
      <family val="2"/>
    </font>
    <font>
      <i/>
      <sz val="10"/>
      <color theme="1"/>
      <name val="Source Sans Pro"/>
      <family val="2"/>
    </font>
    <font>
      <i/>
      <sz val="10"/>
      <color rgb="FF010101"/>
      <name val="Source Sans Pro"/>
      <family val="2"/>
    </font>
    <font>
      <sz val="10"/>
      <color rgb="FF010101"/>
      <name val="Source Sans Pro"/>
      <family val="2"/>
    </font>
    <font>
      <sz val="10"/>
      <color rgb="FF000000"/>
      <name val="Source Sans Pro"/>
      <family val="2"/>
    </font>
    <font>
      <vertAlign val="superscript"/>
      <sz val="10"/>
      <color theme="1"/>
      <name val="Source Sans Pro"/>
      <family val="2"/>
    </font>
    <font>
      <b/>
      <i/>
      <sz val="10"/>
      <color theme="1"/>
      <name val="Source Sans Pro"/>
      <family val="2"/>
    </font>
    <font>
      <i/>
      <sz val="10"/>
      <color rgb="FF000000"/>
      <name val="Source Sans Pro"/>
      <family val="2"/>
    </font>
    <font>
      <sz val="10"/>
      <color rgb="FFFF0000"/>
      <name val="Source Sans Pro"/>
      <family val="2"/>
    </font>
    <font>
      <vertAlign val="superscript"/>
      <sz val="10"/>
      <name val="Source Sans Pro"/>
      <family val="2"/>
    </font>
    <font>
      <vertAlign val="subscript"/>
      <sz val="10"/>
      <color theme="1"/>
      <name val="Source Sans Pro"/>
      <family val="2"/>
    </font>
    <font>
      <u/>
      <sz val="11"/>
      <color theme="1"/>
      <name val="Source Sans Pro"/>
      <family val="2"/>
    </font>
    <font>
      <b/>
      <i/>
      <sz val="10"/>
      <color rgb="FF010101"/>
      <name val="Source Sans Pro"/>
      <family val="2"/>
    </font>
    <font>
      <b/>
      <sz val="10"/>
      <color rgb="FF000000"/>
      <name val="Source Sans Pro"/>
      <family val="2"/>
    </font>
    <font>
      <sz val="9"/>
      <color theme="1"/>
      <name val="Source Sans Pro"/>
      <family val="2"/>
    </font>
    <font>
      <b/>
      <vertAlign val="subscript"/>
      <sz val="10"/>
      <color theme="1"/>
      <name val="Source Sans Pro"/>
      <family val="2"/>
    </font>
    <font>
      <sz val="10"/>
      <color theme="0"/>
      <name val="Source Sans Pro"/>
      <family val="2"/>
    </font>
    <font>
      <i/>
      <sz val="9"/>
      <color theme="1"/>
      <name val="Source Sans Pro"/>
      <family val="2"/>
    </font>
    <font>
      <i/>
      <sz val="9"/>
      <name val="Source Sans Pro"/>
      <family val="2"/>
    </font>
    <font>
      <i/>
      <sz val="9"/>
      <color rgb="FF010101"/>
      <name val="Source Sans Pro"/>
      <family val="2"/>
    </font>
    <font>
      <sz val="12"/>
      <color theme="0"/>
      <name val="Source Sans Pro"/>
      <family val="2"/>
    </font>
    <font>
      <b/>
      <sz val="11"/>
      <color theme="1"/>
      <name val="Source Sans Pro"/>
      <family val="2"/>
    </font>
    <font>
      <sz val="11"/>
      <color theme="1"/>
      <name val="Arial"/>
      <family val="2"/>
    </font>
    <font>
      <vertAlign val="subscript"/>
      <sz val="10"/>
      <name val="Source Sans Pro"/>
      <family val="2"/>
    </font>
    <font>
      <sz val="12"/>
      <color theme="0"/>
      <name val="Arial"/>
      <family val="2"/>
    </font>
    <font>
      <i/>
      <strike/>
      <sz val="10"/>
      <color rgb="FFFF0000"/>
      <name val="Source Sans Pro"/>
      <family val="2"/>
    </font>
    <font>
      <strike/>
      <sz val="10"/>
      <color rgb="FFFF0000"/>
      <name val="Source Sans Pro"/>
      <family val="2"/>
    </font>
    <font>
      <b/>
      <i/>
      <sz val="10"/>
      <name val="Source Sans Pro"/>
      <family val="2"/>
    </font>
    <font>
      <i/>
      <sz val="8"/>
      <color rgb="FF010101"/>
      <name val="Source Sans Pro"/>
      <family val="2"/>
    </font>
    <font>
      <i/>
      <sz val="11"/>
      <color theme="1"/>
      <name val="Source Sans Pro"/>
      <family val="2"/>
    </font>
    <font>
      <sz val="9"/>
      <name val="Source Sans Pro"/>
      <family val="2"/>
    </font>
    <font>
      <b/>
      <vertAlign val="subscript"/>
      <sz val="10"/>
      <name val="Source Sans Pro"/>
      <family val="2"/>
    </font>
    <font>
      <sz val="9"/>
      <color theme="0"/>
      <name val="Source Sans Pro"/>
      <family val="2"/>
    </font>
    <font>
      <vertAlign val="superscript"/>
      <sz val="9"/>
      <color theme="1"/>
      <name val="Source Sans Pro"/>
      <family val="2"/>
    </font>
    <font>
      <i/>
      <vertAlign val="superscript"/>
      <sz val="10"/>
      <color theme="1"/>
      <name val="Source Sans Pro"/>
      <family val="2"/>
    </font>
    <font>
      <vertAlign val="superscript"/>
      <sz val="9"/>
      <name val="Source Sans Pro"/>
      <family val="2"/>
    </font>
    <font>
      <sz val="9"/>
      <color rgb="FFFF0000"/>
      <name val="Source Sans Pro"/>
      <family val="2"/>
    </font>
  </fonts>
  <fills count="22">
    <fill>
      <patternFill patternType="none"/>
    </fill>
    <fill>
      <patternFill patternType="gray125"/>
    </fill>
    <fill>
      <patternFill patternType="solid">
        <fgColor theme="0"/>
        <bgColor indexed="64"/>
      </patternFill>
    </fill>
    <fill>
      <patternFill patternType="solid">
        <fgColor rgb="FFFEDEE8"/>
        <bgColor indexed="64"/>
      </patternFill>
    </fill>
    <fill>
      <patternFill patternType="solid">
        <fgColor rgb="FFFFFFFF"/>
        <bgColor rgb="FF000000"/>
      </patternFill>
    </fill>
    <fill>
      <patternFill patternType="solid">
        <fgColor rgb="FFC00000"/>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2" tint="0.79998168889431442"/>
        <bgColor rgb="FF000000"/>
      </patternFill>
    </fill>
    <fill>
      <patternFill patternType="solid">
        <fgColor theme="3" tint="0.79998168889431442"/>
        <bgColor rgb="FF000000"/>
      </patternFill>
    </fill>
    <fill>
      <patternFill patternType="solid">
        <fgColor theme="3" tint="0.79998168889431442"/>
        <bgColor indexed="64"/>
      </patternFill>
    </fill>
    <fill>
      <patternFill patternType="solid">
        <fgColor rgb="FF392B46"/>
        <bgColor indexed="64"/>
      </patternFill>
    </fill>
    <fill>
      <patternFill patternType="solid">
        <fgColor rgb="FF750211"/>
        <bgColor indexed="64"/>
      </patternFill>
    </fill>
    <fill>
      <patternFill patternType="solid">
        <fgColor rgb="FFFADFDC"/>
        <bgColor indexed="64"/>
      </patternFill>
    </fill>
    <fill>
      <patternFill patternType="solid">
        <fgColor rgb="FFEBEBEB"/>
      </patternFill>
    </fill>
    <fill>
      <patternFill patternType="solid">
        <fgColor theme="2" tint="0.79998168889431442"/>
        <bgColor indexed="64"/>
      </patternFill>
    </fill>
    <fill>
      <patternFill patternType="solid">
        <fgColor theme="0"/>
        <bgColor rgb="FF000000"/>
      </patternFill>
    </fill>
  </fills>
  <borders count="37">
    <border>
      <left/>
      <right/>
      <top/>
      <bottom/>
      <diagonal/>
    </border>
    <border>
      <left/>
      <right/>
      <top/>
      <bottom style="thin">
        <color rgb="FFC80745"/>
      </bottom>
      <diagonal/>
    </border>
    <border>
      <left/>
      <right/>
      <top style="thin">
        <color rgb="FFC80745"/>
      </top>
      <bottom style="thin">
        <color rgb="FFC80745"/>
      </bottom>
      <diagonal/>
    </border>
    <border>
      <left/>
      <right/>
      <top style="thin">
        <color rgb="FFC80745"/>
      </top>
      <bottom style="medium">
        <color rgb="FFC80745"/>
      </bottom>
      <diagonal/>
    </border>
    <border>
      <left/>
      <right/>
      <top style="medium">
        <color rgb="FFC80745"/>
      </top>
      <bottom style="thin">
        <color rgb="FFC80745"/>
      </bottom>
      <diagonal/>
    </border>
    <border>
      <left/>
      <right/>
      <top style="thin">
        <color rgb="FFC80745"/>
      </top>
      <bottom/>
      <diagonal/>
    </border>
    <border>
      <left/>
      <right/>
      <top/>
      <bottom style="thin">
        <color theme="2" tint="-0.499984740745262"/>
      </bottom>
      <diagonal/>
    </border>
    <border>
      <left/>
      <right/>
      <top style="thin">
        <color theme="2" tint="-0.499984740745262"/>
      </top>
      <bottom style="thin">
        <color theme="2" tint="-0.499984740745262"/>
      </bottom>
      <diagonal/>
    </border>
    <border>
      <left/>
      <right/>
      <top style="thin">
        <color theme="2" tint="-0.499984740745262"/>
      </top>
      <bottom style="medium">
        <color theme="2" tint="-0.499984740745262"/>
      </bottom>
      <diagonal/>
    </border>
    <border>
      <left/>
      <right/>
      <top style="thin">
        <color theme="8" tint="0.39994506668294322"/>
      </top>
      <bottom style="thin">
        <color theme="8" tint="0.39994506668294322"/>
      </bottom>
      <diagonal/>
    </border>
    <border>
      <left/>
      <right/>
      <top style="thin">
        <color theme="5" tint="0.59996337778862885"/>
      </top>
      <bottom style="thin">
        <color theme="5" tint="0.59996337778862885"/>
      </bottom>
      <diagonal/>
    </border>
    <border>
      <left/>
      <right/>
      <top style="thin">
        <color theme="5" tint="0.59996337778862885"/>
      </top>
      <bottom style="medium">
        <color theme="5" tint="0.59996337778862885"/>
      </bottom>
      <diagonal/>
    </border>
    <border>
      <left/>
      <right/>
      <top style="thin">
        <color rgb="FFC00000"/>
      </top>
      <bottom style="thin">
        <color rgb="FFC00000"/>
      </bottom>
      <diagonal/>
    </border>
    <border>
      <left/>
      <right/>
      <top style="thin">
        <color rgb="FFC00000"/>
      </top>
      <bottom style="medium">
        <color rgb="FFC00000"/>
      </bottom>
      <diagonal/>
    </border>
    <border>
      <left/>
      <right/>
      <top/>
      <bottom style="thin">
        <color rgb="FFC00000"/>
      </bottom>
      <diagonal/>
    </border>
    <border>
      <left/>
      <right/>
      <top style="thin">
        <color rgb="FFC80745"/>
      </top>
      <bottom style="thin">
        <color rgb="FFC00000"/>
      </bottom>
      <diagonal/>
    </border>
    <border>
      <left/>
      <right/>
      <top style="thin">
        <color rgb="FFC00000"/>
      </top>
      <bottom style="medium">
        <color theme="3" tint="-0.249977111117893"/>
      </bottom>
      <diagonal/>
    </border>
    <border>
      <left/>
      <right/>
      <top/>
      <bottom style="medium">
        <color rgb="FFC00000"/>
      </bottom>
      <diagonal/>
    </border>
    <border>
      <left/>
      <right/>
      <top style="thin">
        <color rgb="FF9677AE"/>
      </top>
      <bottom style="thin">
        <color rgb="FF9677AE"/>
      </bottom>
      <diagonal/>
    </border>
    <border>
      <left/>
      <right/>
      <top style="thin">
        <color rgb="FFC80745"/>
      </top>
      <bottom style="medium">
        <color rgb="FFC00000"/>
      </bottom>
      <diagonal/>
    </border>
    <border>
      <left/>
      <right/>
      <top/>
      <bottom style="thin">
        <color theme="5" tint="0.59996337778862885"/>
      </bottom>
      <diagonal/>
    </border>
    <border>
      <left/>
      <right/>
      <top style="medium">
        <color theme="5" tint="0.59996337778862885"/>
      </top>
      <bottom/>
      <diagonal/>
    </border>
    <border>
      <left/>
      <right/>
      <top style="thin">
        <color theme="5" tint="0.59996337778862885"/>
      </top>
      <bottom/>
      <diagonal/>
    </border>
    <border>
      <left/>
      <right/>
      <top style="medium">
        <color rgb="FFC80745"/>
      </top>
      <bottom/>
      <diagonal/>
    </border>
    <border>
      <left/>
      <right/>
      <top/>
      <bottom style="thin">
        <color theme="4" tint="-0.24994659260841701"/>
      </bottom>
      <diagonal/>
    </border>
    <border>
      <left/>
      <right/>
      <top style="thin">
        <color theme="4" tint="-0.24994659260841701"/>
      </top>
      <bottom style="thin">
        <color theme="4" tint="-0.24994659260841701"/>
      </bottom>
      <diagonal/>
    </border>
    <border>
      <left/>
      <right/>
      <top style="thin">
        <color theme="4" tint="-0.24994659260841701"/>
      </top>
      <bottom/>
      <diagonal/>
    </border>
    <border>
      <left/>
      <right/>
      <top/>
      <bottom style="thin">
        <color theme="9" tint="0.59996337778862885"/>
      </bottom>
      <diagonal/>
    </border>
    <border>
      <left/>
      <right/>
      <top style="thin">
        <color theme="8" tint="0.39994506668294322"/>
      </top>
      <bottom/>
      <diagonal/>
    </border>
    <border>
      <left/>
      <right/>
      <top/>
      <bottom style="medium">
        <color auto="1"/>
      </bottom>
      <diagonal/>
    </border>
    <border>
      <left/>
      <right/>
      <top style="thin">
        <color theme="8" tint="0.39994506668294322"/>
      </top>
      <bottom style="medium">
        <color auto="1"/>
      </bottom>
      <diagonal/>
    </border>
    <border>
      <left/>
      <right/>
      <top style="thin">
        <color rgb="FF9677AE"/>
      </top>
      <bottom style="medium">
        <color auto="1"/>
      </bottom>
      <diagonal/>
    </border>
    <border>
      <left/>
      <right/>
      <top style="medium">
        <color theme="2" tint="-0.499984740745262"/>
      </top>
      <bottom/>
      <diagonal/>
    </border>
    <border>
      <left/>
      <right/>
      <top style="thin">
        <color theme="2" tint="-0.499984740745262"/>
      </top>
      <bottom/>
      <diagonal/>
    </border>
    <border>
      <left/>
      <right/>
      <top style="thin">
        <color rgb="FFC00000"/>
      </top>
      <bottom/>
      <diagonal/>
    </border>
    <border>
      <left/>
      <right/>
      <top style="medium">
        <color theme="4" tint="-0.24994659260841701"/>
      </top>
      <bottom/>
      <diagonal/>
    </border>
    <border>
      <left/>
      <right/>
      <top style="thin">
        <color rgb="FFCCCCCC"/>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164" fontId="1" fillId="0" borderId="0" applyFont="0" applyFill="0" applyBorder="0" applyAlignment="0" applyProtection="0"/>
  </cellStyleXfs>
  <cellXfs count="547">
    <xf numFmtId="0" fontId="0" fillId="0" borderId="0" xfId="0"/>
    <xf numFmtId="0" fontId="5" fillId="2" borderId="0" xfId="0" applyFont="1" applyFill="1"/>
    <xf numFmtId="0" fontId="5" fillId="0" borderId="0" xfId="0" applyFont="1"/>
    <xf numFmtId="0" fontId="6" fillId="2" borderId="10" xfId="0" applyFont="1" applyFill="1" applyBorder="1" applyAlignment="1">
      <alignment vertical="center" wrapText="1"/>
    </xf>
    <xf numFmtId="0" fontId="6" fillId="2" borderId="11" xfId="0" applyFont="1" applyFill="1" applyBorder="1" applyAlignment="1">
      <alignment vertical="center" wrapText="1"/>
    </xf>
    <xf numFmtId="0" fontId="7" fillId="6" borderId="0" xfId="0" applyFont="1" applyFill="1" applyAlignment="1">
      <alignment horizontal="center" vertical="center"/>
    </xf>
    <xf numFmtId="0" fontId="7" fillId="7" borderId="0" xfId="0" applyFont="1" applyFill="1" applyAlignment="1">
      <alignment horizontal="left" vertical="center"/>
    </xf>
    <xf numFmtId="0" fontId="7" fillId="7" borderId="0" xfId="0" applyFont="1" applyFill="1" applyAlignment="1">
      <alignment horizontal="center" vertical="center"/>
    </xf>
    <xf numFmtId="0" fontId="8" fillId="2" borderId="1" xfId="0" applyFont="1" applyFill="1" applyBorder="1" applyAlignment="1">
      <alignment vertical="center" wrapText="1"/>
    </xf>
    <xf numFmtId="0" fontId="8" fillId="2" borderId="1" xfId="0" applyFont="1" applyFill="1" applyBorder="1" applyAlignment="1">
      <alignment horizontal="center" vertical="center"/>
    </xf>
    <xf numFmtId="3" fontId="9" fillId="2" borderId="1" xfId="1" applyNumberFormat="1" applyFont="1" applyFill="1" applyBorder="1" applyAlignment="1">
      <alignment horizontal="center" vertical="center"/>
    </xf>
    <xf numFmtId="0" fontId="10" fillId="14" borderId="1" xfId="0" applyFont="1" applyFill="1" applyBorder="1" applyAlignment="1">
      <alignment horizontal="center" vertical="center"/>
    </xf>
    <xf numFmtId="0" fontId="8" fillId="2" borderId="2" xfId="0" applyFont="1" applyFill="1" applyBorder="1" applyAlignment="1">
      <alignment vertical="center" wrapText="1"/>
    </xf>
    <xf numFmtId="0" fontId="8" fillId="2" borderId="2" xfId="0" applyFont="1" applyFill="1" applyBorder="1" applyAlignment="1">
      <alignment horizontal="center" vertical="center"/>
    </xf>
    <xf numFmtId="3" fontId="9" fillId="2" borderId="2" xfId="1" applyNumberFormat="1" applyFont="1" applyFill="1" applyBorder="1" applyAlignment="1">
      <alignment horizontal="center" vertical="center"/>
    </xf>
    <xf numFmtId="0" fontId="10" fillId="0" borderId="1" xfId="0" applyFont="1" applyFill="1" applyBorder="1" applyAlignment="1">
      <alignment horizontal="center" vertical="center"/>
    </xf>
    <xf numFmtId="165" fontId="9" fillId="2" borderId="2" xfId="1" applyNumberFormat="1" applyFont="1" applyFill="1" applyBorder="1" applyAlignment="1">
      <alignment horizontal="center" vertical="center"/>
    </xf>
    <xf numFmtId="0" fontId="8" fillId="2" borderId="2" xfId="0" applyFont="1" applyFill="1" applyBorder="1" applyAlignment="1">
      <alignment horizontal="center" vertical="center" wrapText="1"/>
    </xf>
    <xf numFmtId="3" fontId="11" fillId="2" borderId="2" xfId="3" applyNumberFormat="1" applyFont="1" applyFill="1" applyBorder="1" applyAlignment="1">
      <alignment horizontal="center" vertical="center" wrapText="1"/>
    </xf>
    <xf numFmtId="3" fontId="9" fillId="15" borderId="2" xfId="1" applyNumberFormat="1" applyFont="1" applyFill="1" applyBorder="1" applyAlignment="1">
      <alignment horizontal="center" vertical="center"/>
    </xf>
    <xf numFmtId="0" fontId="8" fillId="2" borderId="3" xfId="0" applyFont="1" applyFill="1" applyBorder="1" applyAlignment="1">
      <alignment vertical="center" wrapText="1"/>
    </xf>
    <xf numFmtId="0" fontId="8" fillId="2" borderId="3" xfId="0" applyFont="1" applyFill="1" applyBorder="1" applyAlignment="1">
      <alignment horizontal="center" vertical="center"/>
    </xf>
    <xf numFmtId="0" fontId="8" fillId="2" borderId="3" xfId="0" applyFont="1" applyFill="1" applyBorder="1" applyAlignment="1">
      <alignment horizontal="center" vertical="center" wrapText="1"/>
    </xf>
    <xf numFmtId="3" fontId="9" fillId="2" borderId="3" xfId="1" applyNumberFormat="1" applyFont="1" applyFill="1" applyBorder="1" applyAlignment="1">
      <alignment horizontal="center" vertical="center"/>
    </xf>
    <xf numFmtId="0" fontId="7" fillId="7" borderId="0" xfId="0" applyFont="1" applyFill="1" applyAlignment="1">
      <alignment horizontal="left" vertical="center" wrapText="1"/>
    </xf>
    <xf numFmtId="0" fontId="12" fillId="2" borderId="2" xfId="0" applyFont="1" applyFill="1" applyBorder="1" applyAlignment="1">
      <alignment horizontal="left" vertical="center" wrapText="1"/>
    </xf>
    <xf numFmtId="3" fontId="10" fillId="14" borderId="14" xfId="0" applyNumberFormat="1" applyFont="1" applyFill="1" applyBorder="1" applyAlignment="1">
      <alignment horizontal="center" vertical="center"/>
    </xf>
    <xf numFmtId="0" fontId="8" fillId="11" borderId="12" xfId="0" applyFont="1" applyFill="1" applyBorder="1"/>
    <xf numFmtId="0" fontId="5" fillId="11" borderId="12" xfId="0" applyFont="1" applyFill="1" applyBorder="1"/>
    <xf numFmtId="0" fontId="13" fillId="0" borderId="2" xfId="0" applyFont="1" applyBorder="1" applyAlignment="1">
      <alignment horizontal="left" vertical="center" wrapText="1"/>
    </xf>
    <xf numFmtId="0" fontId="14" fillId="2" borderId="2" xfId="0" applyFont="1" applyFill="1" applyBorder="1" applyAlignment="1">
      <alignment horizontal="center" vertical="center"/>
    </xf>
    <xf numFmtId="3" fontId="14" fillId="2" borderId="2" xfId="1" applyNumberFormat="1" applyFont="1" applyFill="1" applyBorder="1" applyAlignment="1">
      <alignment horizontal="center" vertical="center"/>
    </xf>
    <xf numFmtId="3" fontId="15" fillId="14" borderId="14" xfId="0" applyNumberFormat="1" applyFont="1" applyFill="1" applyBorder="1" applyAlignment="1">
      <alignment horizontal="center" vertical="center"/>
    </xf>
    <xf numFmtId="0" fontId="12" fillId="0" borderId="2" xfId="0" applyFont="1" applyBorder="1" applyAlignment="1">
      <alignment horizontal="left" vertical="center" wrapText="1"/>
    </xf>
    <xf numFmtId="0" fontId="15" fillId="14" borderId="14" xfId="0" applyFont="1" applyFill="1" applyBorder="1" applyAlignment="1">
      <alignment horizontal="center" vertical="center"/>
    </xf>
    <xf numFmtId="0" fontId="8" fillId="11" borderId="12" xfId="0" applyFont="1" applyFill="1" applyBorder="1" applyAlignment="1">
      <alignment wrapText="1"/>
    </xf>
    <xf numFmtId="3" fontId="13" fillId="2" borderId="2" xfId="3" applyNumberFormat="1" applyFont="1" applyFill="1" applyBorder="1" applyAlignment="1">
      <alignment horizontal="center" vertical="center" wrapText="1"/>
    </xf>
    <xf numFmtId="0" fontId="12" fillId="2" borderId="19" xfId="0" applyFont="1" applyFill="1" applyBorder="1" applyAlignment="1">
      <alignment horizontal="left" vertical="center" wrapText="1"/>
    </xf>
    <xf numFmtId="0" fontId="8" fillId="2" borderId="19" xfId="0" applyFont="1" applyFill="1" applyBorder="1" applyAlignment="1">
      <alignment horizontal="center" vertical="center"/>
    </xf>
    <xf numFmtId="3" fontId="9" fillId="2" borderId="19" xfId="1" applyNumberFormat="1" applyFont="1" applyFill="1" applyBorder="1" applyAlignment="1">
      <alignment horizontal="center" vertical="center"/>
    </xf>
    <xf numFmtId="0" fontId="8" fillId="11" borderId="13" xfId="0" applyFont="1" applyFill="1" applyBorder="1"/>
    <xf numFmtId="3" fontId="10" fillId="13" borderId="14" xfId="0" applyNumberFormat="1" applyFont="1" applyFill="1" applyBorder="1" applyAlignment="1">
      <alignment horizontal="center" vertical="center"/>
    </xf>
    <xf numFmtId="0" fontId="8" fillId="11" borderId="12" xfId="0" applyFont="1" applyFill="1" applyBorder="1" applyAlignment="1">
      <alignment horizontal="left" vertical="center" wrapText="1"/>
    </xf>
    <xf numFmtId="0" fontId="9" fillId="2" borderId="2" xfId="0" applyFont="1" applyFill="1" applyBorder="1" applyAlignment="1">
      <alignment vertical="center" wrapText="1"/>
    </xf>
    <xf numFmtId="0" fontId="9" fillId="2" borderId="2" xfId="0" applyFont="1" applyFill="1" applyBorder="1" applyAlignment="1">
      <alignment horizontal="center" vertical="center"/>
    </xf>
    <xf numFmtId="0" fontId="8" fillId="0" borderId="2" xfId="0" applyFont="1" applyBorder="1" applyAlignment="1">
      <alignment vertical="center" wrapText="1"/>
    </xf>
    <xf numFmtId="0" fontId="12" fillId="2" borderId="2" xfId="0" applyFont="1" applyFill="1" applyBorder="1" applyAlignment="1">
      <alignment horizontal="center" vertical="center" wrapText="1"/>
    </xf>
    <xf numFmtId="0" fontId="10" fillId="13" borderId="12" xfId="0" applyFont="1" applyFill="1" applyBorder="1" applyAlignment="1">
      <alignment horizontal="center" vertical="center"/>
    </xf>
    <xf numFmtId="0" fontId="13" fillId="2" borderId="2" xfId="0" applyFont="1" applyFill="1" applyBorder="1" applyAlignment="1">
      <alignment horizontal="center" vertical="center" wrapText="1"/>
    </xf>
    <xf numFmtId="3" fontId="9" fillId="2" borderId="5" xfId="1" quotePrefix="1" applyNumberFormat="1" applyFont="1" applyFill="1" applyBorder="1" applyAlignment="1">
      <alignment horizontal="center" vertical="center"/>
    </xf>
    <xf numFmtId="0" fontId="8" fillId="0" borderId="5" xfId="0" applyFont="1" applyBorder="1" applyAlignment="1">
      <alignment vertical="center" wrapText="1"/>
    </xf>
    <xf numFmtId="0" fontId="12" fillId="2" borderId="5" xfId="0" applyFont="1" applyFill="1" applyBorder="1" applyAlignment="1">
      <alignment horizontal="center" vertical="center" wrapText="1"/>
    </xf>
    <xf numFmtId="0" fontId="12" fillId="0" borderId="3" xfId="0" applyFont="1" applyBorder="1" applyAlignment="1">
      <alignment vertical="center" wrapText="1"/>
    </xf>
    <xf numFmtId="0" fontId="17" fillId="0" borderId="3" xfId="0" applyFont="1" applyBorder="1" applyAlignment="1">
      <alignment horizontal="center" vertical="center" wrapText="1"/>
    </xf>
    <xf numFmtId="3" fontId="8" fillId="2" borderId="3" xfId="0" applyNumberFormat="1" applyFont="1" applyFill="1" applyBorder="1" applyAlignment="1">
      <alignment horizontal="center" vertical="center"/>
    </xf>
    <xf numFmtId="3" fontId="9" fillId="2" borderId="3" xfId="0" applyNumberFormat="1" applyFont="1" applyFill="1" applyBorder="1" applyAlignment="1">
      <alignment horizontal="center" vertical="center"/>
    </xf>
    <xf numFmtId="0" fontId="10" fillId="13" borderId="17" xfId="0" applyFont="1" applyFill="1" applyBorder="1" applyAlignment="1">
      <alignment horizontal="center" vertical="center"/>
    </xf>
    <xf numFmtId="0" fontId="8" fillId="11" borderId="16" xfId="0" applyFont="1" applyFill="1" applyBorder="1"/>
    <xf numFmtId="165" fontId="9" fillId="2" borderId="1" xfId="1" applyNumberFormat="1" applyFont="1" applyFill="1" applyBorder="1" applyAlignment="1">
      <alignment horizontal="center" vertical="center"/>
    </xf>
    <xf numFmtId="0" fontId="8" fillId="11" borderId="1" xfId="0" applyFont="1" applyFill="1" applyBorder="1" applyAlignment="1">
      <alignment horizontal="center" vertical="center"/>
    </xf>
    <xf numFmtId="0" fontId="10" fillId="14" borderId="2" xfId="0" applyFont="1" applyFill="1" applyBorder="1" applyAlignment="1">
      <alignment horizontal="center" vertical="center"/>
    </xf>
    <xf numFmtId="0" fontId="8" fillId="11" borderId="2" xfId="0" applyFont="1" applyFill="1" applyBorder="1" applyAlignment="1">
      <alignment horizontal="center" vertical="center"/>
    </xf>
    <xf numFmtId="9" fontId="9" fillId="2" borderId="2" xfId="2" applyFont="1" applyFill="1" applyBorder="1" applyAlignment="1">
      <alignment horizontal="center" vertical="center"/>
    </xf>
    <xf numFmtId="9" fontId="10" fillId="14" borderId="2" xfId="0" applyNumberFormat="1" applyFont="1" applyFill="1" applyBorder="1" applyAlignment="1">
      <alignment horizontal="center" vertical="center"/>
    </xf>
    <xf numFmtId="9" fontId="9" fillId="2" borderId="1" xfId="2" applyFont="1" applyFill="1" applyBorder="1" applyAlignment="1">
      <alignment horizontal="center" vertical="center"/>
    </xf>
    <xf numFmtId="9" fontId="10" fillId="14" borderId="1" xfId="0" applyNumberFormat="1" applyFont="1" applyFill="1" applyBorder="1" applyAlignment="1">
      <alignment horizontal="center" vertical="center"/>
    </xf>
    <xf numFmtId="0" fontId="8" fillId="11" borderId="1" xfId="0" applyFont="1" applyFill="1" applyBorder="1" applyAlignment="1">
      <alignment horizontal="left" vertical="center" wrapText="1"/>
    </xf>
    <xf numFmtId="3" fontId="9" fillId="2" borderId="2" xfId="2" applyNumberFormat="1" applyFont="1" applyFill="1" applyBorder="1" applyAlignment="1">
      <alignment horizontal="center" vertical="center"/>
    </xf>
    <xf numFmtId="166" fontId="9" fillId="2" borderId="3" xfId="2" applyNumberFormat="1" applyFont="1" applyFill="1" applyBorder="1" applyAlignment="1">
      <alignment horizontal="center" vertical="center"/>
    </xf>
    <xf numFmtId="0" fontId="8" fillId="11" borderId="3" xfId="0" applyFont="1" applyFill="1" applyBorder="1" applyAlignment="1">
      <alignment horizontal="center" vertical="center"/>
    </xf>
    <xf numFmtId="0" fontId="9" fillId="2" borderId="4" xfId="0" applyFont="1" applyFill="1" applyBorder="1" applyAlignment="1">
      <alignment horizontal="center" vertical="center"/>
    </xf>
    <xf numFmtId="165" fontId="9" fillId="2" borderId="2" xfId="1" quotePrefix="1" applyNumberFormat="1" applyFont="1" applyFill="1" applyBorder="1" applyAlignment="1">
      <alignment horizontal="center" vertical="center"/>
    </xf>
    <xf numFmtId="165" fontId="9" fillId="2" borderId="1" xfId="1" quotePrefix="1" applyNumberFormat="1" applyFont="1" applyFill="1" applyBorder="1" applyAlignment="1">
      <alignment horizontal="center" vertical="center"/>
    </xf>
    <xf numFmtId="0" fontId="8" fillId="11" borderId="1" xfId="0" applyFont="1" applyFill="1" applyBorder="1" applyAlignment="1">
      <alignment vertical="center" wrapText="1"/>
    </xf>
    <xf numFmtId="0" fontId="14" fillId="2" borderId="2" xfId="0" applyFont="1" applyFill="1" applyBorder="1" applyAlignment="1">
      <alignment vertical="center" wrapText="1"/>
    </xf>
    <xf numFmtId="165" fontId="14" fillId="2" borderId="2" xfId="1" applyNumberFormat="1" applyFont="1" applyFill="1" applyBorder="1" applyAlignment="1">
      <alignment horizontal="center" vertical="center"/>
    </xf>
    <xf numFmtId="0" fontId="8" fillId="11" borderId="2" xfId="0" applyFont="1" applyFill="1" applyBorder="1" applyAlignment="1">
      <alignment horizontal="left" vertical="center" wrapText="1" shrinkToFit="1"/>
    </xf>
    <xf numFmtId="0" fontId="20" fillId="0" borderId="2" xfId="0" applyFont="1" applyBorder="1" applyAlignment="1">
      <alignment horizontal="center" vertical="center"/>
    </xf>
    <xf numFmtId="0" fontId="17" fillId="12" borderId="2" xfId="0" applyFont="1" applyFill="1" applyBorder="1" applyAlignment="1">
      <alignment horizontal="center" vertical="center"/>
    </xf>
    <xf numFmtId="0" fontId="17" fillId="4" borderId="2" xfId="0" applyFont="1" applyFill="1" applyBorder="1" applyAlignment="1">
      <alignment vertical="center" wrapText="1"/>
    </xf>
    <xf numFmtId="0" fontId="17" fillId="4" borderId="2" xfId="0" applyFont="1" applyFill="1" applyBorder="1" applyAlignment="1">
      <alignment horizontal="center" vertical="center"/>
    </xf>
    <xf numFmtId="165" fontId="9" fillId="2" borderId="1" xfId="0" applyNumberFormat="1" applyFont="1" applyFill="1" applyBorder="1" applyAlignment="1">
      <alignment horizontal="center" vertical="center"/>
    </xf>
    <xf numFmtId="3" fontId="9" fillId="2" borderId="2" xfId="0" applyNumberFormat="1" applyFont="1" applyFill="1" applyBorder="1" applyAlignment="1">
      <alignment horizontal="center" vertical="center"/>
    </xf>
    <xf numFmtId="0" fontId="8" fillId="2" borderId="5" xfId="0" applyFont="1" applyFill="1" applyBorder="1" applyAlignment="1">
      <alignment horizontal="center" vertical="center"/>
    </xf>
    <xf numFmtId="165" fontId="9" fillId="2" borderId="5" xfId="0" applyNumberFormat="1" applyFont="1" applyFill="1" applyBorder="1" applyAlignment="1">
      <alignment horizontal="center" vertical="center"/>
    </xf>
    <xf numFmtId="0" fontId="7" fillId="5" borderId="0" xfId="0" applyFont="1" applyFill="1" applyAlignment="1">
      <alignment vertical="center" wrapText="1"/>
    </xf>
    <xf numFmtId="0" fontId="8" fillId="5" borderId="0" xfId="0" applyFont="1" applyFill="1" applyAlignment="1">
      <alignment horizontal="center" vertical="center"/>
    </xf>
    <xf numFmtId="0" fontId="8" fillId="11" borderId="2" xfId="0" applyFont="1" applyFill="1" applyBorder="1" applyAlignment="1">
      <alignment vertical="center" wrapText="1"/>
    </xf>
    <xf numFmtId="0" fontId="8" fillId="2" borderId="15" xfId="0" applyFont="1" applyFill="1" applyBorder="1" applyAlignment="1">
      <alignment vertical="center" wrapText="1"/>
    </xf>
    <xf numFmtId="0" fontId="8" fillId="2" borderId="15" xfId="0" applyFont="1" applyFill="1" applyBorder="1" applyAlignment="1">
      <alignment horizontal="center" vertical="center"/>
    </xf>
    <xf numFmtId="0" fontId="7" fillId="8" borderId="0" xfId="0" applyFont="1" applyFill="1" applyAlignment="1">
      <alignment horizontal="center" vertical="center"/>
    </xf>
    <xf numFmtId="0" fontId="8" fillId="2" borderId="7" xfId="0" applyFont="1" applyFill="1" applyBorder="1" applyAlignment="1">
      <alignment horizontal="center" vertical="center"/>
    </xf>
    <xf numFmtId="0" fontId="8" fillId="2" borderId="7" xfId="0" applyFont="1" applyFill="1" applyBorder="1" applyAlignment="1">
      <alignment horizontal="center" vertical="center" wrapText="1"/>
    </xf>
    <xf numFmtId="0" fontId="12" fillId="2" borderId="7" xfId="0" applyFont="1" applyFill="1" applyBorder="1" applyAlignment="1">
      <alignment vertical="center" wrapText="1"/>
    </xf>
    <xf numFmtId="0" fontId="9" fillId="2" borderId="6" xfId="0" applyFont="1" applyFill="1" applyBorder="1" applyAlignment="1">
      <alignment vertical="center" wrapText="1"/>
    </xf>
    <xf numFmtId="3" fontId="9" fillId="2" borderId="6" xfId="0" applyNumberFormat="1" applyFont="1" applyFill="1" applyBorder="1" applyAlignment="1">
      <alignment horizontal="center" vertical="center"/>
    </xf>
    <xf numFmtId="0" fontId="14" fillId="2" borderId="7" xfId="0" applyFont="1" applyFill="1" applyBorder="1" applyAlignment="1">
      <alignment horizontal="center" vertical="center"/>
    </xf>
    <xf numFmtId="9" fontId="9" fillId="2" borderId="7" xfId="2" applyFont="1" applyFill="1" applyBorder="1" applyAlignment="1">
      <alignment horizontal="center" vertical="center"/>
    </xf>
    <xf numFmtId="0" fontId="9" fillId="2" borderId="7" xfId="0" applyFont="1" applyFill="1" applyBorder="1" applyAlignment="1">
      <alignment horizontal="center" vertical="center"/>
    </xf>
    <xf numFmtId="3" fontId="9" fillId="2" borderId="7" xfId="1" applyNumberFormat="1" applyFont="1" applyFill="1" applyBorder="1" applyAlignment="1">
      <alignment horizontal="center" vertical="center"/>
    </xf>
    <xf numFmtId="3" fontId="9" fillId="2" borderId="7" xfId="0" applyNumberFormat="1" applyFont="1" applyFill="1" applyBorder="1" applyAlignment="1">
      <alignment horizontal="center" vertical="center"/>
    </xf>
    <xf numFmtId="0" fontId="9" fillId="2" borderId="7" xfId="0" applyFont="1" applyFill="1" applyBorder="1" applyAlignment="1">
      <alignment vertical="center" wrapText="1"/>
    </xf>
    <xf numFmtId="166" fontId="9" fillId="2" borderId="7" xfId="2" applyNumberFormat="1" applyFont="1" applyFill="1" applyBorder="1" applyAlignment="1">
      <alignment horizontal="center" vertical="center"/>
    </xf>
    <xf numFmtId="0" fontId="8" fillId="2" borderId="6" xfId="0" applyFont="1" applyFill="1" applyBorder="1" applyAlignment="1">
      <alignment horizontal="left" vertical="center"/>
    </xf>
    <xf numFmtId="0" fontId="8" fillId="2" borderId="6" xfId="0" applyFont="1" applyFill="1" applyBorder="1" applyAlignment="1">
      <alignment horizontal="center" vertical="center"/>
    </xf>
    <xf numFmtId="3" fontId="8" fillId="2" borderId="6" xfId="0" applyNumberFormat="1" applyFont="1" applyFill="1" applyBorder="1" applyAlignment="1">
      <alignment horizontal="center" vertical="center"/>
    </xf>
    <xf numFmtId="0" fontId="8" fillId="2" borderId="7" xfId="0" applyFont="1" applyFill="1" applyBorder="1" applyAlignment="1">
      <alignment vertical="center" wrapText="1"/>
    </xf>
    <xf numFmtId="165" fontId="9" fillId="2" borderId="7" xfId="0" applyNumberFormat="1" applyFont="1" applyFill="1" applyBorder="1" applyAlignment="1">
      <alignment horizontal="center" vertical="center"/>
    </xf>
    <xf numFmtId="0" fontId="8" fillId="0" borderId="7" xfId="0" applyFont="1" applyBorder="1" applyAlignment="1">
      <alignment vertical="center" wrapText="1"/>
    </xf>
    <xf numFmtId="0" fontId="8" fillId="11" borderId="9" xfId="0" applyFont="1" applyFill="1" applyBorder="1" applyAlignment="1">
      <alignment horizontal="left" vertical="center" wrapText="1"/>
    </xf>
    <xf numFmtId="3" fontId="8" fillId="2" borderId="7" xfId="0" applyNumberFormat="1" applyFont="1" applyFill="1" applyBorder="1" applyAlignment="1">
      <alignment horizontal="center" vertical="center"/>
    </xf>
    <xf numFmtId="4" fontId="9" fillId="2" borderId="7" xfId="1" applyNumberFormat="1" applyFont="1" applyFill="1" applyBorder="1" applyAlignment="1">
      <alignment horizontal="center" vertical="center"/>
    </xf>
    <xf numFmtId="0" fontId="8" fillId="0" borderId="7" xfId="0" applyFont="1" applyBorder="1" applyAlignment="1">
      <alignment horizontal="center" vertical="center"/>
    </xf>
    <xf numFmtId="0" fontId="12" fillId="0" borderId="7" xfId="0" applyFont="1" applyBorder="1" applyAlignment="1">
      <alignment vertical="center" wrapText="1"/>
    </xf>
    <xf numFmtId="0" fontId="8" fillId="0" borderId="7" xfId="0" applyFont="1" applyBorder="1" applyAlignment="1">
      <alignment vertical="center"/>
    </xf>
    <xf numFmtId="1" fontId="9" fillId="2" borderId="7" xfId="1" quotePrefix="1" applyNumberFormat="1" applyFont="1" applyFill="1" applyBorder="1" applyAlignment="1">
      <alignment horizontal="center" vertical="center"/>
    </xf>
    <xf numFmtId="3" fontId="14" fillId="2" borderId="7" xfId="1" applyNumberFormat="1" applyFont="1" applyFill="1" applyBorder="1" applyAlignment="1">
      <alignment horizontal="center" vertical="center"/>
    </xf>
    <xf numFmtId="4" fontId="9" fillId="2" borderId="7" xfId="0" applyNumberFormat="1" applyFont="1" applyFill="1" applyBorder="1" applyAlignment="1">
      <alignment horizontal="center" vertical="center"/>
    </xf>
    <xf numFmtId="4" fontId="9" fillId="0" borderId="7" xfId="0" applyNumberFormat="1" applyFont="1" applyBorder="1" applyAlignment="1">
      <alignment horizontal="center" vertical="center"/>
    </xf>
    <xf numFmtId="3" fontId="9" fillId="0" borderId="7" xfId="1" applyNumberFormat="1" applyFont="1" applyFill="1" applyBorder="1" applyAlignment="1">
      <alignment horizontal="center" vertical="center"/>
    </xf>
    <xf numFmtId="3" fontId="9" fillId="2" borderId="6" xfId="1" applyNumberFormat="1" applyFont="1" applyFill="1" applyBorder="1" applyAlignment="1">
      <alignment horizontal="center" vertical="center"/>
    </xf>
    <xf numFmtId="0" fontId="8" fillId="2" borderId="8" xfId="0" applyFont="1" applyFill="1" applyBorder="1" applyAlignment="1">
      <alignment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center" wrapText="1"/>
    </xf>
    <xf numFmtId="3" fontId="9" fillId="2" borderId="8" xfId="1" applyNumberFormat="1" applyFont="1" applyFill="1" applyBorder="1" applyAlignment="1">
      <alignment horizontal="center" vertical="center"/>
    </xf>
    <xf numFmtId="0" fontId="8" fillId="0" borderId="7" xfId="0" applyFont="1" applyFill="1" applyBorder="1" applyAlignment="1">
      <alignment horizontal="center" vertical="center" wrapText="1"/>
    </xf>
    <xf numFmtId="0" fontId="7" fillId="9" borderId="0" xfId="0" applyFont="1" applyFill="1" applyAlignment="1">
      <alignment horizontal="left" vertical="center" wrapText="1"/>
    </xf>
    <xf numFmtId="0" fontId="7" fillId="9" borderId="0" xfId="0" applyFont="1" applyFill="1" applyAlignment="1">
      <alignment horizontal="center" vertical="center"/>
    </xf>
    <xf numFmtId="0" fontId="8" fillId="2" borderId="9" xfId="0" applyFont="1" applyFill="1" applyBorder="1" applyAlignment="1">
      <alignment vertical="center" wrapText="1"/>
    </xf>
    <xf numFmtId="0" fontId="8" fillId="2" borderId="9" xfId="0" applyFont="1" applyFill="1" applyBorder="1" applyAlignment="1">
      <alignment horizontal="center" vertical="center"/>
    </xf>
    <xf numFmtId="3" fontId="8" fillId="2" borderId="9" xfId="1" applyNumberFormat="1" applyFont="1" applyFill="1" applyBorder="1" applyAlignment="1">
      <alignment horizontal="center" vertical="center"/>
    </xf>
    <xf numFmtId="0" fontId="8" fillId="2" borderId="9" xfId="0" applyFont="1" applyFill="1" applyBorder="1" applyAlignment="1">
      <alignment horizontal="center" vertical="center" wrapText="1"/>
    </xf>
    <xf numFmtId="3" fontId="9" fillId="2" borderId="9" xfId="1" applyNumberFormat="1" applyFont="1" applyFill="1" applyBorder="1" applyAlignment="1">
      <alignment horizontal="center" vertical="center"/>
    </xf>
    <xf numFmtId="0" fontId="10" fillId="14" borderId="18" xfId="0" applyFont="1" applyFill="1" applyBorder="1" applyAlignment="1">
      <alignment horizontal="center" vertical="center"/>
    </xf>
    <xf numFmtId="3" fontId="10" fillId="14" borderId="18" xfId="0" applyNumberFormat="1" applyFont="1" applyFill="1" applyBorder="1" applyAlignment="1">
      <alignment horizontal="center" vertical="center"/>
    </xf>
    <xf numFmtId="0" fontId="14" fillId="2" borderId="9" xfId="0" applyFont="1" applyFill="1" applyBorder="1" applyAlignment="1">
      <alignment vertical="center" wrapText="1"/>
    </xf>
    <xf numFmtId="0" fontId="14" fillId="2" borderId="9" xfId="0" applyFont="1" applyFill="1" applyBorder="1" applyAlignment="1">
      <alignment horizontal="center" vertical="center" wrapText="1"/>
    </xf>
    <xf numFmtId="3" fontId="19" fillId="2" borderId="9" xfId="1" applyNumberFormat="1" applyFont="1" applyFill="1" applyBorder="1" applyAlignment="1">
      <alignment horizontal="center" vertical="center"/>
    </xf>
    <xf numFmtId="3" fontId="25" fillId="14" borderId="18" xfId="0" applyNumberFormat="1" applyFont="1" applyFill="1" applyBorder="1" applyAlignment="1">
      <alignment horizontal="center" vertical="center"/>
    </xf>
    <xf numFmtId="0" fontId="14" fillId="2" borderId="9" xfId="0" applyFont="1" applyFill="1" applyBorder="1" applyAlignment="1">
      <alignment horizontal="center" vertical="center"/>
    </xf>
    <xf numFmtId="166" fontId="14" fillId="2" borderId="9" xfId="2" applyNumberFormat="1" applyFont="1" applyFill="1" applyBorder="1" applyAlignment="1">
      <alignment horizontal="center" vertical="center"/>
    </xf>
    <xf numFmtId="166" fontId="9" fillId="2" borderId="9" xfId="2" applyNumberFormat="1" applyFont="1" applyFill="1" applyBorder="1" applyAlignment="1">
      <alignment horizontal="center" vertical="center"/>
    </xf>
    <xf numFmtId="166" fontId="9" fillId="2" borderId="9" xfId="1" applyNumberFormat="1" applyFont="1" applyFill="1" applyBorder="1" applyAlignment="1">
      <alignment horizontal="center" vertical="center"/>
    </xf>
    <xf numFmtId="3" fontId="14" fillId="2" borderId="9" xfId="1" applyNumberFormat="1" applyFont="1" applyFill="1" applyBorder="1" applyAlignment="1">
      <alignment horizontal="center" vertical="center"/>
    </xf>
    <xf numFmtId="3" fontId="9" fillId="2" borderId="9" xfId="2" applyNumberFormat="1" applyFont="1" applyFill="1" applyBorder="1" applyAlignment="1">
      <alignment horizontal="center" vertical="center"/>
    </xf>
    <xf numFmtId="3" fontId="9" fillId="2" borderId="9" xfId="0" applyNumberFormat="1" applyFont="1" applyFill="1" applyBorder="1" applyAlignment="1">
      <alignment horizontal="center" vertical="center"/>
    </xf>
    <xf numFmtId="3" fontId="20" fillId="14" borderId="18" xfId="0" applyNumberFormat="1" applyFont="1" applyFill="1" applyBorder="1" applyAlignment="1">
      <alignment horizontal="center" vertical="center"/>
    </xf>
    <xf numFmtId="9" fontId="14" fillId="2" borderId="9" xfId="2" applyFont="1" applyFill="1" applyBorder="1" applyAlignment="1">
      <alignment horizontal="center" vertical="center"/>
    </xf>
    <xf numFmtId="9" fontId="15" fillId="14" borderId="18" xfId="0" applyNumberFormat="1" applyFont="1" applyFill="1" applyBorder="1" applyAlignment="1">
      <alignment horizontal="center" vertical="center"/>
    </xf>
    <xf numFmtId="165" fontId="9" fillId="2" borderId="9" xfId="1" applyNumberFormat="1" applyFont="1" applyFill="1" applyBorder="1" applyAlignment="1">
      <alignment horizontal="center" vertical="center"/>
    </xf>
    <xf numFmtId="9" fontId="9" fillId="2" borderId="9" xfId="2" applyFont="1" applyFill="1" applyBorder="1" applyAlignment="1">
      <alignment horizontal="center" vertical="center"/>
    </xf>
    <xf numFmtId="9" fontId="10" fillId="14" borderId="18" xfId="0" applyNumberFormat="1" applyFont="1" applyFill="1" applyBorder="1" applyAlignment="1">
      <alignment horizontal="center" vertical="center"/>
    </xf>
    <xf numFmtId="3" fontId="26" fillId="14" borderId="18" xfId="0" applyNumberFormat="1" applyFont="1" applyFill="1" applyBorder="1" applyAlignment="1">
      <alignment horizontal="center" vertical="center"/>
    </xf>
    <xf numFmtId="0" fontId="8" fillId="0" borderId="9" xfId="0" applyFont="1" applyBorder="1" applyAlignment="1">
      <alignment vertical="center" wrapText="1"/>
    </xf>
    <xf numFmtId="9" fontId="19" fillId="2" borderId="9" xfId="2" applyFont="1" applyFill="1" applyBorder="1" applyAlignment="1">
      <alignment horizontal="center" vertical="center"/>
    </xf>
    <xf numFmtId="9" fontId="25" fillId="14" borderId="18" xfId="0" applyNumberFormat="1" applyFont="1" applyFill="1" applyBorder="1" applyAlignment="1">
      <alignment horizontal="center" vertical="center"/>
    </xf>
    <xf numFmtId="9" fontId="9" fillId="2" borderId="9" xfId="1" applyNumberFormat="1" applyFont="1" applyFill="1" applyBorder="1" applyAlignment="1">
      <alignment horizontal="center" vertical="center"/>
    </xf>
    <xf numFmtId="165" fontId="9" fillId="2" borderId="9" xfId="0" applyNumberFormat="1" applyFont="1" applyFill="1" applyBorder="1" applyAlignment="1">
      <alignment horizontal="center" vertical="center"/>
    </xf>
    <xf numFmtId="3" fontId="10" fillId="15" borderId="18" xfId="0" applyNumberFormat="1" applyFont="1" applyFill="1" applyBorder="1" applyAlignment="1">
      <alignment horizontal="center" vertical="center"/>
    </xf>
    <xf numFmtId="9" fontId="10" fillId="15" borderId="18" xfId="0" applyNumberFormat="1" applyFont="1" applyFill="1" applyBorder="1" applyAlignment="1">
      <alignment horizontal="center" vertical="center"/>
    </xf>
    <xf numFmtId="0" fontId="12" fillId="2" borderId="9" xfId="0" applyFont="1" applyFill="1" applyBorder="1" applyAlignment="1">
      <alignment horizontal="center" vertical="center" wrapText="1"/>
    </xf>
    <xf numFmtId="167" fontId="9" fillId="2" borderId="9" xfId="1" applyNumberFormat="1" applyFont="1" applyFill="1" applyBorder="1" applyAlignment="1">
      <alignment horizontal="center" vertical="center"/>
    </xf>
    <xf numFmtId="49" fontId="11" fillId="2" borderId="9" xfId="1" applyNumberFormat="1" applyFont="1" applyFill="1" applyBorder="1" applyAlignment="1">
      <alignment horizontal="center" vertical="center"/>
    </xf>
    <xf numFmtId="3" fontId="9" fillId="2" borderId="9" xfId="1" quotePrefix="1" applyNumberFormat="1" applyFont="1" applyFill="1" applyBorder="1" applyAlignment="1">
      <alignment horizontal="center" vertical="center"/>
    </xf>
    <xf numFmtId="0" fontId="10" fillId="15" borderId="18" xfId="0" applyFont="1" applyFill="1" applyBorder="1" applyAlignment="1">
      <alignment horizontal="center" vertical="center"/>
    </xf>
    <xf numFmtId="0" fontId="14" fillId="2" borderId="9" xfId="0" applyFont="1" applyFill="1" applyBorder="1" applyAlignment="1">
      <alignment horizontal="left" vertical="center" wrapText="1"/>
    </xf>
    <xf numFmtId="0" fontId="15" fillId="15" borderId="18" xfId="0" applyFont="1" applyFill="1" applyBorder="1" applyAlignment="1">
      <alignment horizontal="center" vertical="center"/>
    </xf>
    <xf numFmtId="0" fontId="12" fillId="2" borderId="9" xfId="0" applyFont="1" applyFill="1" applyBorder="1" applyAlignment="1">
      <alignment vertical="center" wrapText="1"/>
    </xf>
    <xf numFmtId="166" fontId="14" fillId="2" borderId="9" xfId="1" applyNumberFormat="1" applyFont="1" applyFill="1" applyBorder="1" applyAlignment="1">
      <alignment horizontal="center" vertical="center"/>
    </xf>
    <xf numFmtId="0" fontId="12" fillId="2" borderId="9"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7" xfId="0" applyFont="1" applyFill="1" applyBorder="1" applyAlignment="1">
      <alignment horizontal="left" vertical="center"/>
    </xf>
    <xf numFmtId="0" fontId="5" fillId="0" borderId="0" xfId="0" applyFont="1" applyFill="1"/>
    <xf numFmtId="0" fontId="8" fillId="0" borderId="3"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9" fillId="0" borderId="3" xfId="2" applyNumberFormat="1" applyFont="1" applyFill="1" applyBorder="1" applyAlignment="1">
      <alignment horizontal="center" vertical="center"/>
    </xf>
    <xf numFmtId="0" fontId="10" fillId="15" borderId="3" xfId="0" applyFont="1" applyFill="1" applyBorder="1" applyAlignment="1">
      <alignment horizontal="center" vertical="center"/>
    </xf>
    <xf numFmtId="0" fontId="6" fillId="2" borderId="20" xfId="0" applyFont="1" applyFill="1" applyBorder="1" applyAlignment="1">
      <alignment vertical="center" wrapText="1"/>
    </xf>
    <xf numFmtId="0" fontId="7" fillId="6" borderId="0" xfId="0" applyFont="1" applyFill="1" applyAlignment="1">
      <alignment horizontal="left" vertical="center"/>
    </xf>
    <xf numFmtId="0" fontId="9" fillId="0" borderId="6" xfId="0" applyFont="1" applyBorder="1" applyAlignment="1">
      <alignment vertical="center" wrapText="1"/>
    </xf>
    <xf numFmtId="0" fontId="9" fillId="2" borderId="7" xfId="0" applyFont="1" applyFill="1" applyBorder="1" applyAlignment="1">
      <alignment horizontal="center" vertical="center" wrapText="1"/>
    </xf>
    <xf numFmtId="164" fontId="5" fillId="0" borderId="0" xfId="1" applyFont="1"/>
    <xf numFmtId="3" fontId="11" fillId="0" borderId="7" xfId="1" applyNumberFormat="1" applyFont="1" applyFill="1" applyBorder="1" applyAlignment="1">
      <alignment horizontal="center" vertical="center"/>
    </xf>
    <xf numFmtId="4" fontId="9" fillId="0" borderId="7" xfId="1" applyNumberFormat="1" applyFont="1" applyFill="1" applyBorder="1" applyAlignment="1">
      <alignment horizontal="center" vertical="center"/>
    </xf>
    <xf numFmtId="166" fontId="9" fillId="2" borderId="6" xfId="2" applyNumberFormat="1" applyFont="1" applyFill="1" applyBorder="1" applyAlignment="1">
      <alignment horizontal="center" vertical="center"/>
    </xf>
    <xf numFmtId="0" fontId="8" fillId="11" borderId="3" xfId="0" applyFont="1" applyFill="1" applyBorder="1" applyAlignment="1">
      <alignment vertical="center" wrapText="1"/>
    </xf>
    <xf numFmtId="0" fontId="7" fillId="16" borderId="0" xfId="0" applyFont="1" applyFill="1" applyAlignment="1">
      <alignment horizontal="center" vertical="center"/>
    </xf>
    <xf numFmtId="166" fontId="10" fillId="14" borderId="18" xfId="0" applyNumberFormat="1" applyFont="1" applyFill="1" applyBorder="1" applyAlignment="1">
      <alignment horizontal="center" vertical="center"/>
    </xf>
    <xf numFmtId="166" fontId="15" fillId="14" borderId="18" xfId="0" applyNumberFormat="1" applyFont="1" applyFill="1" applyBorder="1" applyAlignment="1">
      <alignment horizontal="center" vertical="center"/>
    </xf>
    <xf numFmtId="166" fontId="10" fillId="15" borderId="18" xfId="0" applyNumberFormat="1" applyFont="1" applyFill="1" applyBorder="1" applyAlignment="1">
      <alignment horizontal="center" vertical="center"/>
    </xf>
    <xf numFmtId="0" fontId="7" fillId="16" borderId="0" xfId="0" applyFont="1" applyFill="1" applyAlignment="1">
      <alignment horizontal="left" vertical="center" wrapText="1"/>
    </xf>
    <xf numFmtId="0" fontId="8" fillId="0" borderId="9" xfId="0" applyFont="1" applyBorder="1" applyAlignment="1">
      <alignment horizontal="center" vertical="center" wrapText="1"/>
    </xf>
    <xf numFmtId="0" fontId="5" fillId="0" borderId="9" xfId="0" applyFont="1" applyBorder="1" applyAlignment="1">
      <alignment horizontal="center" vertical="center"/>
    </xf>
    <xf numFmtId="0" fontId="8" fillId="0" borderId="9" xfId="0" applyFont="1" applyBorder="1" applyAlignment="1">
      <alignment horizontal="center" vertical="center"/>
    </xf>
    <xf numFmtId="0" fontId="5" fillId="2" borderId="9" xfId="0" applyFont="1" applyFill="1" applyBorder="1"/>
    <xf numFmtId="0" fontId="13" fillId="2" borderId="2" xfId="0" applyFont="1" applyFill="1" applyBorder="1" applyAlignment="1">
      <alignment horizontal="left" vertical="center" wrapText="1"/>
    </xf>
    <xf numFmtId="0" fontId="8" fillId="2" borderId="5" xfId="0" applyFont="1" applyFill="1" applyBorder="1" applyAlignment="1">
      <alignment vertical="center" wrapText="1"/>
    </xf>
    <xf numFmtId="0" fontId="12" fillId="2" borderId="3" xfId="0" applyFont="1" applyFill="1" applyBorder="1" applyAlignment="1">
      <alignment vertical="center" wrapText="1"/>
    </xf>
    <xf numFmtId="0" fontId="14" fillId="2" borderId="2" xfId="0" applyFont="1" applyFill="1" applyBorder="1" applyAlignment="1">
      <alignment horizontal="center" vertical="center" wrapText="1"/>
    </xf>
    <xf numFmtId="3" fontId="8" fillId="2" borderId="3" xfId="0" applyNumberFormat="1" applyFont="1" applyFill="1" applyBorder="1" applyAlignment="1">
      <alignment horizontal="center" vertical="center" wrapText="1"/>
    </xf>
    <xf numFmtId="166" fontId="9" fillId="0" borderId="3" xfId="2" applyNumberFormat="1" applyFont="1" applyFill="1" applyBorder="1" applyAlignment="1">
      <alignment horizontal="center" vertical="center" wrapText="1"/>
    </xf>
    <xf numFmtId="0" fontId="10" fillId="0" borderId="3" xfId="0" applyFont="1" applyFill="1" applyBorder="1" applyAlignment="1">
      <alignment horizontal="center" vertical="center"/>
    </xf>
    <xf numFmtId="0" fontId="9" fillId="2" borderId="4" xfId="0" applyFont="1" applyFill="1" applyBorder="1" applyAlignment="1">
      <alignment vertical="center" wrapText="1"/>
    </xf>
    <xf numFmtId="0" fontId="12" fillId="4" borderId="2" xfId="0" applyFont="1" applyFill="1" applyBorder="1" applyAlignment="1">
      <alignment vertical="center" wrapText="1"/>
    </xf>
    <xf numFmtId="0" fontId="17" fillId="0" borderId="2" xfId="0" applyFont="1" applyBorder="1" applyAlignment="1">
      <alignment horizontal="center" vertical="center"/>
    </xf>
    <xf numFmtId="0" fontId="17" fillId="4" borderId="5" xfId="0" applyFont="1" applyFill="1" applyBorder="1" applyAlignment="1">
      <alignment horizontal="center" vertical="center"/>
    </xf>
    <xf numFmtId="0" fontId="8" fillId="0" borderId="3" xfId="0" applyFont="1" applyBorder="1" applyAlignment="1">
      <alignment horizontal="center" vertical="center" wrapText="1"/>
    </xf>
    <xf numFmtId="0" fontId="17" fillId="0" borderId="5" xfId="0" applyFont="1" applyBorder="1" applyAlignment="1">
      <alignment horizontal="center" vertical="center"/>
    </xf>
    <xf numFmtId="0" fontId="8" fillId="0" borderId="3" xfId="0" applyFont="1" applyBorder="1" applyAlignment="1">
      <alignment horizontal="center" vertical="center"/>
    </xf>
    <xf numFmtId="0" fontId="8" fillId="11" borderId="2" xfId="0" applyFont="1" applyFill="1" applyBorder="1" applyAlignment="1">
      <alignment horizontal="left" vertical="center" wrapText="1"/>
    </xf>
    <xf numFmtId="3" fontId="10" fillId="0" borderId="14" xfId="0" applyNumberFormat="1" applyFont="1" applyFill="1" applyBorder="1" applyAlignment="1">
      <alignment horizontal="center" vertical="center"/>
    </xf>
    <xf numFmtId="0" fontId="10" fillId="0" borderId="12" xfId="0" applyFont="1" applyFill="1" applyBorder="1" applyAlignment="1">
      <alignment horizontal="center" vertical="center"/>
    </xf>
    <xf numFmtId="0" fontId="10" fillId="0" borderId="17" xfId="0" applyFont="1" applyFill="1" applyBorder="1" applyAlignment="1">
      <alignment horizontal="center" vertical="center"/>
    </xf>
    <xf numFmtId="0" fontId="7" fillId="17" borderId="0" xfId="0" applyFont="1" applyFill="1" applyAlignment="1">
      <alignment horizontal="left" vertical="center" wrapText="1"/>
    </xf>
    <xf numFmtId="0" fontId="7" fillId="17" borderId="0" xfId="0" applyFont="1" applyFill="1" applyAlignment="1">
      <alignment horizontal="center" vertical="center"/>
    </xf>
    <xf numFmtId="3" fontId="9" fillId="18" borderId="6" xfId="0" applyNumberFormat="1" applyFont="1" applyFill="1" applyBorder="1" applyAlignment="1">
      <alignment horizontal="center" vertical="center"/>
    </xf>
    <xf numFmtId="3" fontId="9" fillId="18" borderId="7" xfId="0" applyNumberFormat="1" applyFont="1" applyFill="1" applyBorder="1" applyAlignment="1">
      <alignment horizontal="center" vertical="center"/>
    </xf>
    <xf numFmtId="0" fontId="11" fillId="0" borderId="6" xfId="0" applyFont="1" applyBorder="1" applyAlignment="1">
      <alignment vertical="center" wrapText="1"/>
    </xf>
    <xf numFmtId="0" fontId="8" fillId="0" borderId="6" xfId="0" applyFont="1" applyBorder="1" applyAlignment="1">
      <alignment horizontal="center" vertical="center"/>
    </xf>
    <xf numFmtId="166" fontId="9" fillId="18" borderId="6" xfId="2" applyNumberFormat="1" applyFont="1" applyFill="1" applyBorder="1" applyAlignment="1">
      <alignment horizontal="center" vertical="center"/>
    </xf>
    <xf numFmtId="0" fontId="8" fillId="2" borderId="6" xfId="0" applyFont="1" applyFill="1" applyBorder="1" applyAlignment="1">
      <alignment vertical="center" wrapText="1"/>
    </xf>
    <xf numFmtId="165" fontId="9" fillId="18" borderId="7" xfId="0" applyNumberFormat="1" applyFont="1" applyFill="1" applyBorder="1" applyAlignment="1">
      <alignment horizontal="center" vertical="center"/>
    </xf>
    <xf numFmtId="3" fontId="9" fillId="18" borderId="7" xfId="1" applyNumberFormat="1" applyFont="1" applyFill="1" applyBorder="1" applyAlignment="1">
      <alignment horizontal="center" vertical="center"/>
    </xf>
    <xf numFmtId="4" fontId="9" fillId="18" borderId="7" xfId="1" applyNumberFormat="1" applyFont="1" applyFill="1" applyBorder="1" applyAlignment="1">
      <alignment horizontal="center" vertical="center"/>
    </xf>
    <xf numFmtId="166" fontId="9" fillId="18" borderId="7" xfId="2" applyNumberFormat="1" applyFont="1" applyFill="1" applyBorder="1" applyAlignment="1">
      <alignment horizontal="center" vertical="center"/>
    </xf>
    <xf numFmtId="0" fontId="8" fillId="2" borderId="7" xfId="0" applyFont="1" applyFill="1" applyBorder="1" applyAlignment="1">
      <alignment vertical="center"/>
    </xf>
    <xf numFmtId="1" fontId="9" fillId="18" borderId="7" xfId="1" quotePrefix="1" applyNumberFormat="1" applyFont="1" applyFill="1" applyBorder="1" applyAlignment="1">
      <alignment horizontal="center" vertical="center"/>
    </xf>
    <xf numFmtId="9" fontId="9" fillId="18" borderId="7" xfId="2" applyFont="1" applyFill="1" applyBorder="1" applyAlignment="1">
      <alignment horizontal="center" vertical="center"/>
    </xf>
    <xf numFmtId="0" fontId="14" fillId="2" borderId="7" xfId="0" applyFont="1" applyFill="1" applyBorder="1" applyAlignment="1">
      <alignment horizontal="left" vertical="center"/>
    </xf>
    <xf numFmtId="3" fontId="14" fillId="18" borderId="7" xfId="1" applyNumberFormat="1" applyFont="1" applyFill="1" applyBorder="1" applyAlignment="1">
      <alignment horizontal="center" vertical="center"/>
    </xf>
    <xf numFmtId="4" fontId="9" fillId="18" borderId="7" xfId="0" applyNumberFormat="1" applyFont="1" applyFill="1" applyBorder="1" applyAlignment="1">
      <alignment horizontal="center" vertical="center"/>
    </xf>
    <xf numFmtId="0" fontId="9" fillId="2" borderId="6" xfId="0" applyFont="1" applyFill="1" applyBorder="1" applyAlignment="1">
      <alignment horizontal="center" vertical="center"/>
    </xf>
    <xf numFmtId="0" fontId="9" fillId="2" borderId="6" xfId="0" applyFont="1" applyFill="1" applyBorder="1" applyAlignment="1">
      <alignment horizontal="center" vertical="center" wrapText="1"/>
    </xf>
    <xf numFmtId="0" fontId="5" fillId="0" borderId="0" xfId="0" applyFont="1" applyAlignment="1">
      <alignment vertical="top" wrapText="1"/>
    </xf>
    <xf numFmtId="0" fontId="12" fillId="2" borderId="1" xfId="0" applyFont="1" applyFill="1" applyBorder="1" applyAlignment="1">
      <alignment vertical="center" wrapText="1"/>
    </xf>
    <xf numFmtId="0" fontId="12" fillId="2" borderId="2" xfId="0" applyFont="1" applyFill="1" applyBorder="1" applyAlignment="1">
      <alignment vertical="center" wrapText="1"/>
    </xf>
    <xf numFmtId="0" fontId="12" fillId="2" borderId="1" xfId="0" applyFont="1" applyFill="1" applyBorder="1" applyAlignment="1">
      <alignment horizontal="center" vertical="center"/>
    </xf>
    <xf numFmtId="3" fontId="8" fillId="2" borderId="1" xfId="1" applyNumberFormat="1" applyFont="1" applyFill="1" applyBorder="1" applyAlignment="1">
      <alignment horizontal="center" vertical="center"/>
    </xf>
    <xf numFmtId="3" fontId="16" fillId="13" borderId="14" xfId="0" applyNumberFormat="1" applyFont="1" applyFill="1" applyBorder="1" applyAlignment="1">
      <alignment horizontal="center" vertical="center"/>
    </xf>
    <xf numFmtId="0" fontId="12" fillId="2" borderId="2" xfId="0" applyFont="1" applyFill="1" applyBorder="1" applyAlignment="1">
      <alignment horizontal="center" vertical="center"/>
    </xf>
    <xf numFmtId="3" fontId="8" fillId="2" borderId="2" xfId="1" applyNumberFormat="1" applyFont="1" applyFill="1" applyBorder="1" applyAlignment="1">
      <alignment horizontal="center" vertical="center"/>
    </xf>
    <xf numFmtId="3" fontId="16" fillId="0" borderId="0" xfId="0" applyNumberFormat="1" applyFont="1" applyFill="1" applyAlignment="1">
      <alignment horizontal="center" vertical="center"/>
    </xf>
    <xf numFmtId="3" fontId="16" fillId="13" borderId="0" xfId="0" applyNumberFormat="1" applyFont="1" applyFill="1" applyAlignment="1">
      <alignment horizontal="center" vertical="center"/>
    </xf>
    <xf numFmtId="0" fontId="16" fillId="0" borderId="12" xfId="0" applyFont="1" applyFill="1" applyBorder="1" applyAlignment="1">
      <alignment horizontal="center" vertical="center"/>
    </xf>
    <xf numFmtId="0" fontId="16" fillId="13" borderId="12" xfId="0" applyFont="1" applyFill="1" applyBorder="1" applyAlignment="1">
      <alignment horizontal="center" vertical="center"/>
    </xf>
    <xf numFmtId="0" fontId="30" fillId="2" borderId="2" xfId="0" applyFont="1" applyFill="1" applyBorder="1" applyAlignment="1">
      <alignment vertical="center" wrapText="1"/>
    </xf>
    <xf numFmtId="0" fontId="31" fillId="2" borderId="2"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2" xfId="0" applyFont="1" applyFill="1" applyBorder="1" applyAlignment="1">
      <alignment horizontal="center" vertical="center"/>
    </xf>
    <xf numFmtId="3" fontId="30" fillId="2" borderId="2" xfId="1" applyNumberFormat="1" applyFont="1" applyFill="1" applyBorder="1" applyAlignment="1">
      <alignment horizontal="center" vertical="center"/>
    </xf>
    <xf numFmtId="0" fontId="32" fillId="0" borderId="0" xfId="0" applyFont="1" applyFill="1" applyAlignment="1">
      <alignment horizontal="center" vertical="center"/>
    </xf>
    <xf numFmtId="0" fontId="32" fillId="13" borderId="0" xfId="0" applyFont="1" applyFill="1" applyAlignment="1">
      <alignment horizontal="center" vertical="center"/>
    </xf>
    <xf numFmtId="0" fontId="27" fillId="11" borderId="12" xfId="0" applyFont="1" applyFill="1" applyBorder="1"/>
    <xf numFmtId="0" fontId="27" fillId="0" borderId="0" xfId="0" applyFont="1"/>
    <xf numFmtId="0" fontId="30" fillId="0" borderId="2" xfId="0" applyFont="1" applyBorder="1" applyAlignment="1">
      <alignment vertical="center" wrapText="1"/>
    </xf>
    <xf numFmtId="0" fontId="32" fillId="0" borderId="12" xfId="0" applyFont="1" applyFill="1" applyBorder="1" applyAlignment="1">
      <alignment horizontal="center" vertical="center"/>
    </xf>
    <xf numFmtId="0" fontId="32" fillId="13" borderId="12" xfId="0" applyFont="1" applyFill="1" applyBorder="1" applyAlignment="1">
      <alignment horizontal="center" vertical="center"/>
    </xf>
    <xf numFmtId="165" fontId="30" fillId="2" borderId="2" xfId="1" applyNumberFormat="1" applyFont="1" applyFill="1" applyBorder="1" applyAlignment="1">
      <alignment horizontal="center" vertical="center"/>
    </xf>
    <xf numFmtId="165" fontId="32" fillId="0" borderId="12" xfId="0" applyNumberFormat="1" applyFont="1" applyFill="1" applyBorder="1" applyAlignment="1">
      <alignment horizontal="center" vertical="center"/>
    </xf>
    <xf numFmtId="166" fontId="10" fillId="14" borderId="1" xfId="0" applyNumberFormat="1" applyFont="1" applyFill="1" applyBorder="1" applyAlignment="1">
      <alignment horizontal="center" vertical="center"/>
    </xf>
    <xf numFmtId="165" fontId="8" fillId="2" borderId="1" xfId="1" applyNumberFormat="1" applyFont="1" applyFill="1" applyBorder="1" applyAlignment="1">
      <alignment horizontal="center" vertical="center"/>
    </xf>
    <xf numFmtId="165" fontId="8" fillId="0" borderId="1" xfId="1" applyNumberFormat="1" applyFont="1" applyFill="1" applyBorder="1" applyAlignment="1">
      <alignment horizontal="center" vertical="center"/>
    </xf>
    <xf numFmtId="3" fontId="8" fillId="0" borderId="1" xfId="1" applyNumberFormat="1" applyFont="1" applyFill="1" applyBorder="1" applyAlignment="1">
      <alignment horizontal="center" vertical="center"/>
    </xf>
    <xf numFmtId="165" fontId="8" fillId="2" borderId="7" xfId="0" applyNumberFormat="1" applyFont="1" applyFill="1" applyBorder="1" applyAlignment="1">
      <alignment horizontal="center" vertical="center"/>
    </xf>
    <xf numFmtId="168" fontId="10" fillId="14" borderId="1" xfId="0" applyNumberFormat="1" applyFont="1" applyFill="1" applyBorder="1" applyAlignment="1">
      <alignment horizontal="center" vertical="center"/>
    </xf>
    <xf numFmtId="0" fontId="8" fillId="2" borderId="5" xfId="0" applyFont="1" applyFill="1" applyBorder="1" applyAlignment="1">
      <alignment horizontal="center" vertical="center" wrapText="1"/>
    </xf>
    <xf numFmtId="0" fontId="17" fillId="12" borderId="5" xfId="0" applyFont="1" applyFill="1" applyBorder="1" applyAlignment="1">
      <alignment horizontal="center" vertical="center"/>
    </xf>
    <xf numFmtId="0" fontId="8" fillId="11" borderId="5" xfId="0" applyFont="1" applyFill="1" applyBorder="1" applyAlignment="1">
      <alignment horizontal="center" vertical="center"/>
    </xf>
    <xf numFmtId="0" fontId="5" fillId="0" borderId="0" xfId="0" applyFont="1" applyAlignment="1">
      <alignment horizontal="left"/>
    </xf>
    <xf numFmtId="0" fontId="9" fillId="2" borderId="10" xfId="0" applyFont="1" applyFill="1" applyBorder="1" applyAlignment="1">
      <alignment horizontal="left" vertical="center" wrapText="1"/>
    </xf>
    <xf numFmtId="0" fontId="5" fillId="2" borderId="0" xfId="0" applyFont="1" applyFill="1" applyAlignment="1">
      <alignment horizontal="left"/>
    </xf>
    <xf numFmtId="165" fontId="8" fillId="2" borderId="2" xfId="1" applyNumberFormat="1" applyFont="1" applyFill="1" applyBorder="1" applyAlignment="1">
      <alignment horizontal="center" vertical="center"/>
    </xf>
    <xf numFmtId="3" fontId="9" fillId="0" borderId="2" xfId="1" applyNumberFormat="1" applyFont="1" applyFill="1" applyBorder="1" applyAlignment="1">
      <alignment horizontal="center" vertical="center"/>
    </xf>
    <xf numFmtId="0" fontId="8" fillId="11" borderId="12" xfId="0" applyFont="1" applyFill="1" applyBorder="1" applyAlignment="1">
      <alignment vertical="top" wrapText="1"/>
    </xf>
    <xf numFmtId="0" fontId="8" fillId="0" borderId="2" xfId="0" applyFont="1" applyFill="1" applyBorder="1" applyAlignment="1">
      <alignment vertical="center" wrapText="1"/>
    </xf>
    <xf numFmtId="0" fontId="9" fillId="2" borderId="22" xfId="0" applyFont="1" applyFill="1" applyBorder="1" applyAlignment="1">
      <alignment horizontal="left" vertical="center" wrapText="1"/>
    </xf>
    <xf numFmtId="0" fontId="5" fillId="2" borderId="21" xfId="0" applyFont="1" applyFill="1" applyBorder="1"/>
    <xf numFmtId="3" fontId="10" fillId="14" borderId="1" xfId="0" applyNumberFormat="1" applyFont="1" applyFill="1" applyBorder="1" applyAlignment="1">
      <alignment horizontal="center" vertical="center"/>
    </xf>
    <xf numFmtId="165" fontId="9" fillId="2" borderId="2" xfId="1" applyNumberFormat="1" applyFont="1" applyFill="1" applyBorder="1" applyAlignment="1">
      <alignment horizontal="center" vertical="center" wrapText="1"/>
    </xf>
    <xf numFmtId="166" fontId="10" fillId="14" borderId="0" xfId="0" applyNumberFormat="1" applyFont="1" applyFill="1" applyBorder="1" applyAlignment="1">
      <alignment horizontal="center" vertical="center"/>
    </xf>
    <xf numFmtId="0" fontId="5" fillId="0" borderId="23" xfId="0" applyFont="1" applyBorder="1"/>
    <xf numFmtId="0" fontId="30" fillId="0" borderId="2" xfId="0" applyFont="1" applyBorder="1" applyAlignment="1">
      <alignment horizontal="left" vertical="center" wrapText="1"/>
    </xf>
    <xf numFmtId="0" fontId="17" fillId="12" borderId="2" xfId="0" applyFont="1" applyFill="1" applyBorder="1" applyAlignment="1">
      <alignment horizontal="left" vertical="center" wrapText="1"/>
    </xf>
    <xf numFmtId="0" fontId="17" fillId="0" borderId="2" xfId="0" applyFont="1" applyFill="1" applyBorder="1" applyAlignment="1">
      <alignment vertical="center" wrapText="1"/>
    </xf>
    <xf numFmtId="165" fontId="9" fillId="0" borderId="2" xfId="1" applyNumberFormat="1" applyFont="1" applyFill="1" applyBorder="1" applyAlignment="1">
      <alignment horizontal="center" vertical="center"/>
    </xf>
    <xf numFmtId="0" fontId="17" fillId="12" borderId="2" xfId="0" applyFont="1" applyFill="1" applyBorder="1" applyAlignment="1">
      <alignment horizontal="left" vertical="center"/>
    </xf>
    <xf numFmtId="0" fontId="8" fillId="0" borderId="5" xfId="0" applyFont="1" applyFill="1" applyBorder="1" applyAlignment="1">
      <alignment vertical="center" wrapText="1"/>
    </xf>
    <xf numFmtId="168" fontId="10"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5" fillId="14" borderId="1" xfId="0" applyFont="1" applyFill="1" applyBorder="1" applyAlignment="1">
      <alignment horizontal="center" vertical="center"/>
    </xf>
    <xf numFmtId="165" fontId="9" fillId="2" borderId="3" xfId="1" quotePrefix="1" applyNumberFormat="1" applyFont="1" applyFill="1" applyBorder="1" applyAlignment="1">
      <alignment horizontal="center" vertical="center"/>
    </xf>
    <xf numFmtId="0" fontId="8" fillId="2" borderId="6" xfId="0" applyFont="1" applyFill="1" applyBorder="1" applyAlignment="1">
      <alignment horizontal="center" vertical="center" wrapText="1"/>
    </xf>
    <xf numFmtId="0" fontId="7" fillId="8" borderId="0" xfId="0" applyFont="1" applyFill="1" applyBorder="1" applyAlignment="1">
      <alignment horizontal="left" vertical="center" wrapText="1"/>
    </xf>
    <xf numFmtId="0" fontId="7" fillId="8" borderId="0" xfId="0" applyFont="1" applyFill="1" applyBorder="1" applyAlignment="1">
      <alignment horizontal="center" vertical="center"/>
    </xf>
    <xf numFmtId="3" fontId="8" fillId="2" borderId="0" xfId="1" applyNumberFormat="1" applyFont="1" applyFill="1" applyBorder="1" applyAlignment="1">
      <alignment horizontal="center" vertical="center"/>
    </xf>
    <xf numFmtId="165" fontId="8" fillId="0" borderId="0" xfId="1" applyNumberFormat="1" applyFont="1" applyFill="1" applyBorder="1" applyAlignment="1">
      <alignment horizontal="center" vertical="center"/>
    </xf>
    <xf numFmtId="0" fontId="8" fillId="2" borderId="0" xfId="0" applyFont="1" applyFill="1" applyBorder="1" applyAlignment="1">
      <alignment vertical="center" wrapText="1"/>
    </xf>
    <xf numFmtId="0" fontId="8" fillId="2" borderId="0" xfId="0" applyFont="1" applyFill="1" applyBorder="1" applyAlignment="1">
      <alignment horizontal="center" vertical="center" wrapText="1"/>
    </xf>
    <xf numFmtId="3" fontId="8" fillId="0" borderId="0" xfId="0" applyNumberFormat="1" applyFont="1" applyFill="1" applyBorder="1" applyAlignment="1">
      <alignment horizontal="center" vertical="center"/>
    </xf>
    <xf numFmtId="165" fontId="9" fillId="3" borderId="1" xfId="1" applyNumberFormat="1" applyFont="1" applyFill="1" applyBorder="1" applyAlignment="1">
      <alignment horizontal="center" vertical="center"/>
    </xf>
    <xf numFmtId="3" fontId="9" fillId="3" borderId="1" xfId="1" applyNumberFormat="1" applyFont="1" applyFill="1" applyBorder="1" applyAlignment="1">
      <alignment horizontal="center" vertical="center"/>
    </xf>
    <xf numFmtId="3" fontId="9" fillId="3" borderId="0" xfId="0" applyNumberFormat="1" applyFont="1" applyFill="1" applyBorder="1" applyAlignment="1">
      <alignment horizontal="center" vertical="center"/>
    </xf>
    <xf numFmtId="3" fontId="9" fillId="15" borderId="6" xfId="0" applyNumberFormat="1" applyFont="1" applyFill="1" applyBorder="1" applyAlignment="1">
      <alignment horizontal="center" vertical="center"/>
    </xf>
    <xf numFmtId="165" fontId="9" fillId="15" borderId="7" xfId="0" applyNumberFormat="1" applyFont="1" applyFill="1" applyBorder="1" applyAlignment="1">
      <alignment horizontal="center" vertical="center"/>
    </xf>
    <xf numFmtId="3" fontId="9" fillId="15" borderId="7" xfId="0" applyNumberFormat="1" applyFont="1" applyFill="1" applyBorder="1" applyAlignment="1">
      <alignment horizontal="center" vertical="center"/>
    </xf>
    <xf numFmtId="0" fontId="34" fillId="0" borderId="0" xfId="0" applyFont="1"/>
    <xf numFmtId="0" fontId="8" fillId="0" borderId="0" xfId="0" applyFont="1" applyFill="1" applyAlignment="1">
      <alignment vertical="center" wrapText="1"/>
    </xf>
    <xf numFmtId="0" fontId="8" fillId="0" borderId="7" xfId="0" applyFont="1" applyFill="1" applyBorder="1" applyAlignment="1">
      <alignment vertical="center" wrapText="1"/>
    </xf>
    <xf numFmtId="0" fontId="35" fillId="0" borderId="0" xfId="0" applyFont="1"/>
    <xf numFmtId="0" fontId="35" fillId="0" borderId="0" xfId="0" applyFont="1" applyAlignment="1">
      <alignment horizontal="left" vertical="top"/>
    </xf>
    <xf numFmtId="0" fontId="5" fillId="0" borderId="0" xfId="0" applyFont="1" applyAlignment="1">
      <alignment horizontal="left" wrapText="1"/>
    </xf>
    <xf numFmtId="0" fontId="8" fillId="0" borderId="0" xfId="0" applyFont="1" applyAlignment="1">
      <alignment horizontal="left" vertical="top"/>
    </xf>
    <xf numFmtId="0" fontId="8" fillId="0" borderId="0" xfId="0" applyFont="1"/>
    <xf numFmtId="0" fontId="8" fillId="0" borderId="0" xfId="0" applyFont="1" applyAlignment="1">
      <alignment horizontal="center" vertical="top"/>
    </xf>
    <xf numFmtId="0" fontId="35" fillId="0" borderId="0" xfId="0" applyFont="1" applyAlignment="1">
      <alignment horizontal="center" vertical="top"/>
    </xf>
    <xf numFmtId="0" fontId="8" fillId="0" borderId="0" xfId="0" applyFont="1" applyAlignment="1">
      <alignment horizontal="center"/>
    </xf>
    <xf numFmtId="0" fontId="35" fillId="0" borderId="0" xfId="0" applyFont="1" applyAlignment="1">
      <alignment horizontal="center"/>
    </xf>
    <xf numFmtId="0" fontId="35" fillId="0" borderId="24" xfId="0" applyFont="1" applyBorder="1"/>
    <xf numFmtId="0" fontId="8" fillId="0" borderId="24" xfId="0" applyFont="1" applyBorder="1" applyAlignment="1">
      <alignment horizontal="center" vertical="center" wrapText="1"/>
    </xf>
    <xf numFmtId="9" fontId="17" fillId="0" borderId="24" xfId="0" applyNumberFormat="1" applyFont="1" applyBorder="1" applyAlignment="1">
      <alignment horizontal="center" vertical="center" shrinkToFit="1"/>
    </xf>
    <xf numFmtId="0" fontId="8" fillId="20" borderId="24" xfId="0" applyFont="1" applyFill="1" applyBorder="1" applyAlignment="1">
      <alignment horizontal="center" vertical="center" wrapText="1"/>
    </xf>
    <xf numFmtId="1" fontId="17" fillId="19" borderId="24" xfId="0" applyNumberFormat="1" applyFont="1" applyFill="1" applyBorder="1" applyAlignment="1">
      <alignment horizontal="center" vertical="center" shrinkToFit="1"/>
    </xf>
    <xf numFmtId="0" fontId="8" fillId="0" borderId="25" xfId="0" applyFont="1" applyBorder="1" applyAlignment="1">
      <alignment horizontal="left" vertical="top" wrapText="1"/>
    </xf>
    <xf numFmtId="0" fontId="12" fillId="0" borderId="25" xfId="0" applyFont="1" applyBorder="1" applyAlignment="1">
      <alignment horizontal="left" vertical="top" wrapText="1"/>
    </xf>
    <xf numFmtId="0" fontId="12" fillId="0" borderId="25" xfId="0" applyFont="1" applyBorder="1" applyAlignment="1">
      <alignment horizontal="left" vertical="center" wrapText="1"/>
    </xf>
    <xf numFmtId="0" fontId="8" fillId="0" borderId="25" xfId="0" applyFont="1" applyBorder="1" applyAlignment="1">
      <alignment horizontal="center" vertical="center" wrapText="1"/>
    </xf>
    <xf numFmtId="0" fontId="8" fillId="20" borderId="25" xfId="0" applyFont="1" applyFill="1" applyBorder="1" applyAlignment="1">
      <alignment horizontal="center" vertical="center" wrapText="1"/>
    </xf>
    <xf numFmtId="1" fontId="17" fillId="19" borderId="25" xfId="0" applyNumberFormat="1" applyFont="1" applyFill="1" applyBorder="1" applyAlignment="1">
      <alignment horizontal="center" vertical="center" shrinkToFit="1"/>
    </xf>
    <xf numFmtId="0" fontId="35" fillId="0" borderId="25" xfId="0" applyFont="1" applyBorder="1"/>
    <xf numFmtId="0" fontId="11" fillId="0" borderId="25" xfId="0" applyFont="1" applyBorder="1" applyAlignment="1">
      <alignment horizontal="left" vertical="center" wrapText="1"/>
    </xf>
    <xf numFmtId="9" fontId="17" fillId="0" borderId="25" xfId="0" applyNumberFormat="1" applyFont="1" applyBorder="1" applyAlignment="1">
      <alignment horizontal="center" vertical="center" shrinkToFit="1"/>
    </xf>
    <xf numFmtId="0" fontId="8" fillId="19" borderId="25" xfId="0" applyFont="1" applyFill="1" applyBorder="1" applyAlignment="1">
      <alignment horizontal="center" vertical="center" wrapText="1"/>
    </xf>
    <xf numFmtId="0" fontId="12" fillId="20" borderId="25" xfId="0" applyFont="1" applyFill="1" applyBorder="1" applyAlignment="1">
      <alignment horizontal="center" vertical="center" wrapText="1"/>
    </xf>
    <xf numFmtId="0" fontId="12" fillId="0" borderId="25" xfId="0" applyFont="1" applyBorder="1" applyAlignment="1">
      <alignment horizontal="center" vertical="center" wrapText="1"/>
    </xf>
    <xf numFmtId="1" fontId="17" fillId="0" borderId="25" xfId="0" applyNumberFormat="1" applyFont="1" applyBorder="1" applyAlignment="1">
      <alignment horizontal="center" vertical="center" shrinkToFit="1"/>
    </xf>
    <xf numFmtId="0" fontId="8" fillId="0" borderId="25" xfId="0" applyFont="1" applyBorder="1" applyAlignment="1">
      <alignment horizontal="left" vertical="center" wrapText="1"/>
    </xf>
    <xf numFmtId="0" fontId="8" fillId="19" borderId="24"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33" fillId="6" borderId="0" xfId="0" applyFont="1" applyFill="1" applyBorder="1" applyAlignment="1">
      <alignment horizontal="center" vertical="center" wrapText="1"/>
    </xf>
    <xf numFmtId="0" fontId="37" fillId="0" borderId="0" xfId="0" applyFont="1" applyAlignment="1">
      <alignment horizontal="center" vertical="center"/>
    </xf>
    <xf numFmtId="0" fontId="7" fillId="6" borderId="0" xfId="0" applyFont="1" applyFill="1" applyAlignment="1">
      <alignment horizontal="center" vertical="center" wrapText="1"/>
    </xf>
    <xf numFmtId="165" fontId="8" fillId="0" borderId="1" xfId="1" applyNumberFormat="1" applyFont="1" applyFill="1" applyBorder="1" applyAlignment="1">
      <alignment horizontal="left" vertical="center" wrapText="1"/>
    </xf>
    <xf numFmtId="3" fontId="8" fillId="0" borderId="1" xfId="1" applyNumberFormat="1" applyFont="1" applyFill="1" applyBorder="1" applyAlignment="1">
      <alignment horizontal="left" vertical="center" wrapText="1"/>
    </xf>
    <xf numFmtId="3" fontId="8" fillId="0" borderId="0" xfId="0" applyNumberFormat="1" applyFont="1" applyFill="1" applyBorder="1" applyAlignment="1">
      <alignment horizontal="left" vertical="center" wrapText="1"/>
    </xf>
    <xf numFmtId="3" fontId="8" fillId="2" borderId="6" xfId="0" applyNumberFormat="1" applyFont="1" applyFill="1" applyBorder="1" applyAlignment="1">
      <alignment horizontal="left" vertical="center" wrapText="1"/>
    </xf>
    <xf numFmtId="0" fontId="11" fillId="0" borderId="24" xfId="0" applyFont="1" applyBorder="1" applyAlignment="1">
      <alignment horizontal="left" vertical="center" wrapText="1"/>
    </xf>
    <xf numFmtId="0" fontId="12" fillId="0" borderId="24" xfId="0" applyFont="1" applyBorder="1" applyAlignment="1">
      <alignment horizontal="left" vertical="center" wrapText="1"/>
    </xf>
    <xf numFmtId="0" fontId="12" fillId="0" borderId="24" xfId="0" applyFont="1" applyBorder="1" applyAlignment="1">
      <alignment horizontal="center" vertical="center" wrapText="1"/>
    </xf>
    <xf numFmtId="0" fontId="12" fillId="20" borderId="24" xfId="0" applyFont="1" applyFill="1" applyBorder="1" applyAlignment="1">
      <alignment horizontal="center" vertical="center" wrapText="1"/>
    </xf>
    <xf numFmtId="0" fontId="5" fillId="0" borderId="24" xfId="0" applyFont="1" applyFill="1" applyBorder="1" applyAlignment="1">
      <alignment vertical="center"/>
    </xf>
    <xf numFmtId="0" fontId="35" fillId="0" borderId="0" xfId="0" applyFont="1" applyAlignment="1">
      <alignment horizontal="left" vertical="center"/>
    </xf>
    <xf numFmtId="0" fontId="12" fillId="0" borderId="25" xfId="0" quotePrefix="1" applyFont="1" applyBorder="1" applyAlignment="1">
      <alignment horizontal="center" vertical="center" wrapText="1"/>
    </xf>
    <xf numFmtId="0" fontId="27" fillId="0" borderId="24" xfId="0" applyFont="1" applyFill="1" applyBorder="1" applyAlignment="1">
      <alignment horizontal="left" vertical="center" wrapText="1"/>
    </xf>
    <xf numFmtId="0" fontId="27" fillId="0" borderId="25" xfId="0" applyFont="1" applyBorder="1" applyAlignment="1">
      <alignment horizontal="left" wrapText="1"/>
    </xf>
    <xf numFmtId="0" fontId="27" fillId="0" borderId="24" xfId="0" applyFont="1" applyBorder="1" applyAlignment="1">
      <alignment horizontal="left" wrapText="1"/>
    </xf>
    <xf numFmtId="0" fontId="27" fillId="0" borderId="25" xfId="0" applyFont="1" applyBorder="1" applyAlignment="1">
      <alignment horizontal="left" vertical="center" wrapText="1"/>
    </xf>
    <xf numFmtId="0" fontId="12" fillId="0" borderId="25" xfId="0" applyFont="1" applyBorder="1" applyAlignment="1">
      <alignment vertical="center" wrapText="1"/>
    </xf>
    <xf numFmtId="0" fontId="8" fillId="0" borderId="25" xfId="0" applyFont="1" applyBorder="1" applyAlignment="1">
      <alignment vertical="center" wrapText="1"/>
    </xf>
    <xf numFmtId="3" fontId="9" fillId="15" borderId="3" xfId="1" applyNumberFormat="1" applyFont="1" applyFill="1" applyBorder="1" applyAlignment="1">
      <alignment horizontal="center" vertical="center"/>
    </xf>
    <xf numFmtId="2" fontId="10" fillId="14" borderId="2" xfId="0" applyNumberFormat="1" applyFont="1" applyFill="1" applyBorder="1" applyAlignment="1">
      <alignment horizontal="center" vertical="center" wrapText="1"/>
    </xf>
    <xf numFmtId="0" fontId="5" fillId="0" borderId="0" xfId="0" applyFont="1" applyAlignment="1">
      <alignment wrapText="1"/>
    </xf>
    <xf numFmtId="0" fontId="30" fillId="0" borderId="0" xfId="0" applyFont="1" applyAlignment="1">
      <alignment vertical="center" wrapText="1"/>
    </xf>
    <xf numFmtId="165" fontId="9" fillId="3" borderId="2" xfId="1" applyNumberFormat="1" applyFont="1" applyFill="1" applyBorder="1" applyAlignment="1">
      <alignment horizontal="center" vertical="center"/>
    </xf>
    <xf numFmtId="167" fontId="9" fillId="2" borderId="6" xfId="1" applyNumberFormat="1" applyFont="1" applyFill="1" applyBorder="1" applyAlignment="1">
      <alignment horizontal="left" vertical="center"/>
    </xf>
    <xf numFmtId="167" fontId="8" fillId="2" borderId="6" xfId="1" applyNumberFormat="1" applyFont="1" applyFill="1" applyBorder="1" applyAlignment="1">
      <alignment horizontal="center" vertical="center"/>
    </xf>
    <xf numFmtId="0" fontId="5" fillId="11" borderId="0" xfId="0" applyFont="1" applyFill="1" applyBorder="1"/>
    <xf numFmtId="0" fontId="7" fillId="17" borderId="0" xfId="0" applyFont="1" applyFill="1" applyAlignment="1">
      <alignment horizontal="center" vertical="center" wrapText="1"/>
    </xf>
    <xf numFmtId="0" fontId="5" fillId="11" borderId="0" xfId="0" applyFont="1" applyFill="1" applyBorder="1" applyAlignment="1">
      <alignment wrapText="1"/>
    </xf>
    <xf numFmtId="0" fontId="6" fillId="2" borderId="27" xfId="0" applyFont="1" applyFill="1" applyBorder="1" applyAlignment="1">
      <alignment vertical="center" wrapText="1"/>
    </xf>
    <xf numFmtId="0" fontId="9" fillId="2" borderId="20" xfId="0" applyFont="1" applyFill="1" applyBorder="1" applyAlignment="1">
      <alignment horizontal="left" vertical="center" wrapText="1"/>
    </xf>
    <xf numFmtId="0" fontId="4" fillId="10" borderId="0" xfId="0" applyFont="1" applyFill="1" applyBorder="1" applyAlignment="1">
      <alignment vertical="center" wrapText="1"/>
    </xf>
    <xf numFmtId="0" fontId="4" fillId="10" borderId="0" xfId="0" applyFont="1" applyFill="1" applyBorder="1" applyAlignment="1">
      <alignment horizontal="left" vertical="center" wrapText="1"/>
    </xf>
    <xf numFmtId="0" fontId="8" fillId="11" borderId="14" xfId="0" applyFont="1" applyFill="1" applyBorder="1" applyAlignment="1">
      <alignment horizontal="left" vertical="center" wrapText="1"/>
    </xf>
    <xf numFmtId="0" fontId="5" fillId="11" borderId="13" xfId="0" applyFont="1" applyFill="1" applyBorder="1"/>
    <xf numFmtId="3" fontId="10" fillId="14" borderId="12" xfId="0" applyNumberFormat="1" applyFont="1" applyFill="1" applyBorder="1" applyAlignment="1">
      <alignment horizontal="center" vertical="center"/>
    </xf>
    <xf numFmtId="3" fontId="9" fillId="0" borderId="3" xfId="1" applyNumberFormat="1" applyFont="1" applyFill="1" applyBorder="1" applyAlignment="1">
      <alignment horizontal="center" vertical="center"/>
    </xf>
    <xf numFmtId="168" fontId="10" fillId="13" borderId="12" xfId="0" applyNumberFormat="1" applyFont="1" applyFill="1" applyBorder="1" applyAlignment="1">
      <alignment horizontal="center" vertical="center"/>
    </xf>
    <xf numFmtId="0" fontId="14" fillId="0" borderId="2" xfId="0" applyFont="1" applyBorder="1" applyAlignment="1">
      <alignment vertical="center" wrapText="1"/>
    </xf>
    <xf numFmtId="0" fontId="13" fillId="2" borderId="2" xfId="0" applyFont="1" applyFill="1" applyBorder="1" applyAlignment="1">
      <alignment horizontal="center" vertical="center"/>
    </xf>
    <xf numFmtId="0" fontId="15" fillId="0" borderId="12" xfId="0" applyFont="1" applyFill="1" applyBorder="1" applyAlignment="1">
      <alignment horizontal="center" vertical="center"/>
    </xf>
    <xf numFmtId="0" fontId="15" fillId="13" borderId="12" xfId="0" applyFont="1" applyFill="1" applyBorder="1" applyAlignment="1">
      <alignment horizontal="center" vertical="center"/>
    </xf>
    <xf numFmtId="168" fontId="10" fillId="14" borderId="2" xfId="0" applyNumberFormat="1" applyFont="1" applyFill="1" applyBorder="1" applyAlignment="1">
      <alignment horizontal="center" vertical="center"/>
    </xf>
    <xf numFmtId="166" fontId="15" fillId="0" borderId="18" xfId="0" applyNumberFormat="1" applyFont="1" applyBorder="1" applyAlignment="1">
      <alignment horizontal="center" vertical="center"/>
    </xf>
    <xf numFmtId="166" fontId="25" fillId="14" borderId="18" xfId="0" applyNumberFormat="1" applyFont="1" applyFill="1" applyBorder="1" applyAlignment="1">
      <alignment horizontal="center" vertical="center"/>
    </xf>
    <xf numFmtId="0" fontId="14" fillId="0" borderId="9" xfId="0" applyFont="1" applyBorder="1" applyAlignment="1">
      <alignment horizontal="center" vertical="center" wrapText="1"/>
    </xf>
    <xf numFmtId="9" fontId="15" fillId="0" borderId="18" xfId="0" applyNumberFormat="1" applyFont="1" applyBorder="1" applyAlignment="1">
      <alignment horizontal="center" vertical="center"/>
    </xf>
    <xf numFmtId="3" fontId="8" fillId="0" borderId="9" xfId="1" applyNumberFormat="1" applyFont="1" applyFill="1" applyBorder="1" applyAlignment="1">
      <alignment horizontal="center" vertical="center"/>
    </xf>
    <xf numFmtId="165" fontId="10" fillId="14" borderId="0" xfId="0" applyNumberFormat="1" applyFont="1" applyFill="1" applyAlignment="1">
      <alignment horizontal="center" vertical="center"/>
    </xf>
    <xf numFmtId="3" fontId="25" fillId="14" borderId="0" xfId="0" applyNumberFormat="1" applyFont="1" applyFill="1" applyAlignment="1">
      <alignment horizontal="center" vertical="center"/>
    </xf>
    <xf numFmtId="49" fontId="10" fillId="14" borderId="18" xfId="0" applyNumberFormat="1" applyFont="1" applyFill="1" applyBorder="1" applyAlignment="1">
      <alignment horizontal="center" vertical="center"/>
    </xf>
    <xf numFmtId="49" fontId="10" fillId="15" borderId="18" xfId="0" applyNumberFormat="1" applyFont="1" applyFill="1" applyBorder="1" applyAlignment="1">
      <alignment horizontal="center" vertical="center"/>
    </xf>
    <xf numFmtId="46" fontId="10" fillId="15" borderId="18" xfId="0" quotePrefix="1" applyNumberFormat="1" applyFont="1" applyFill="1" applyBorder="1" applyAlignment="1">
      <alignment horizontal="center" vertical="center" wrapText="1"/>
    </xf>
    <xf numFmtId="0" fontId="15" fillId="0" borderId="18" xfId="0" applyFont="1" applyBorder="1" applyAlignment="1">
      <alignment horizontal="center" vertical="center"/>
    </xf>
    <xf numFmtId="3" fontId="8" fillId="2" borderId="9" xfId="0" applyNumberFormat="1" applyFont="1" applyFill="1" applyBorder="1" applyAlignment="1">
      <alignment horizontal="center" vertical="center"/>
    </xf>
    <xf numFmtId="166" fontId="25" fillId="15" borderId="18" xfId="0" applyNumberFormat="1" applyFont="1" applyFill="1" applyBorder="1" applyAlignment="1">
      <alignment horizontal="center" vertical="center"/>
    </xf>
    <xf numFmtId="3" fontId="8" fillId="0" borderId="9" xfId="0" applyNumberFormat="1" applyFont="1" applyBorder="1" applyAlignment="1">
      <alignment horizontal="center" vertical="center"/>
    </xf>
    <xf numFmtId="0" fontId="13" fillId="2" borderId="9" xfId="0" applyFont="1" applyFill="1" applyBorder="1" applyAlignment="1">
      <alignment horizontal="center" vertical="center" wrapText="1"/>
    </xf>
    <xf numFmtId="0" fontId="42" fillId="0" borderId="9" xfId="0" applyFont="1" applyBorder="1" applyAlignment="1">
      <alignment horizontal="center" vertical="center"/>
    </xf>
    <xf numFmtId="166" fontId="40" fillId="14" borderId="18" xfId="0" applyNumberFormat="1" applyFont="1" applyFill="1" applyBorder="1" applyAlignment="1">
      <alignment horizontal="center" vertical="center"/>
    </xf>
    <xf numFmtId="3" fontId="11" fillId="14" borderId="18" xfId="0" applyNumberFormat="1" applyFont="1" applyFill="1" applyBorder="1" applyAlignment="1">
      <alignment horizontal="center" vertical="center"/>
    </xf>
    <xf numFmtId="0" fontId="10" fillId="0" borderId="18" xfId="0" applyFont="1" applyBorder="1" applyAlignment="1">
      <alignment horizontal="center" vertical="center"/>
    </xf>
    <xf numFmtId="3" fontId="10" fillId="0" borderId="18" xfId="0" applyNumberFormat="1" applyFont="1" applyBorder="1" applyAlignment="1">
      <alignment horizontal="center" vertical="center"/>
    </xf>
    <xf numFmtId="3" fontId="25" fillId="0" borderId="18" xfId="0" applyNumberFormat="1" applyFont="1" applyBorder="1" applyAlignment="1">
      <alignment horizontal="center" vertical="center"/>
    </xf>
    <xf numFmtId="166" fontId="10" fillId="0" borderId="18" xfId="0" applyNumberFormat="1" applyFont="1" applyBorder="1" applyAlignment="1">
      <alignment horizontal="center" vertical="center"/>
    </xf>
    <xf numFmtId="3" fontId="9" fillId="0" borderId="9" xfId="1" applyNumberFormat="1" applyFont="1" applyFill="1" applyBorder="1" applyAlignment="1">
      <alignment horizontal="center" vertical="center"/>
    </xf>
    <xf numFmtId="3" fontId="10" fillId="0" borderId="0" xfId="0" applyNumberFormat="1" applyFont="1" applyAlignment="1">
      <alignment horizontal="center" vertical="center"/>
    </xf>
    <xf numFmtId="165" fontId="9" fillId="0" borderId="9" xfId="1" applyNumberFormat="1" applyFont="1" applyFill="1" applyBorder="1" applyAlignment="1">
      <alignment horizontal="center" vertical="center"/>
    </xf>
    <xf numFmtId="3" fontId="19" fillId="0" borderId="9" xfId="1" applyNumberFormat="1" applyFont="1" applyFill="1" applyBorder="1" applyAlignment="1">
      <alignment horizontal="center" vertical="center"/>
    </xf>
    <xf numFmtId="3" fontId="25" fillId="0" borderId="0" xfId="0" applyNumberFormat="1" applyFont="1" applyAlignment="1">
      <alignment horizontal="center" vertical="center"/>
    </xf>
    <xf numFmtId="9" fontId="10" fillId="0" borderId="18" xfId="0" applyNumberFormat="1" applyFont="1" applyBorder="1" applyAlignment="1">
      <alignment horizontal="center" vertical="center"/>
    </xf>
    <xf numFmtId="166" fontId="11" fillId="14" borderId="18" xfId="0" applyNumberFormat="1" applyFont="1" applyFill="1" applyBorder="1" applyAlignment="1">
      <alignment horizontal="center" vertical="center"/>
    </xf>
    <xf numFmtId="3" fontId="20" fillId="2" borderId="18" xfId="0" applyNumberFormat="1" applyFont="1" applyFill="1" applyBorder="1" applyAlignment="1">
      <alignment horizontal="center" vertical="center"/>
    </xf>
    <xf numFmtId="166" fontId="20" fillId="14" borderId="18" xfId="0" applyNumberFormat="1" applyFont="1" applyFill="1" applyBorder="1" applyAlignment="1">
      <alignment horizontal="center" vertical="center"/>
    </xf>
    <xf numFmtId="3" fontId="26" fillId="2" borderId="18" xfId="0" applyNumberFormat="1" applyFont="1" applyFill="1" applyBorder="1" applyAlignment="1">
      <alignment horizontal="center" vertical="center"/>
    </xf>
    <xf numFmtId="166" fontId="10" fillId="2" borderId="18" xfId="0" applyNumberFormat="1" applyFont="1" applyFill="1" applyBorder="1" applyAlignment="1">
      <alignment horizontal="center" vertical="center"/>
    </xf>
    <xf numFmtId="46" fontId="10" fillId="0" borderId="18" xfId="0" quotePrefix="1" applyNumberFormat="1" applyFont="1" applyBorder="1" applyAlignment="1">
      <alignment horizontal="center" vertical="center"/>
    </xf>
    <xf numFmtId="49" fontId="9" fillId="2" borderId="9" xfId="1"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0" fontId="11" fillId="15" borderId="18" xfId="0" applyFont="1" applyFill="1" applyBorder="1" applyAlignment="1">
      <alignment horizontal="center" vertical="center"/>
    </xf>
    <xf numFmtId="166" fontId="9" fillId="0" borderId="9" xfId="1" applyNumberFormat="1" applyFont="1" applyFill="1" applyBorder="1" applyAlignment="1">
      <alignment horizontal="center" vertical="center"/>
    </xf>
    <xf numFmtId="9" fontId="11" fillId="14" borderId="18" xfId="0" applyNumberFormat="1" applyFont="1" applyFill="1" applyBorder="1" applyAlignment="1">
      <alignment horizontal="center" vertical="center"/>
    </xf>
    <xf numFmtId="9" fontId="9" fillId="2" borderId="9" xfId="2" quotePrefix="1" applyFont="1" applyFill="1" applyBorder="1" applyAlignment="1">
      <alignment horizontal="center" vertical="center"/>
    </xf>
    <xf numFmtId="0" fontId="8" fillId="2" borderId="30" xfId="0" applyFont="1" applyFill="1" applyBorder="1" applyAlignment="1">
      <alignment vertical="center" wrapText="1"/>
    </xf>
    <xf numFmtId="0" fontId="8" fillId="2" borderId="30" xfId="0" applyFont="1" applyFill="1" applyBorder="1" applyAlignment="1">
      <alignment horizontal="center" vertical="center"/>
    </xf>
    <xf numFmtId="3" fontId="8" fillId="2" borderId="30" xfId="0" applyNumberFormat="1" applyFont="1" applyFill="1" applyBorder="1" applyAlignment="1">
      <alignment horizontal="center" vertical="center"/>
    </xf>
    <xf numFmtId="3" fontId="8" fillId="0" borderId="30" xfId="0" applyNumberFormat="1" applyFont="1" applyBorder="1" applyAlignment="1">
      <alignment horizontal="center" vertical="center"/>
    </xf>
    <xf numFmtId="0" fontId="10" fillId="14" borderId="31" xfId="0" applyFont="1" applyFill="1" applyBorder="1" applyAlignment="1">
      <alignment horizontal="center" vertical="center"/>
    </xf>
    <xf numFmtId="9" fontId="10" fillId="2" borderId="18" xfId="0" applyNumberFormat="1" applyFont="1" applyFill="1" applyBorder="1" applyAlignment="1">
      <alignment horizontal="center" vertical="center"/>
    </xf>
    <xf numFmtId="3" fontId="10" fillId="14" borderId="0" xfId="0" applyNumberFormat="1" applyFont="1" applyFill="1" applyAlignment="1">
      <alignment horizontal="center" vertical="center"/>
    </xf>
    <xf numFmtId="0" fontId="12" fillId="2" borderId="28" xfId="0" applyFont="1" applyFill="1" applyBorder="1" applyAlignment="1">
      <alignment horizontal="center" vertical="center"/>
    </xf>
    <xf numFmtId="0" fontId="12" fillId="2" borderId="30" xfId="0" applyFont="1" applyFill="1" applyBorder="1" applyAlignment="1">
      <alignment horizontal="center" vertical="center"/>
    </xf>
    <xf numFmtId="3" fontId="11" fillId="18" borderId="7" xfId="1" applyNumberFormat="1" applyFont="1" applyFill="1" applyBorder="1" applyAlignment="1">
      <alignment horizontal="center" vertical="center"/>
    </xf>
    <xf numFmtId="3" fontId="11" fillId="2" borderId="7" xfId="1" applyNumberFormat="1" applyFont="1" applyFill="1" applyBorder="1" applyAlignment="1">
      <alignment horizontal="center" vertical="center"/>
    </xf>
    <xf numFmtId="3" fontId="9" fillId="2" borderId="33" xfId="1" applyNumberFormat="1" applyFont="1" applyFill="1" applyBorder="1" applyAlignment="1">
      <alignment horizontal="center" vertical="center"/>
    </xf>
    <xf numFmtId="3" fontId="9" fillId="18" borderId="33" xfId="1" applyNumberFormat="1" applyFont="1" applyFill="1" applyBorder="1" applyAlignment="1">
      <alignment horizontal="center" vertical="center"/>
    </xf>
    <xf numFmtId="0" fontId="5" fillId="0" borderId="32" xfId="0" applyFont="1" applyBorder="1"/>
    <xf numFmtId="0" fontId="27" fillId="11" borderId="9" xfId="0" applyFont="1" applyFill="1" applyBorder="1" applyAlignment="1">
      <alignment horizontal="left" vertical="center" wrapText="1"/>
    </xf>
    <xf numFmtId="0" fontId="13" fillId="0" borderId="5" xfId="0" applyFont="1" applyBorder="1" applyAlignment="1">
      <alignment horizontal="left" vertical="center" wrapText="1"/>
    </xf>
    <xf numFmtId="0" fontId="13" fillId="2" borderId="5" xfId="0" applyFont="1" applyFill="1" applyBorder="1" applyAlignment="1">
      <alignment horizontal="left" vertical="center" wrapText="1"/>
    </xf>
    <xf numFmtId="0" fontId="14" fillId="2" borderId="5" xfId="0" applyFont="1" applyFill="1" applyBorder="1" applyAlignment="1">
      <alignment horizontal="center" vertical="center"/>
    </xf>
    <xf numFmtId="3" fontId="13" fillId="2" borderId="5" xfId="3" applyNumberFormat="1" applyFont="1" applyFill="1" applyBorder="1" applyAlignment="1">
      <alignment horizontal="center" vertical="center" wrapText="1"/>
    </xf>
    <xf numFmtId="0" fontId="8" fillId="11" borderId="34" xfId="0" applyFont="1" applyFill="1" applyBorder="1"/>
    <xf numFmtId="0" fontId="5" fillId="11" borderId="34" xfId="0" applyFont="1" applyFill="1" applyBorder="1"/>
    <xf numFmtId="0" fontId="5" fillId="11" borderId="12" xfId="0" applyFont="1" applyFill="1" applyBorder="1" applyAlignment="1">
      <alignment horizontal="left" vertical="center" wrapText="1"/>
    </xf>
    <xf numFmtId="0" fontId="5" fillId="11" borderId="14" xfId="0" applyFont="1" applyFill="1" applyBorder="1" applyAlignment="1">
      <alignment horizontal="left" vertical="center" wrapText="1"/>
    </xf>
    <xf numFmtId="0" fontId="5" fillId="11" borderId="12" xfId="0" applyFont="1" applyFill="1" applyBorder="1" applyAlignment="1">
      <alignment horizontal="left" vertical="center"/>
    </xf>
    <xf numFmtId="0" fontId="27" fillId="11" borderId="12" xfId="0" applyFont="1" applyFill="1" applyBorder="1" applyAlignment="1">
      <alignment horizontal="left" vertical="center"/>
    </xf>
    <xf numFmtId="0" fontId="10" fillId="0" borderId="2" xfId="0" applyFont="1" applyFill="1" applyBorder="1" applyAlignment="1">
      <alignment horizontal="center" vertical="center"/>
    </xf>
    <xf numFmtId="168" fontId="10" fillId="0" borderId="2" xfId="0" applyNumberFormat="1" applyFont="1" applyFill="1" applyBorder="1" applyAlignment="1">
      <alignment horizontal="center" vertical="center"/>
    </xf>
    <xf numFmtId="0" fontId="8" fillId="2" borderId="33" xfId="0" applyFont="1" applyFill="1" applyBorder="1" applyAlignment="1">
      <alignment vertical="center" wrapText="1"/>
    </xf>
    <xf numFmtId="0" fontId="8" fillId="0" borderId="33" xfId="0" applyFont="1" applyFill="1" applyBorder="1" applyAlignment="1">
      <alignment vertical="center" wrapText="1"/>
    </xf>
    <xf numFmtId="0" fontId="8" fillId="2" borderId="33" xfId="0" applyFont="1" applyFill="1" applyBorder="1" applyAlignment="1">
      <alignment horizontal="center" vertical="center"/>
    </xf>
    <xf numFmtId="3" fontId="8" fillId="2" borderId="33" xfId="0" applyNumberFormat="1" applyFont="1" applyFill="1" applyBorder="1" applyAlignment="1">
      <alignment horizontal="center" vertical="center"/>
    </xf>
    <xf numFmtId="165" fontId="9" fillId="15" borderId="33" xfId="0" applyNumberFormat="1" applyFont="1" applyFill="1" applyBorder="1" applyAlignment="1">
      <alignment horizontal="center" vertical="center"/>
    </xf>
    <xf numFmtId="3" fontId="8" fillId="2" borderId="0" xfId="0" applyNumberFormat="1" applyFont="1" applyFill="1" applyBorder="1" applyAlignment="1">
      <alignment horizontal="left" vertical="center" wrapText="1"/>
    </xf>
    <xf numFmtId="0" fontId="34" fillId="0" borderId="32" xfId="0" applyFont="1" applyBorder="1"/>
    <xf numFmtId="0" fontId="5" fillId="0" borderId="32" xfId="0" applyFont="1" applyBorder="1" applyAlignment="1">
      <alignment horizontal="left" wrapText="1"/>
    </xf>
    <xf numFmtId="0" fontId="27" fillId="11" borderId="6" xfId="0" applyFont="1" applyFill="1" applyBorder="1" applyAlignment="1">
      <alignment horizontal="left" vertical="center"/>
    </xf>
    <xf numFmtId="0" fontId="5" fillId="11" borderId="7" xfId="0" applyFont="1" applyFill="1" applyBorder="1" applyAlignment="1">
      <alignment horizontal="left" vertical="center"/>
    </xf>
    <xf numFmtId="0" fontId="27" fillId="11" borderId="7" xfId="0" applyFont="1" applyFill="1" applyBorder="1" applyAlignment="1">
      <alignment horizontal="left" vertical="center"/>
    </xf>
    <xf numFmtId="0" fontId="27" fillId="11" borderId="7" xfId="0" applyFont="1" applyFill="1" applyBorder="1" applyAlignment="1">
      <alignment horizontal="left" vertical="center" wrapText="1"/>
    </xf>
    <xf numFmtId="3" fontId="43" fillId="11" borderId="7" xfId="0" applyNumberFormat="1" applyFont="1" applyFill="1" applyBorder="1" applyAlignment="1">
      <alignment horizontal="left" vertical="center"/>
    </xf>
    <xf numFmtId="0" fontId="43" fillId="11" borderId="7" xfId="0" applyFont="1" applyFill="1" applyBorder="1" applyAlignment="1">
      <alignment horizontal="left" vertical="center"/>
    </xf>
    <xf numFmtId="3" fontId="27" fillId="11" borderId="7" xfId="0" applyNumberFormat="1" applyFont="1" applyFill="1" applyBorder="1" applyAlignment="1">
      <alignment horizontal="left" vertical="center"/>
    </xf>
    <xf numFmtId="3" fontId="27" fillId="11" borderId="7" xfId="0" applyNumberFormat="1" applyFont="1" applyFill="1" applyBorder="1" applyAlignment="1">
      <alignment horizontal="left" vertical="center" wrapText="1"/>
    </xf>
    <xf numFmtId="0" fontId="27" fillId="11" borderId="6" xfId="0" applyFont="1" applyFill="1" applyBorder="1" applyAlignment="1">
      <alignment horizontal="left" vertical="center" wrapText="1"/>
    </xf>
    <xf numFmtId="0" fontId="27" fillId="11" borderId="8" xfId="0" applyFont="1" applyFill="1" applyBorder="1" applyAlignment="1">
      <alignment horizontal="left" vertical="center" wrapText="1"/>
    </xf>
    <xf numFmtId="0" fontId="8" fillId="0" borderId="0" xfId="0" applyFont="1" applyBorder="1" applyAlignment="1">
      <alignment vertical="center" wrapText="1"/>
    </xf>
    <xf numFmtId="0" fontId="12" fillId="0" borderId="36" xfId="0" applyFont="1" applyBorder="1" applyAlignment="1">
      <alignment vertical="center" wrapText="1"/>
    </xf>
    <xf numFmtId="0" fontId="12" fillId="0" borderId="26" xfId="0" applyFont="1" applyBorder="1" applyAlignment="1">
      <alignment horizontal="left" vertical="center" wrapText="1"/>
    </xf>
    <xf numFmtId="0" fontId="8" fillId="0" borderId="36" xfId="0" applyFont="1" applyBorder="1" applyAlignment="1">
      <alignment horizontal="center" vertical="center" wrapText="1"/>
    </xf>
    <xf numFmtId="0" fontId="12" fillId="0" borderId="26" xfId="0" applyFont="1" applyBorder="1" applyAlignment="1">
      <alignment horizontal="center" vertical="center" wrapText="1"/>
    </xf>
    <xf numFmtId="9" fontId="17" fillId="0" borderId="36" xfId="0" applyNumberFormat="1" applyFont="1" applyBorder="1" applyAlignment="1">
      <alignment horizontal="center" vertical="center" shrinkToFit="1"/>
    </xf>
    <xf numFmtId="0" fontId="8" fillId="20" borderId="0" xfId="0" applyFont="1" applyFill="1" applyBorder="1" applyAlignment="1">
      <alignment horizontal="center" vertical="center" wrapText="1"/>
    </xf>
    <xf numFmtId="0" fontId="8" fillId="20" borderId="26" xfId="0" quotePrefix="1" applyFont="1" applyFill="1" applyBorder="1" applyAlignment="1">
      <alignment horizontal="center" vertical="center" wrapText="1"/>
    </xf>
    <xf numFmtId="1" fontId="17" fillId="19" borderId="26" xfId="0" applyNumberFormat="1" applyFont="1" applyFill="1" applyBorder="1" applyAlignment="1">
      <alignment horizontal="center" vertical="center" shrinkToFit="1"/>
    </xf>
    <xf numFmtId="1" fontId="17" fillId="19" borderId="0" xfId="0" applyNumberFormat="1" applyFont="1" applyFill="1" applyBorder="1" applyAlignment="1">
      <alignment horizontal="center" vertical="center" shrinkToFit="1"/>
    </xf>
    <xf numFmtId="0" fontId="35" fillId="0" borderId="0" xfId="0" applyFont="1" applyBorder="1"/>
    <xf numFmtId="0" fontId="27" fillId="0" borderId="0" xfId="0" applyFont="1" applyBorder="1" applyAlignment="1">
      <alignment horizontal="left" wrapText="1"/>
    </xf>
    <xf numFmtId="0" fontId="8" fillId="0" borderId="35" xfId="0" applyFont="1" applyBorder="1" applyAlignment="1">
      <alignment horizontal="left" vertical="top"/>
    </xf>
    <xf numFmtId="0" fontId="8" fillId="0" borderId="35" xfId="0" applyFont="1" applyBorder="1"/>
    <xf numFmtId="0" fontId="8" fillId="0" borderId="35" xfId="0" applyFont="1" applyBorder="1" applyAlignment="1">
      <alignment horizontal="center" vertical="top"/>
    </xf>
    <xf numFmtId="0" fontId="8" fillId="0" borderId="35" xfId="0" applyFont="1" applyBorder="1" applyAlignment="1">
      <alignment horizontal="center"/>
    </xf>
    <xf numFmtId="0" fontId="27" fillId="0" borderId="35" xfId="0" applyFont="1" applyBorder="1" applyAlignment="1">
      <alignment horizontal="left" vertical="center" wrapText="1"/>
    </xf>
    <xf numFmtId="0" fontId="8" fillId="11" borderId="9" xfId="0" applyFont="1" applyFill="1" applyBorder="1" applyAlignment="1">
      <alignment horizontal="left"/>
    </xf>
    <xf numFmtId="0" fontId="8" fillId="11" borderId="9" xfId="0" applyFont="1" applyFill="1" applyBorder="1" applyAlignment="1">
      <alignment horizontal="left" wrapText="1"/>
    </xf>
    <xf numFmtId="0" fontId="29" fillId="16" borderId="9" xfId="0" applyFont="1" applyFill="1" applyBorder="1" applyAlignment="1">
      <alignment horizontal="left" wrapText="1"/>
    </xf>
    <xf numFmtId="3" fontId="8" fillId="11" borderId="30" xfId="1" applyNumberFormat="1" applyFont="1" applyFill="1" applyBorder="1" applyAlignment="1">
      <alignment horizontal="left" wrapText="1"/>
    </xf>
    <xf numFmtId="0" fontId="16" fillId="0" borderId="13" xfId="0" applyFont="1" applyBorder="1" applyAlignment="1">
      <alignment horizontal="center" vertical="center" wrapText="1"/>
    </xf>
    <xf numFmtId="0" fontId="5" fillId="0" borderId="0" xfId="0" applyFont="1" applyBorder="1"/>
    <xf numFmtId="0" fontId="8" fillId="0" borderId="0" xfId="0" applyFont="1" applyFill="1" applyBorder="1" applyAlignment="1">
      <alignment wrapText="1"/>
    </xf>
    <xf numFmtId="0" fontId="8" fillId="0" borderId="0" xfId="0" applyFont="1" applyFill="1" applyBorder="1"/>
    <xf numFmtId="0" fontId="5" fillId="0" borderId="0" xfId="0" applyFont="1" applyFill="1" applyBorder="1"/>
    <xf numFmtId="166" fontId="11" fillId="2" borderId="9" xfId="2" applyNumberFormat="1" applyFont="1" applyFill="1" applyBorder="1" applyAlignment="1">
      <alignment horizontal="center" vertical="center"/>
    </xf>
    <xf numFmtId="0" fontId="11" fillId="2" borderId="18" xfId="0" applyFont="1" applyFill="1" applyBorder="1" applyAlignment="1">
      <alignment horizontal="center" vertical="center"/>
    </xf>
    <xf numFmtId="0" fontId="27" fillId="11" borderId="9" xfId="0" applyFont="1" applyFill="1" applyBorder="1" applyAlignment="1">
      <alignment horizontal="left" wrapText="1"/>
    </xf>
    <xf numFmtId="0" fontId="45" fillId="16" borderId="9" xfId="0" applyFont="1" applyFill="1" applyBorder="1" applyAlignment="1">
      <alignment horizontal="left" wrapText="1"/>
    </xf>
    <xf numFmtId="0" fontId="27" fillId="11" borderId="1" xfId="0" applyFont="1" applyFill="1" applyBorder="1" applyAlignment="1">
      <alignment horizontal="left" vertical="center" wrapText="1"/>
    </xf>
    <xf numFmtId="0" fontId="27" fillId="11" borderId="2" xfId="0" applyFont="1" applyFill="1" applyBorder="1" applyAlignment="1">
      <alignment horizontal="center" vertical="center"/>
    </xf>
    <xf numFmtId="0" fontId="27" fillId="11" borderId="1" xfId="0" applyFont="1" applyFill="1" applyBorder="1" applyAlignment="1">
      <alignment horizontal="center" vertical="center"/>
    </xf>
    <xf numFmtId="0" fontId="15" fillId="14" borderId="0" xfId="0" applyFont="1" applyFill="1" applyAlignment="1">
      <alignment horizontal="center" vertical="center"/>
    </xf>
    <xf numFmtId="0" fontId="10" fillId="14" borderId="13" xfId="0" applyFont="1" applyFill="1" applyBorder="1" applyAlignment="1">
      <alignment horizontal="center" vertical="center" wrapText="1"/>
    </xf>
    <xf numFmtId="3" fontId="8" fillId="11" borderId="9" xfId="1" applyNumberFormat="1" applyFont="1" applyFill="1" applyBorder="1" applyAlignment="1">
      <alignment horizontal="left" wrapText="1"/>
    </xf>
    <xf numFmtId="0" fontId="27" fillId="11" borderId="9" xfId="0" applyFont="1" applyFill="1" applyBorder="1" applyAlignment="1">
      <alignment horizontal="left"/>
    </xf>
    <xf numFmtId="0" fontId="43" fillId="11" borderId="9" xfId="0" applyFont="1" applyFill="1" applyBorder="1" applyAlignment="1">
      <alignment horizontal="left" wrapText="1"/>
    </xf>
    <xf numFmtId="3" fontId="8" fillId="11" borderId="9" xfId="1" applyNumberFormat="1" applyFont="1" applyFill="1" applyBorder="1" applyAlignment="1">
      <alignment horizontal="left"/>
    </xf>
    <xf numFmtId="0" fontId="49" fillId="11" borderId="9" xfId="0" applyFont="1" applyFill="1" applyBorder="1" applyAlignment="1">
      <alignment horizontal="left"/>
    </xf>
    <xf numFmtId="3" fontId="29" fillId="16" borderId="9" xfId="1" applyNumberFormat="1" applyFont="1" applyFill="1" applyBorder="1" applyAlignment="1">
      <alignment horizontal="left" wrapText="1"/>
    </xf>
    <xf numFmtId="0" fontId="8" fillId="11" borderId="9" xfId="0" applyFont="1" applyFill="1" applyBorder="1" applyAlignment="1">
      <alignment horizontal="left" vertical="top" wrapText="1"/>
    </xf>
    <xf numFmtId="0" fontId="45" fillId="16" borderId="0" xfId="0" applyFont="1" applyFill="1" applyAlignment="1">
      <alignment horizontal="left" wrapText="1"/>
    </xf>
    <xf numFmtId="0" fontId="8" fillId="0" borderId="0" xfId="0" applyFont="1" applyAlignment="1">
      <alignment vertical="center" wrapText="1"/>
    </xf>
    <xf numFmtId="3" fontId="9" fillId="2" borderId="0" xfId="0" quotePrefix="1" applyNumberFormat="1" applyFont="1" applyFill="1" applyAlignment="1">
      <alignment horizontal="center" vertical="center"/>
    </xf>
    <xf numFmtId="0" fontId="27" fillId="11" borderId="0" xfId="0" applyFont="1" applyFill="1" applyAlignment="1">
      <alignment horizontal="left" wrapText="1"/>
    </xf>
    <xf numFmtId="3" fontId="14" fillId="2" borderId="9" xfId="0" applyNumberFormat="1" applyFont="1" applyFill="1" applyBorder="1" applyAlignment="1">
      <alignment horizontal="center" vertical="center"/>
    </xf>
    <xf numFmtId="0" fontId="15" fillId="14" borderId="18" xfId="0" applyFont="1" applyFill="1" applyBorder="1" applyAlignment="1">
      <alignment horizontal="center" vertical="center"/>
    </xf>
    <xf numFmtId="0" fontId="8" fillId="2" borderId="0" xfId="0" applyFont="1" applyFill="1" applyAlignment="1">
      <alignment vertical="center" wrapText="1"/>
    </xf>
    <xf numFmtId="3" fontId="8" fillId="11" borderId="28" xfId="1" applyNumberFormat="1" applyFont="1" applyFill="1" applyBorder="1" applyAlignment="1">
      <alignment horizontal="left" wrapText="1"/>
    </xf>
    <xf numFmtId="0" fontId="27" fillId="11" borderId="29" xfId="0" applyFont="1" applyFill="1" applyBorder="1" applyAlignment="1">
      <alignment horizontal="left" wrapText="1"/>
    </xf>
    <xf numFmtId="0" fontId="8" fillId="2" borderId="0" xfId="0" applyFont="1" applyFill="1" applyAlignment="1">
      <alignment horizontal="center" vertical="center"/>
    </xf>
    <xf numFmtId="3" fontId="9" fillId="2" borderId="0" xfId="0" applyNumberFormat="1" applyFont="1" applyFill="1" applyAlignment="1">
      <alignment horizontal="center" vertical="center"/>
    </xf>
    <xf numFmtId="0" fontId="9" fillId="2" borderId="0" xfId="0" applyFont="1" applyFill="1" applyAlignment="1">
      <alignment horizontal="center" vertical="center"/>
    </xf>
    <xf numFmtId="0" fontId="10" fillId="0" borderId="0" xfId="0" applyFont="1" applyAlignment="1">
      <alignment horizontal="center" vertical="center"/>
    </xf>
    <xf numFmtId="0" fontId="10" fillId="21" borderId="0" xfId="0" applyFont="1" applyFill="1" applyAlignment="1">
      <alignment horizontal="center" vertical="center"/>
    </xf>
    <xf numFmtId="0" fontId="8" fillId="2" borderId="0" xfId="0" applyFont="1" applyFill="1" applyAlignment="1">
      <alignment horizontal="left" vertical="center" wrapText="1"/>
    </xf>
    <xf numFmtId="168" fontId="10" fillId="14" borderId="18" xfId="0" applyNumberFormat="1" applyFont="1" applyFill="1" applyBorder="1" applyAlignment="1">
      <alignment horizontal="center" vertical="center"/>
    </xf>
    <xf numFmtId="0" fontId="8" fillId="0" borderId="9" xfId="0" applyFont="1" applyFill="1" applyBorder="1" applyAlignment="1">
      <alignment vertical="center" wrapText="1"/>
    </xf>
    <xf numFmtId="9" fontId="19" fillId="2" borderId="9" xfId="2" applyNumberFormat="1" applyFont="1" applyFill="1" applyBorder="1" applyAlignment="1">
      <alignment horizontal="center" vertical="center"/>
    </xf>
    <xf numFmtId="0" fontId="10" fillId="0" borderId="18" xfId="0" applyNumberFormat="1" applyFont="1" applyBorder="1" applyAlignment="1">
      <alignment horizontal="center" vertical="center"/>
    </xf>
    <xf numFmtId="166" fontId="13" fillId="14" borderId="18" xfId="0" applyNumberFormat="1" applyFont="1" applyFill="1" applyBorder="1" applyAlignment="1">
      <alignment horizontal="center" vertical="center"/>
    </xf>
    <xf numFmtId="49" fontId="10" fillId="0" borderId="18" xfId="0" applyNumberFormat="1" applyFont="1" applyBorder="1" applyAlignment="1">
      <alignment horizontal="center" vertical="center"/>
    </xf>
    <xf numFmtId="9" fontId="9" fillId="0" borderId="9" xfId="2" applyFont="1" applyFill="1" applyBorder="1" applyAlignment="1">
      <alignment horizontal="center" vertical="center"/>
    </xf>
    <xf numFmtId="0" fontId="11" fillId="2" borderId="9" xfId="1" applyNumberFormat="1" applyFont="1" applyFill="1" applyBorder="1" applyAlignment="1">
      <alignment horizontal="center" vertical="center"/>
    </xf>
    <xf numFmtId="0" fontId="9" fillId="2" borderId="9" xfId="1" applyNumberFormat="1" applyFont="1" applyFill="1" applyBorder="1" applyAlignment="1">
      <alignment horizontal="center" vertical="center"/>
    </xf>
    <xf numFmtId="168" fontId="10" fillId="2" borderId="18" xfId="0" applyNumberFormat="1" applyFont="1" applyFill="1" applyBorder="1" applyAlignment="1">
      <alignment horizontal="center" vertical="center"/>
    </xf>
    <xf numFmtId="0" fontId="10" fillId="15" borderId="18" xfId="0" applyNumberFormat="1" applyFont="1" applyFill="1" applyBorder="1" applyAlignment="1">
      <alignment horizontal="center" vertical="center"/>
    </xf>
    <xf numFmtId="0" fontId="5" fillId="0" borderId="0" xfId="0" applyFont="1" applyAlignment="1">
      <alignment horizontal="left" vertical="center" wrapText="1"/>
    </xf>
    <xf numFmtId="0" fontId="8" fillId="0" borderId="0" xfId="0" applyFont="1" applyAlignment="1">
      <alignment horizontal="left" vertical="top" wrapText="1"/>
    </xf>
    <xf numFmtId="0" fontId="8" fillId="0" borderId="26" xfId="0" applyFont="1" applyBorder="1" applyAlignment="1">
      <alignment horizontal="left" vertical="center" wrapText="1"/>
    </xf>
    <xf numFmtId="0" fontId="8" fillId="0" borderId="24" xfId="0" applyFont="1" applyBorder="1" applyAlignment="1">
      <alignment horizontal="left" vertical="center" wrapText="1"/>
    </xf>
    <xf numFmtId="0" fontId="12" fillId="0" borderId="0" xfId="0" applyFont="1" applyAlignment="1">
      <alignment horizontal="left" vertical="top" wrapText="1"/>
    </xf>
    <xf numFmtId="0" fontId="12" fillId="0" borderId="0" xfId="0" applyFont="1" applyBorder="1" applyAlignment="1">
      <alignment horizontal="left" vertical="top" wrapText="1"/>
    </xf>
    <xf numFmtId="0" fontId="8" fillId="0" borderId="0" xfId="0" applyFont="1" applyBorder="1" applyAlignment="1">
      <alignment horizontal="left" vertical="top" wrapText="1"/>
    </xf>
    <xf numFmtId="0" fontId="11" fillId="0" borderId="26" xfId="0" applyFont="1" applyBorder="1" applyAlignment="1">
      <alignment horizontal="left" vertical="center" wrapText="1"/>
    </xf>
    <xf numFmtId="0" fontId="11" fillId="0" borderId="24" xfId="0" applyFont="1" applyBorder="1" applyAlignment="1">
      <alignment horizontal="left" vertical="center" wrapText="1"/>
    </xf>
    <xf numFmtId="0" fontId="11" fillId="0" borderId="0" xfId="0" applyFont="1" applyBorder="1" applyAlignment="1">
      <alignment horizontal="left" vertical="center" wrapText="1"/>
    </xf>
    <xf numFmtId="0" fontId="8" fillId="0" borderId="0" xfId="0" applyFont="1" applyAlignment="1">
      <alignment horizontal="left" vertical="center" wrapText="1"/>
    </xf>
  </cellXfs>
  <cellStyles count="5">
    <cellStyle name="Milliers" xfId="1" builtinId="3"/>
    <cellStyle name="Milliers 3" xfId="4" xr:uid="{C1D475E7-8BEF-4C3F-BA60-08F1B59E86EC}"/>
    <cellStyle name="Normal" xfId="0" builtinId="0"/>
    <cellStyle name="Normal 2" xfId="3" xr:uid="{C945231D-B7B6-44CA-A827-AC0690040735}"/>
    <cellStyle name="Pourcentage" xfId="2" builtinId="5"/>
  </cellStyles>
  <dxfs count="0"/>
  <tableStyles count="0" defaultTableStyle="TableStyleMedium2" defaultPivotStyle="PivotStyleLight16"/>
  <colors>
    <mruColors>
      <color rgb="FFC80745"/>
      <color rgb="FFA88000"/>
      <color rgb="FF392B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123825</xdr:rowOff>
    </xdr:from>
    <xdr:to>
      <xdr:col>1</xdr:col>
      <xdr:colOff>1865376</xdr:colOff>
      <xdr:row>0</xdr:row>
      <xdr:rowOff>501777</xdr:rowOff>
    </xdr:to>
    <xdr:pic>
      <xdr:nvPicPr>
        <xdr:cNvPr id="4" name="Image 3">
          <a:extLst>
            <a:ext uri="{FF2B5EF4-FFF2-40B4-BE49-F238E27FC236}">
              <a16:creationId xmlns:a16="http://schemas.microsoft.com/office/drawing/2014/main" id="{AC754F3C-4AA0-A886-BA9F-48D2B57189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23825"/>
          <a:ext cx="1865376" cy="377952"/>
        </a:xfrm>
        <a:prstGeom prst="rect">
          <a:avLst/>
        </a:prstGeom>
      </xdr:spPr>
    </xdr:pic>
    <xdr:clientData/>
  </xdr:twoCellAnchor>
</xdr:wsDr>
</file>

<file path=xl/theme/theme1.xml><?xml version="1.0" encoding="utf-8"?>
<a:theme xmlns:a="http://schemas.openxmlformats.org/drawingml/2006/main" name="Thème Office">
  <a:themeElements>
    <a:clrScheme name="Personnalisé 5">
      <a:dk1>
        <a:srgbClr val="010101"/>
      </a:dk1>
      <a:lt1>
        <a:sysClr val="window" lastClr="FFFFFF"/>
      </a:lt1>
      <a:dk2>
        <a:srgbClr val="E55F50"/>
      </a:dk2>
      <a:lt2>
        <a:srgbClr val="E9041E"/>
      </a:lt2>
      <a:accent1>
        <a:srgbClr val="610F15"/>
      </a:accent1>
      <a:accent2>
        <a:srgbClr val="581D39"/>
      </a:accent2>
      <a:accent3>
        <a:srgbClr val="303A3C"/>
      </a:accent3>
      <a:accent4>
        <a:srgbClr val="292D3F"/>
      </a:accent4>
      <a:accent5>
        <a:srgbClr val="4D385E"/>
      </a:accent5>
      <a:accent6>
        <a:srgbClr val="EB2D90"/>
      </a:accent6>
      <a:hlink>
        <a:srgbClr val="E9041E"/>
      </a:hlink>
      <a:folHlink>
        <a:srgbClr val="E9041E"/>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0853D-9CEA-4CBC-9BA6-B89F6EF2B60B}">
  <sheetPr>
    <tabColor rgb="FF92D050"/>
  </sheetPr>
  <dimension ref="A1:AO139"/>
  <sheetViews>
    <sheetView showGridLines="0" tabSelected="1" topLeftCell="B1" zoomScaleNormal="100" workbookViewId="0">
      <selection activeCell="G4" sqref="G4"/>
    </sheetView>
  </sheetViews>
  <sheetFormatPr baseColWidth="10" defaultColWidth="11.42578125" defaultRowHeight="15" x14ac:dyDescent="0.25"/>
  <cols>
    <col min="1" max="1" width="56.7109375" style="2" hidden="1" customWidth="1"/>
    <col min="2" max="2" width="57.5703125" style="2" customWidth="1"/>
    <col min="3" max="3" width="12.140625" style="269" hidden="1" customWidth="1"/>
    <col min="4" max="4" width="8.5703125" style="269" customWidth="1"/>
    <col min="5" max="16384" width="11.42578125" style="2"/>
  </cols>
  <sheetData>
    <row r="1" spans="1:19" ht="48" customHeight="1" x14ac:dyDescent="0.25"/>
    <row r="2" spans="1:19" ht="39.950000000000003" customHeight="1" x14ac:dyDescent="0.25">
      <c r="A2" s="371" t="s">
        <v>0</v>
      </c>
      <c r="B2" s="371" t="s">
        <v>1</v>
      </c>
      <c r="C2" s="372" t="s">
        <v>512</v>
      </c>
      <c r="D2" s="372" t="s">
        <v>513</v>
      </c>
      <c r="E2" s="1"/>
      <c r="F2" s="1"/>
      <c r="G2" s="1"/>
      <c r="H2" s="1"/>
      <c r="I2" s="1"/>
      <c r="J2" s="1"/>
      <c r="K2" s="1"/>
      <c r="L2" s="1"/>
      <c r="M2" s="1"/>
      <c r="N2" s="1"/>
      <c r="O2" s="1"/>
      <c r="P2" s="1"/>
      <c r="Q2" s="1"/>
      <c r="R2" s="1"/>
      <c r="S2" s="1"/>
    </row>
    <row r="3" spans="1:19" ht="39.950000000000003" customHeight="1" x14ac:dyDescent="0.25">
      <c r="A3" s="369" t="s">
        <v>2</v>
      </c>
      <c r="B3" s="178" t="s">
        <v>3</v>
      </c>
      <c r="C3" s="370">
        <v>2</v>
      </c>
      <c r="D3" s="370">
        <f>C3</f>
        <v>2</v>
      </c>
      <c r="E3" s="1"/>
      <c r="F3" s="1"/>
      <c r="G3" s="1"/>
      <c r="H3" s="1"/>
      <c r="I3" s="1"/>
      <c r="J3" s="1"/>
      <c r="K3" s="1"/>
      <c r="L3" s="1"/>
      <c r="M3" s="1"/>
      <c r="N3" s="1"/>
      <c r="O3" s="1"/>
      <c r="P3" s="1"/>
      <c r="Q3" s="1"/>
      <c r="R3" s="1"/>
      <c r="S3" s="1"/>
    </row>
    <row r="4" spans="1:19" ht="39.950000000000003" customHeight="1" x14ac:dyDescent="0.25">
      <c r="A4" s="178" t="s">
        <v>217</v>
      </c>
      <c r="B4" s="3" t="s">
        <v>218</v>
      </c>
      <c r="C4" s="270">
        <v>3</v>
      </c>
      <c r="D4" s="270">
        <f t="shared" ref="D4:D18" si="0">C4</f>
        <v>3</v>
      </c>
      <c r="E4" s="1"/>
      <c r="F4" s="1"/>
      <c r="G4" s="1"/>
      <c r="H4" s="1"/>
      <c r="I4" s="1"/>
      <c r="J4" s="1"/>
      <c r="K4" s="1"/>
      <c r="L4" s="1"/>
      <c r="M4" s="1"/>
      <c r="N4" s="1"/>
      <c r="O4" s="1"/>
      <c r="P4" s="1"/>
      <c r="Q4" s="1"/>
      <c r="R4" s="1"/>
      <c r="S4" s="1"/>
    </row>
    <row r="5" spans="1:19" ht="39.950000000000003" customHeight="1" x14ac:dyDescent="0.25">
      <c r="A5" s="3" t="s">
        <v>4</v>
      </c>
      <c r="B5" s="3" t="s">
        <v>5</v>
      </c>
      <c r="C5" s="270">
        <v>4</v>
      </c>
      <c r="D5" s="270">
        <f t="shared" si="0"/>
        <v>4</v>
      </c>
      <c r="E5" s="1"/>
      <c r="F5" s="1"/>
      <c r="G5" s="1"/>
      <c r="H5" s="1"/>
      <c r="I5" s="1"/>
      <c r="J5" s="1"/>
      <c r="K5" s="1"/>
      <c r="L5" s="1"/>
      <c r="M5" s="1"/>
      <c r="N5" s="1"/>
      <c r="O5" s="1"/>
      <c r="P5" s="1"/>
      <c r="Q5" s="1"/>
      <c r="R5" s="1"/>
      <c r="S5" s="1"/>
    </row>
    <row r="6" spans="1:19" ht="39.950000000000003" customHeight="1" x14ac:dyDescent="0.25">
      <c r="A6" s="3" t="s">
        <v>6</v>
      </c>
      <c r="B6" s="3" t="s">
        <v>7</v>
      </c>
      <c r="C6" s="270">
        <v>5</v>
      </c>
      <c r="D6" s="270">
        <f t="shared" si="0"/>
        <v>5</v>
      </c>
      <c r="E6" s="1"/>
      <c r="F6" s="1"/>
      <c r="G6" s="1"/>
      <c r="H6" s="1"/>
      <c r="I6" s="1"/>
      <c r="J6" s="1"/>
      <c r="K6" s="1"/>
      <c r="L6" s="1"/>
      <c r="M6" s="1"/>
      <c r="N6" s="1"/>
      <c r="O6" s="1"/>
      <c r="P6" s="1"/>
      <c r="Q6" s="1"/>
      <c r="R6" s="1"/>
      <c r="S6" s="1"/>
    </row>
    <row r="7" spans="1:19" ht="39.950000000000003" customHeight="1" x14ac:dyDescent="0.25">
      <c r="A7" s="3" t="s">
        <v>8</v>
      </c>
      <c r="B7" s="3" t="s">
        <v>9</v>
      </c>
      <c r="C7" s="270">
        <v>6</v>
      </c>
      <c r="D7" s="270">
        <f t="shared" si="0"/>
        <v>6</v>
      </c>
      <c r="E7" s="1"/>
      <c r="F7" s="1"/>
      <c r="G7" s="1"/>
      <c r="H7" s="1"/>
      <c r="I7" s="1"/>
      <c r="J7" s="1"/>
      <c r="K7" s="1"/>
      <c r="L7" s="1"/>
      <c r="M7" s="1"/>
      <c r="N7" s="1"/>
      <c r="O7" s="1"/>
      <c r="P7" s="1"/>
      <c r="Q7" s="1"/>
      <c r="R7" s="1"/>
      <c r="S7" s="1"/>
    </row>
    <row r="8" spans="1:19" ht="39.950000000000003" customHeight="1" x14ac:dyDescent="0.25">
      <c r="A8" s="3" t="s">
        <v>10</v>
      </c>
      <c r="B8" s="3" t="s">
        <v>11</v>
      </c>
      <c r="C8" s="270">
        <v>6</v>
      </c>
      <c r="D8" s="270">
        <f t="shared" si="0"/>
        <v>6</v>
      </c>
      <c r="E8" s="1"/>
      <c r="F8" s="1"/>
      <c r="G8" s="1"/>
      <c r="H8" s="1"/>
      <c r="I8" s="1"/>
      <c r="J8" s="1"/>
      <c r="K8" s="1"/>
      <c r="L8" s="1"/>
      <c r="M8" s="1"/>
      <c r="N8" s="1"/>
      <c r="O8" s="1"/>
      <c r="P8" s="1"/>
      <c r="Q8" s="1"/>
      <c r="R8" s="1"/>
      <c r="S8" s="1"/>
    </row>
    <row r="9" spans="1:19" ht="39.950000000000003" customHeight="1" x14ac:dyDescent="0.25">
      <c r="A9" s="3" t="s">
        <v>12</v>
      </c>
      <c r="B9" s="3" t="s">
        <v>13</v>
      </c>
      <c r="C9" s="270">
        <v>7</v>
      </c>
      <c r="D9" s="270">
        <f t="shared" si="0"/>
        <v>7</v>
      </c>
      <c r="E9" s="1"/>
      <c r="F9" s="1"/>
      <c r="G9" s="1"/>
      <c r="H9" s="1"/>
      <c r="I9" s="1"/>
      <c r="J9" s="1"/>
      <c r="K9" s="1"/>
      <c r="L9" s="1"/>
      <c r="M9" s="1"/>
      <c r="N9" s="1"/>
      <c r="O9" s="1"/>
      <c r="P9" s="1"/>
      <c r="Q9" s="1"/>
      <c r="R9" s="1"/>
      <c r="S9" s="1"/>
    </row>
    <row r="10" spans="1:19" ht="39.950000000000003" customHeight="1" x14ac:dyDescent="0.25">
      <c r="A10" s="3" t="s">
        <v>16</v>
      </c>
      <c r="B10" s="3" t="s">
        <v>17</v>
      </c>
      <c r="C10" s="270">
        <v>8</v>
      </c>
      <c r="D10" s="270">
        <f t="shared" si="0"/>
        <v>8</v>
      </c>
      <c r="E10" s="1"/>
      <c r="F10" s="1"/>
      <c r="G10" s="1"/>
      <c r="H10" s="1"/>
      <c r="I10" s="1"/>
      <c r="J10" s="1"/>
      <c r="K10" s="1"/>
      <c r="L10" s="1"/>
      <c r="M10" s="1"/>
      <c r="N10" s="1"/>
      <c r="O10" s="1"/>
      <c r="P10" s="1"/>
      <c r="Q10" s="1"/>
      <c r="R10" s="1"/>
      <c r="S10" s="1"/>
    </row>
    <row r="11" spans="1:19" ht="39.950000000000003" customHeight="1" x14ac:dyDescent="0.25">
      <c r="A11" s="3" t="s">
        <v>14</v>
      </c>
      <c r="B11" s="3" t="s">
        <v>15</v>
      </c>
      <c r="C11" s="270">
        <v>9</v>
      </c>
      <c r="D11" s="270">
        <v>9</v>
      </c>
      <c r="E11" s="1"/>
      <c r="F11" s="1"/>
      <c r="G11" s="1"/>
      <c r="H11" s="1"/>
      <c r="I11" s="1"/>
      <c r="J11" s="1"/>
      <c r="K11" s="1"/>
      <c r="L11" s="1"/>
      <c r="M11" s="1"/>
      <c r="N11" s="1"/>
      <c r="O11" s="1"/>
      <c r="P11" s="1"/>
      <c r="Q11" s="1"/>
      <c r="R11" s="1"/>
      <c r="S11" s="1"/>
    </row>
    <row r="12" spans="1:19" ht="39.950000000000003" customHeight="1" x14ac:dyDescent="0.25">
      <c r="A12" s="3" t="s">
        <v>18</v>
      </c>
      <c r="B12" s="3" t="s">
        <v>19</v>
      </c>
      <c r="C12" s="270">
        <v>10</v>
      </c>
      <c r="D12" s="270">
        <f t="shared" si="0"/>
        <v>10</v>
      </c>
      <c r="E12" s="1"/>
      <c r="F12" s="1"/>
      <c r="G12" s="1"/>
      <c r="H12" s="1"/>
      <c r="I12" s="1"/>
      <c r="J12" s="1"/>
      <c r="K12" s="1"/>
      <c r="L12" s="1"/>
      <c r="M12" s="1"/>
      <c r="N12" s="1"/>
      <c r="O12" s="1"/>
      <c r="P12" s="1"/>
      <c r="Q12" s="1"/>
      <c r="R12" s="1"/>
      <c r="S12" s="1"/>
    </row>
    <row r="13" spans="1:19" ht="39.950000000000003" customHeight="1" x14ac:dyDescent="0.25">
      <c r="A13" s="3" t="s">
        <v>20</v>
      </c>
      <c r="B13" s="3" t="s">
        <v>21</v>
      </c>
      <c r="C13" s="270">
        <v>10</v>
      </c>
      <c r="D13" s="270">
        <f t="shared" si="0"/>
        <v>10</v>
      </c>
      <c r="E13" s="1"/>
      <c r="F13" s="1"/>
      <c r="G13" s="1"/>
      <c r="H13" s="1"/>
      <c r="I13" s="1"/>
      <c r="J13" s="1"/>
      <c r="K13" s="1"/>
      <c r="L13" s="1"/>
      <c r="M13" s="1"/>
      <c r="N13" s="1"/>
      <c r="O13" s="1"/>
      <c r="P13" s="1"/>
      <c r="Q13" s="1"/>
      <c r="R13" s="1"/>
      <c r="S13" s="1"/>
    </row>
    <row r="14" spans="1:19" ht="39.950000000000003" customHeight="1" x14ac:dyDescent="0.25">
      <c r="A14" s="3" t="s">
        <v>22</v>
      </c>
      <c r="B14" s="3" t="s">
        <v>23</v>
      </c>
      <c r="C14" s="270">
        <v>10</v>
      </c>
      <c r="D14" s="270">
        <f t="shared" si="0"/>
        <v>10</v>
      </c>
      <c r="E14" s="1"/>
      <c r="F14" s="1"/>
      <c r="G14" s="1"/>
      <c r="H14" s="1"/>
      <c r="I14" s="1"/>
      <c r="J14" s="1"/>
      <c r="K14" s="1"/>
      <c r="L14" s="1"/>
      <c r="M14" s="1"/>
      <c r="N14" s="1"/>
      <c r="O14" s="1"/>
      <c r="P14" s="1"/>
      <c r="Q14" s="1"/>
      <c r="R14" s="1"/>
      <c r="S14" s="1"/>
    </row>
    <row r="15" spans="1:19" ht="39.950000000000003" customHeight="1" x14ac:dyDescent="0.25">
      <c r="A15" s="3" t="s">
        <v>24</v>
      </c>
      <c r="B15" s="3" t="s">
        <v>25</v>
      </c>
      <c r="C15" s="270">
        <v>10</v>
      </c>
      <c r="D15" s="270">
        <f t="shared" si="0"/>
        <v>10</v>
      </c>
      <c r="E15" s="1"/>
      <c r="F15" s="1"/>
      <c r="G15" s="1"/>
      <c r="H15" s="1"/>
      <c r="I15" s="1"/>
      <c r="J15" s="1"/>
      <c r="K15" s="1"/>
      <c r="L15" s="1"/>
      <c r="M15" s="1"/>
      <c r="N15" s="1"/>
      <c r="O15" s="1"/>
      <c r="P15" s="1"/>
      <c r="Q15" s="1"/>
      <c r="R15" s="1"/>
      <c r="S15" s="1"/>
    </row>
    <row r="16" spans="1:19" ht="39.950000000000003" customHeight="1" x14ac:dyDescent="0.25">
      <c r="A16" s="3" t="s">
        <v>26</v>
      </c>
      <c r="B16" s="3" t="s">
        <v>27</v>
      </c>
      <c r="C16" s="270">
        <v>10</v>
      </c>
      <c r="D16" s="270">
        <f t="shared" si="0"/>
        <v>10</v>
      </c>
      <c r="E16" s="1"/>
      <c r="F16" s="1"/>
      <c r="G16" s="1"/>
      <c r="H16" s="1"/>
      <c r="I16" s="1"/>
      <c r="J16" s="1"/>
      <c r="K16" s="1"/>
      <c r="L16" s="1"/>
      <c r="M16" s="1"/>
      <c r="N16" s="1"/>
      <c r="O16" s="1"/>
      <c r="P16" s="1"/>
      <c r="Q16" s="1"/>
      <c r="R16" s="1"/>
      <c r="S16" s="1"/>
    </row>
    <row r="17" spans="1:19" ht="39.950000000000003" customHeight="1" x14ac:dyDescent="0.25">
      <c r="A17" s="3" t="s">
        <v>28</v>
      </c>
      <c r="B17" s="3" t="s">
        <v>29</v>
      </c>
      <c r="C17" s="270">
        <v>10</v>
      </c>
      <c r="D17" s="270">
        <f t="shared" si="0"/>
        <v>10</v>
      </c>
      <c r="E17" s="1"/>
      <c r="F17" s="1"/>
      <c r="G17" s="1"/>
      <c r="H17" s="1"/>
      <c r="I17" s="1"/>
      <c r="J17" s="1"/>
      <c r="K17" s="1"/>
      <c r="L17" s="1"/>
      <c r="M17" s="1"/>
      <c r="N17" s="1"/>
      <c r="O17" s="1"/>
      <c r="P17" s="1"/>
      <c r="Q17" s="1"/>
      <c r="R17" s="1"/>
      <c r="S17" s="1"/>
    </row>
    <row r="18" spans="1:19" ht="39.950000000000003" customHeight="1" thickBot="1" x14ac:dyDescent="0.3">
      <c r="A18" s="4" t="s">
        <v>30</v>
      </c>
      <c r="B18" s="4" t="s">
        <v>229</v>
      </c>
      <c r="C18" s="276">
        <v>10</v>
      </c>
      <c r="D18" s="276">
        <f t="shared" si="0"/>
        <v>10</v>
      </c>
      <c r="E18" s="1"/>
      <c r="F18" s="1"/>
      <c r="G18" s="1"/>
      <c r="H18" s="1"/>
      <c r="I18" s="1"/>
      <c r="J18" s="1"/>
      <c r="K18" s="1"/>
      <c r="L18" s="1"/>
      <c r="M18" s="1"/>
      <c r="N18" s="1"/>
      <c r="O18" s="1"/>
      <c r="P18" s="1"/>
      <c r="Q18" s="1"/>
      <c r="R18" s="1"/>
      <c r="S18" s="1"/>
    </row>
    <row r="19" spans="1:19" ht="39.950000000000003" customHeight="1" x14ac:dyDescent="0.25">
      <c r="A19" s="1"/>
      <c r="B19" s="1"/>
      <c r="C19" s="277"/>
      <c r="D19" s="277"/>
      <c r="E19" s="1"/>
      <c r="F19" s="1"/>
      <c r="G19" s="1"/>
      <c r="H19" s="1"/>
      <c r="I19" s="1"/>
      <c r="J19" s="1"/>
      <c r="K19" s="1"/>
      <c r="L19" s="1"/>
      <c r="M19" s="1"/>
      <c r="N19" s="1"/>
      <c r="O19" s="1"/>
      <c r="P19" s="1"/>
      <c r="Q19" s="1"/>
      <c r="R19" s="1"/>
      <c r="S19" s="1"/>
    </row>
    <row r="20" spans="1:19" ht="39.950000000000003" customHeight="1" x14ac:dyDescent="0.25">
      <c r="A20" s="1"/>
      <c r="B20" s="1"/>
      <c r="C20" s="271"/>
      <c r="D20" s="271"/>
      <c r="E20" s="1"/>
      <c r="F20" s="1"/>
      <c r="G20" s="1"/>
      <c r="H20" s="1"/>
      <c r="I20" s="1"/>
      <c r="J20" s="1"/>
      <c r="K20" s="1"/>
      <c r="L20" s="1"/>
      <c r="M20" s="1"/>
      <c r="N20" s="1"/>
      <c r="O20" s="1"/>
      <c r="P20" s="1"/>
      <c r="Q20" s="1"/>
      <c r="R20" s="1"/>
      <c r="S20" s="1"/>
    </row>
    <row r="21" spans="1:19" ht="39.950000000000003" customHeight="1" x14ac:dyDescent="0.25">
      <c r="A21" s="1"/>
      <c r="B21" s="1"/>
      <c r="C21" s="271"/>
      <c r="D21" s="271"/>
      <c r="E21" s="1"/>
      <c r="F21" s="1"/>
      <c r="G21" s="1"/>
      <c r="H21" s="1"/>
      <c r="I21" s="1"/>
      <c r="J21" s="1"/>
      <c r="K21" s="1"/>
      <c r="L21" s="1"/>
      <c r="M21" s="1"/>
      <c r="N21" s="1"/>
      <c r="O21" s="1"/>
      <c r="P21" s="1"/>
      <c r="Q21" s="1"/>
      <c r="R21" s="1"/>
      <c r="S21" s="1"/>
    </row>
    <row r="22" spans="1:19" ht="39.950000000000003" customHeight="1" x14ac:dyDescent="0.25">
      <c r="A22" s="1"/>
      <c r="B22" s="1"/>
      <c r="C22" s="271"/>
      <c r="D22" s="271"/>
      <c r="E22" s="1"/>
      <c r="F22" s="1"/>
      <c r="G22" s="1"/>
      <c r="H22" s="1"/>
      <c r="I22" s="1"/>
      <c r="J22" s="1"/>
      <c r="K22" s="1"/>
      <c r="L22" s="1"/>
      <c r="M22" s="1"/>
      <c r="N22" s="1"/>
      <c r="O22" s="1"/>
      <c r="P22" s="1"/>
      <c r="Q22" s="1"/>
      <c r="R22" s="1"/>
      <c r="S22" s="1"/>
    </row>
    <row r="23" spans="1:19" x14ac:dyDescent="0.25">
      <c r="A23" s="1"/>
      <c r="B23" s="1"/>
      <c r="C23" s="271"/>
      <c r="D23" s="271"/>
      <c r="E23" s="1"/>
      <c r="F23" s="1"/>
      <c r="G23" s="1"/>
      <c r="H23" s="1"/>
      <c r="I23" s="1"/>
      <c r="J23" s="1"/>
      <c r="K23" s="1"/>
      <c r="L23" s="1"/>
      <c r="M23" s="1"/>
      <c r="N23" s="1"/>
      <c r="O23" s="1"/>
      <c r="P23" s="1"/>
      <c r="Q23" s="1"/>
      <c r="R23" s="1"/>
      <c r="S23" s="1"/>
    </row>
    <row r="24" spans="1:19" x14ac:dyDescent="0.25">
      <c r="A24" s="1"/>
      <c r="B24" s="1"/>
      <c r="C24" s="271"/>
      <c r="D24" s="271"/>
      <c r="E24" s="1"/>
      <c r="F24" s="1"/>
      <c r="G24" s="1"/>
      <c r="H24" s="1"/>
      <c r="I24" s="1"/>
      <c r="J24" s="1"/>
      <c r="K24" s="1"/>
      <c r="L24" s="1"/>
      <c r="M24" s="1"/>
      <c r="N24" s="1"/>
      <c r="O24" s="1"/>
      <c r="P24" s="1"/>
      <c r="Q24" s="1"/>
      <c r="R24" s="1"/>
      <c r="S24" s="1"/>
    </row>
    <row r="25" spans="1:19" x14ac:dyDescent="0.25">
      <c r="A25" s="1"/>
      <c r="B25" s="1"/>
      <c r="C25" s="271"/>
      <c r="D25" s="271"/>
      <c r="E25" s="1"/>
      <c r="F25" s="1"/>
      <c r="G25" s="1"/>
      <c r="H25" s="1"/>
      <c r="I25" s="1"/>
      <c r="J25" s="1"/>
      <c r="K25" s="1"/>
      <c r="L25" s="1"/>
      <c r="M25" s="1"/>
      <c r="N25" s="1"/>
      <c r="O25" s="1"/>
      <c r="P25" s="1"/>
      <c r="Q25" s="1"/>
      <c r="R25" s="1"/>
      <c r="S25" s="1"/>
    </row>
    <row r="26" spans="1:19" x14ac:dyDescent="0.25">
      <c r="A26" s="1"/>
      <c r="B26" s="1"/>
      <c r="C26" s="271"/>
      <c r="D26" s="271"/>
      <c r="E26" s="1"/>
      <c r="F26" s="1"/>
      <c r="G26" s="1"/>
      <c r="H26" s="1"/>
      <c r="I26" s="1"/>
      <c r="J26" s="1"/>
      <c r="K26" s="1"/>
      <c r="L26" s="1"/>
      <c r="M26" s="1"/>
      <c r="N26" s="1"/>
      <c r="O26" s="1"/>
      <c r="P26" s="1"/>
      <c r="Q26" s="1"/>
      <c r="R26" s="1"/>
      <c r="S26" s="1"/>
    </row>
    <row r="27" spans="1:19" x14ac:dyDescent="0.25">
      <c r="A27" s="1"/>
      <c r="B27" s="1"/>
      <c r="C27" s="271"/>
      <c r="D27" s="271"/>
      <c r="E27" s="1"/>
      <c r="F27" s="1"/>
      <c r="G27" s="1"/>
      <c r="H27" s="1"/>
      <c r="I27" s="1"/>
      <c r="J27" s="1"/>
      <c r="K27" s="1"/>
      <c r="L27" s="1"/>
      <c r="M27" s="1"/>
      <c r="N27" s="1"/>
      <c r="O27" s="1"/>
      <c r="P27" s="1"/>
      <c r="Q27" s="1"/>
      <c r="R27" s="1"/>
      <c r="S27" s="1"/>
    </row>
    <row r="28" spans="1:19" x14ac:dyDescent="0.25">
      <c r="A28" s="1"/>
      <c r="B28" s="1"/>
      <c r="C28" s="271"/>
      <c r="D28" s="271"/>
      <c r="E28" s="1"/>
      <c r="F28" s="1"/>
      <c r="G28" s="1"/>
      <c r="H28" s="1"/>
      <c r="I28" s="1"/>
      <c r="J28" s="1"/>
      <c r="K28" s="1"/>
      <c r="L28" s="1"/>
      <c r="M28" s="1"/>
      <c r="N28" s="1"/>
      <c r="O28" s="1"/>
      <c r="P28" s="1"/>
      <c r="Q28" s="1"/>
      <c r="R28" s="1"/>
      <c r="S28" s="1"/>
    </row>
    <row r="29" spans="1:19" x14ac:dyDescent="0.25">
      <c r="A29" s="1"/>
      <c r="B29" s="1"/>
      <c r="C29" s="271"/>
      <c r="D29" s="271"/>
      <c r="E29" s="1"/>
      <c r="F29" s="1"/>
      <c r="G29" s="1"/>
      <c r="H29" s="1"/>
      <c r="I29" s="1"/>
      <c r="J29" s="1"/>
      <c r="K29" s="1"/>
      <c r="L29" s="1"/>
      <c r="M29" s="1"/>
      <c r="N29" s="1"/>
      <c r="O29" s="1"/>
      <c r="P29" s="1"/>
      <c r="Q29" s="1"/>
      <c r="R29" s="1"/>
      <c r="S29" s="1"/>
    </row>
    <row r="30" spans="1:19" x14ac:dyDescent="0.25">
      <c r="A30" s="1"/>
      <c r="B30" s="1"/>
      <c r="C30" s="271"/>
      <c r="D30" s="271"/>
      <c r="E30" s="1"/>
      <c r="F30" s="1"/>
      <c r="G30" s="1"/>
      <c r="H30" s="1"/>
      <c r="I30" s="1"/>
      <c r="J30" s="1"/>
      <c r="K30" s="1"/>
      <c r="L30" s="1"/>
      <c r="M30" s="1"/>
      <c r="N30" s="1"/>
      <c r="O30" s="1"/>
      <c r="P30" s="1"/>
      <c r="Q30" s="1"/>
      <c r="R30" s="1"/>
      <c r="S30" s="1"/>
    </row>
    <row r="31" spans="1:19" x14ac:dyDescent="0.25">
      <c r="A31" s="1"/>
      <c r="B31" s="1"/>
      <c r="C31" s="271"/>
      <c r="D31" s="271"/>
      <c r="E31" s="1"/>
      <c r="F31" s="1"/>
      <c r="G31" s="1"/>
      <c r="H31" s="1"/>
      <c r="I31" s="1"/>
      <c r="J31" s="1"/>
      <c r="K31" s="1"/>
      <c r="L31" s="1"/>
      <c r="M31" s="1"/>
      <c r="N31" s="1"/>
      <c r="O31" s="1"/>
      <c r="P31" s="1"/>
      <c r="Q31" s="1"/>
      <c r="R31" s="1"/>
      <c r="S31" s="1"/>
    </row>
    <row r="32" spans="1:19" x14ac:dyDescent="0.25">
      <c r="A32" s="1"/>
      <c r="B32" s="1"/>
      <c r="C32" s="271"/>
      <c r="D32" s="271"/>
      <c r="E32" s="1"/>
      <c r="F32" s="1"/>
      <c r="G32" s="1"/>
      <c r="H32" s="1"/>
      <c r="I32" s="1"/>
      <c r="J32" s="1"/>
      <c r="K32" s="1"/>
      <c r="L32" s="1"/>
      <c r="M32" s="1"/>
      <c r="N32" s="1"/>
      <c r="O32" s="1"/>
      <c r="P32" s="1"/>
      <c r="Q32" s="1"/>
      <c r="R32" s="1"/>
      <c r="S32" s="1"/>
    </row>
    <row r="33" spans="1:41" x14ac:dyDescent="0.25">
      <c r="A33" s="1"/>
      <c r="B33" s="1"/>
      <c r="C33" s="271"/>
      <c r="D33" s="271"/>
      <c r="E33" s="1"/>
      <c r="F33" s="1"/>
      <c r="G33" s="1"/>
      <c r="H33" s="1"/>
      <c r="I33" s="1"/>
      <c r="J33" s="1"/>
      <c r="K33" s="1"/>
      <c r="L33" s="1"/>
      <c r="M33" s="1"/>
      <c r="N33" s="1"/>
      <c r="O33" s="1"/>
      <c r="P33" s="1"/>
      <c r="Q33" s="1"/>
      <c r="R33" s="1"/>
      <c r="S33" s="1"/>
    </row>
    <row r="34" spans="1:41" x14ac:dyDescent="0.25">
      <c r="A34" s="1"/>
      <c r="B34" s="1"/>
      <c r="C34" s="271"/>
      <c r="D34" s="27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1:41" x14ac:dyDescent="0.25">
      <c r="A35" s="1"/>
      <c r="B35" s="1"/>
      <c r="C35" s="271"/>
      <c r="D35" s="27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1:41" x14ac:dyDescent="0.25">
      <c r="A36" s="1"/>
      <c r="B36" s="1"/>
      <c r="C36" s="271"/>
      <c r="D36" s="27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1:41" x14ac:dyDescent="0.25">
      <c r="A37" s="1"/>
      <c r="B37" s="1"/>
      <c r="C37" s="271"/>
      <c r="D37" s="27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1" x14ac:dyDescent="0.25">
      <c r="A38" s="1"/>
      <c r="B38" s="1"/>
      <c r="C38" s="271"/>
      <c r="D38" s="27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1" x14ac:dyDescent="0.25">
      <c r="A39" s="1"/>
      <c r="B39" s="1"/>
      <c r="C39" s="271"/>
      <c r="D39" s="27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x14ac:dyDescent="0.25">
      <c r="A40" s="1"/>
      <c r="B40" s="1"/>
      <c r="C40" s="271"/>
      <c r="D40" s="27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1:41" x14ac:dyDescent="0.25">
      <c r="A41" s="1"/>
      <c r="B41" s="1"/>
      <c r="C41" s="271"/>
      <c r="D41" s="27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1" x14ac:dyDescent="0.25">
      <c r="A42" s="1"/>
      <c r="B42" s="1"/>
      <c r="C42" s="271"/>
      <c r="D42" s="27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x14ac:dyDescent="0.25">
      <c r="A43" s="1"/>
      <c r="B43" s="1"/>
      <c r="C43" s="271"/>
      <c r="D43" s="27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x14ac:dyDescent="0.25">
      <c r="A44" s="1"/>
      <c r="B44" s="1"/>
      <c r="C44" s="271"/>
      <c r="D44" s="27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x14ac:dyDescent="0.25">
      <c r="A45" s="1"/>
      <c r="B45" s="1"/>
      <c r="C45" s="271"/>
      <c r="D45" s="27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x14ac:dyDescent="0.25">
      <c r="A46" s="1"/>
      <c r="B46" s="1"/>
      <c r="C46" s="271"/>
      <c r="D46" s="27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x14ac:dyDescent="0.25">
      <c r="A47" s="1"/>
      <c r="B47" s="1"/>
      <c r="C47" s="271"/>
      <c r="D47" s="27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x14ac:dyDescent="0.25">
      <c r="A48" s="1"/>
      <c r="B48" s="1"/>
      <c r="C48" s="271"/>
      <c r="D48" s="27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x14ac:dyDescent="0.25">
      <c r="A49" s="1"/>
      <c r="B49" s="1"/>
      <c r="C49" s="271"/>
      <c r="D49" s="27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x14ac:dyDescent="0.25">
      <c r="A50" s="1"/>
      <c r="B50" s="1"/>
      <c r="C50" s="271"/>
      <c r="D50" s="27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x14ac:dyDescent="0.25">
      <c r="A51" s="1"/>
      <c r="B51" s="1"/>
      <c r="C51" s="271"/>
      <c r="D51" s="27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x14ac:dyDescent="0.25">
      <c r="A52" s="1"/>
      <c r="B52" s="1"/>
      <c r="C52" s="271"/>
      <c r="D52" s="27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x14ac:dyDescent="0.25">
      <c r="A53" s="1"/>
      <c r="B53" s="1"/>
      <c r="C53" s="271"/>
      <c r="D53" s="27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x14ac:dyDescent="0.25">
      <c r="A54" s="1"/>
      <c r="B54" s="1"/>
      <c r="C54" s="271"/>
      <c r="D54" s="27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x14ac:dyDescent="0.25">
      <c r="A55" s="1"/>
      <c r="B55" s="1"/>
      <c r="C55" s="271"/>
      <c r="D55" s="27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x14ac:dyDescent="0.25">
      <c r="A56" s="1"/>
      <c r="B56" s="1"/>
      <c r="C56" s="271"/>
      <c r="D56" s="27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x14ac:dyDescent="0.25">
      <c r="A57" s="1"/>
      <c r="B57" s="1"/>
      <c r="C57" s="271"/>
      <c r="D57" s="27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x14ac:dyDescent="0.25">
      <c r="A58" s="1"/>
      <c r="B58" s="1"/>
      <c r="C58" s="271"/>
      <c r="D58" s="27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x14ac:dyDescent="0.25">
      <c r="A59" s="1"/>
      <c r="B59" s="1"/>
      <c r="C59" s="271"/>
      <c r="D59" s="27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x14ac:dyDescent="0.25">
      <c r="A60" s="1"/>
      <c r="B60" s="1"/>
      <c r="C60" s="271"/>
      <c r="D60" s="27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x14ac:dyDescent="0.25">
      <c r="A61" s="1"/>
      <c r="B61" s="1"/>
      <c r="C61" s="271"/>
      <c r="D61" s="27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x14ac:dyDescent="0.25">
      <c r="A62" s="1"/>
      <c r="B62" s="1"/>
      <c r="C62" s="271"/>
      <c r="D62" s="27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x14ac:dyDescent="0.25">
      <c r="A63" s="1"/>
      <c r="B63" s="1"/>
      <c r="C63" s="271"/>
      <c r="D63" s="27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x14ac:dyDescent="0.25">
      <c r="A64" s="1"/>
      <c r="B64" s="1"/>
      <c r="C64" s="271"/>
      <c r="D64" s="27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x14ac:dyDescent="0.25">
      <c r="A65" s="1"/>
      <c r="B65" s="1"/>
      <c r="C65" s="271"/>
      <c r="D65" s="27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x14ac:dyDescent="0.25">
      <c r="A66" s="1"/>
      <c r="B66" s="1"/>
      <c r="C66" s="271"/>
      <c r="D66" s="27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x14ac:dyDescent="0.25">
      <c r="A67" s="1"/>
      <c r="B67" s="1"/>
      <c r="C67" s="271"/>
      <c r="D67" s="27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x14ac:dyDescent="0.25">
      <c r="A68" s="1"/>
      <c r="B68" s="1"/>
      <c r="C68" s="271"/>
      <c r="D68" s="27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x14ac:dyDescent="0.25">
      <c r="A69" s="1"/>
      <c r="B69" s="1"/>
      <c r="C69" s="271"/>
      <c r="D69" s="27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x14ac:dyDescent="0.25">
      <c r="A70" s="1"/>
      <c r="B70" s="1"/>
      <c r="C70" s="271"/>
      <c r="D70" s="27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x14ac:dyDescent="0.25">
      <c r="A71" s="1"/>
      <c r="B71" s="1"/>
      <c r="C71" s="271"/>
      <c r="D71" s="27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x14ac:dyDescent="0.25">
      <c r="A72" s="1"/>
      <c r="B72" s="1"/>
      <c r="C72" s="271"/>
      <c r="D72" s="27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x14ac:dyDescent="0.25">
      <c r="A73" s="1"/>
      <c r="B73" s="1"/>
      <c r="C73" s="271"/>
      <c r="D73" s="27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x14ac:dyDescent="0.25">
      <c r="A74" s="1"/>
      <c r="B74" s="1"/>
      <c r="C74" s="271"/>
      <c r="D74" s="27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x14ac:dyDescent="0.25">
      <c r="A75" s="1"/>
      <c r="B75" s="1"/>
      <c r="C75" s="271"/>
      <c r="D75" s="27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x14ac:dyDescent="0.25">
      <c r="A76" s="1"/>
      <c r="B76" s="1"/>
      <c r="C76" s="271"/>
      <c r="D76" s="27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x14ac:dyDescent="0.25">
      <c r="A77" s="1"/>
      <c r="B77" s="1"/>
      <c r="C77" s="271"/>
      <c r="D77" s="27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x14ac:dyDescent="0.25">
      <c r="A78" s="1"/>
      <c r="B78" s="1"/>
      <c r="C78" s="271"/>
      <c r="D78" s="27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x14ac:dyDescent="0.25">
      <c r="A79" s="1"/>
      <c r="B79" s="1"/>
      <c r="C79" s="271"/>
      <c r="D79" s="27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x14ac:dyDescent="0.25">
      <c r="A80" s="1"/>
      <c r="B80" s="1"/>
      <c r="C80" s="271"/>
      <c r="D80" s="27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x14ac:dyDescent="0.25">
      <c r="A81" s="1"/>
      <c r="B81" s="1"/>
      <c r="C81" s="271"/>
      <c r="D81" s="27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x14ac:dyDescent="0.25">
      <c r="A82" s="1"/>
      <c r="B82" s="1"/>
      <c r="C82" s="271"/>
      <c r="D82" s="27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x14ac:dyDescent="0.25">
      <c r="A83" s="1"/>
      <c r="B83" s="1"/>
      <c r="C83" s="271"/>
      <c r="D83" s="27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x14ac:dyDescent="0.25">
      <c r="A84" s="1"/>
      <c r="B84" s="1"/>
      <c r="C84" s="271"/>
      <c r="D84" s="27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x14ac:dyDescent="0.25">
      <c r="A85" s="1"/>
      <c r="B85" s="1"/>
      <c r="C85" s="271"/>
      <c r="D85" s="27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x14ac:dyDescent="0.25">
      <c r="A86" s="1"/>
      <c r="B86" s="1"/>
      <c r="C86" s="271"/>
      <c r="D86" s="27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x14ac:dyDescent="0.25">
      <c r="A87" s="1"/>
      <c r="B87" s="1"/>
      <c r="C87" s="271"/>
      <c r="D87" s="27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x14ac:dyDescent="0.25">
      <c r="A88" s="1"/>
      <c r="B88" s="1"/>
      <c r="C88" s="271"/>
      <c r="D88" s="27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x14ac:dyDescent="0.25">
      <c r="A89" s="1"/>
      <c r="B89" s="1"/>
      <c r="C89" s="271"/>
      <c r="D89" s="27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x14ac:dyDescent="0.25">
      <c r="A90" s="1"/>
      <c r="B90" s="1"/>
      <c r="C90" s="271"/>
      <c r="D90" s="27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x14ac:dyDescent="0.25">
      <c r="A91" s="1"/>
      <c r="B91" s="1"/>
      <c r="C91" s="271"/>
      <c r="D91" s="27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x14ac:dyDescent="0.25">
      <c r="A92" s="1"/>
      <c r="B92" s="1"/>
      <c r="C92" s="271"/>
      <c r="D92" s="27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x14ac:dyDescent="0.25">
      <c r="A93" s="1"/>
      <c r="B93" s="1"/>
      <c r="C93" s="271"/>
      <c r="D93" s="27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x14ac:dyDescent="0.25">
      <c r="A94" s="1"/>
      <c r="B94" s="1"/>
      <c r="C94" s="271"/>
      <c r="D94" s="27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x14ac:dyDescent="0.25">
      <c r="A95" s="1"/>
      <c r="B95" s="1"/>
      <c r="C95" s="271"/>
      <c r="D95" s="27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x14ac:dyDescent="0.25">
      <c r="A96" s="1"/>
      <c r="B96" s="1"/>
      <c r="C96" s="271"/>
      <c r="D96" s="27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x14ac:dyDescent="0.25">
      <c r="A97" s="1"/>
      <c r="B97" s="1"/>
      <c r="C97" s="271"/>
      <c r="D97" s="27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x14ac:dyDescent="0.25">
      <c r="A98" s="1"/>
      <c r="B98" s="1"/>
      <c r="C98" s="271"/>
      <c r="D98" s="27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x14ac:dyDescent="0.25">
      <c r="A99" s="1"/>
      <c r="B99" s="1"/>
      <c r="C99" s="271"/>
      <c r="D99" s="27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x14ac:dyDescent="0.25">
      <c r="A100" s="1"/>
      <c r="B100" s="1"/>
      <c r="C100" s="271"/>
      <c r="D100" s="27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1" x14ac:dyDescent="0.25">
      <c r="A101" s="1"/>
      <c r="B101" s="1"/>
      <c r="C101" s="271"/>
      <c r="D101" s="27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row>
    <row r="102" spans="1:41" x14ac:dyDescent="0.25">
      <c r="A102" s="1"/>
      <c r="B102" s="1"/>
      <c r="C102" s="271"/>
      <c r="D102" s="27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row>
    <row r="103" spans="1:41" x14ac:dyDescent="0.25">
      <c r="A103" s="1"/>
      <c r="B103" s="1"/>
      <c r="C103" s="271"/>
      <c r="D103" s="27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row>
    <row r="104" spans="1:41" x14ac:dyDescent="0.25">
      <c r="A104" s="1"/>
      <c r="B104" s="1"/>
      <c r="C104" s="271"/>
      <c r="D104" s="27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row>
    <row r="105" spans="1:41" x14ac:dyDescent="0.25">
      <c r="A105" s="1"/>
      <c r="B105" s="1"/>
      <c r="C105" s="271"/>
      <c r="D105" s="27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row>
    <row r="106" spans="1:41" x14ac:dyDescent="0.25">
      <c r="A106" s="1"/>
      <c r="B106" s="1"/>
      <c r="C106" s="271"/>
      <c r="D106" s="27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row>
    <row r="107" spans="1:41" x14ac:dyDescent="0.25">
      <c r="A107" s="1"/>
      <c r="B107" s="1"/>
      <c r="C107" s="271"/>
      <c r="D107" s="27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row>
    <row r="108" spans="1:41" x14ac:dyDescent="0.25">
      <c r="A108" s="1"/>
      <c r="B108" s="1"/>
      <c r="C108" s="271"/>
      <c r="D108" s="27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row>
    <row r="109" spans="1:41" x14ac:dyDescent="0.25">
      <c r="A109" s="1"/>
      <c r="B109" s="1"/>
      <c r="C109" s="271"/>
      <c r="D109" s="27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row>
    <row r="110" spans="1:41" x14ac:dyDescent="0.25">
      <c r="A110" s="1"/>
      <c r="B110" s="1"/>
      <c r="C110" s="271"/>
      <c r="D110" s="27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row>
    <row r="111" spans="1:41" x14ac:dyDescent="0.25">
      <c r="A111" s="1"/>
      <c r="B111" s="1"/>
      <c r="C111" s="271"/>
      <c r="D111" s="27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x14ac:dyDescent="0.25">
      <c r="A112" s="1"/>
      <c r="B112" s="1"/>
      <c r="C112" s="271"/>
      <c r="D112" s="27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x14ac:dyDescent="0.25">
      <c r="A113" s="1"/>
      <c r="B113" s="1"/>
      <c r="C113" s="271"/>
      <c r="D113" s="27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x14ac:dyDescent="0.25">
      <c r="A114" s="1"/>
      <c r="B114" s="1"/>
      <c r="C114" s="271"/>
      <c r="D114" s="27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x14ac:dyDescent="0.25">
      <c r="A115" s="1"/>
      <c r="B115" s="1"/>
      <c r="C115" s="271"/>
      <c r="D115" s="27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x14ac:dyDescent="0.25">
      <c r="A116" s="1"/>
      <c r="B116" s="1"/>
      <c r="C116" s="271"/>
      <c r="D116" s="27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x14ac:dyDescent="0.25">
      <c r="A117" s="1"/>
      <c r="B117" s="1"/>
      <c r="C117" s="271"/>
      <c r="D117" s="27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x14ac:dyDescent="0.25">
      <c r="A118" s="1"/>
      <c r="B118" s="1"/>
      <c r="C118" s="271"/>
      <c r="D118" s="27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x14ac:dyDescent="0.25">
      <c r="A119" s="1"/>
      <c r="B119" s="1"/>
      <c r="C119" s="271"/>
      <c r="D119" s="27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row r="120" spans="1:41" x14ac:dyDescent="0.25">
      <c r="A120" s="1"/>
      <c r="B120" s="1"/>
      <c r="C120" s="271"/>
      <c r="D120" s="27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row>
    <row r="121" spans="1:41" x14ac:dyDescent="0.25">
      <c r="A121" s="1"/>
      <c r="B121" s="1"/>
      <c r="C121" s="271"/>
      <c r="D121" s="27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row>
    <row r="122" spans="1:41" x14ac:dyDescent="0.25">
      <c r="A122" s="1"/>
      <c r="B122" s="1"/>
      <c r="C122" s="271"/>
      <c r="D122" s="27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row>
    <row r="123" spans="1:41" x14ac:dyDescent="0.25">
      <c r="A123" s="1"/>
      <c r="B123" s="1"/>
      <c r="C123" s="271"/>
      <c r="D123" s="27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row>
    <row r="124" spans="1:41" x14ac:dyDescent="0.25">
      <c r="A124" s="1"/>
      <c r="B124" s="1"/>
      <c r="C124" s="271"/>
      <c r="D124" s="27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row>
    <row r="125" spans="1:41" x14ac:dyDescent="0.25">
      <c r="A125" s="1"/>
      <c r="B125" s="1"/>
      <c r="C125" s="271"/>
      <c r="D125" s="27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row>
    <row r="126" spans="1:41" x14ac:dyDescent="0.25">
      <c r="A126" s="1"/>
      <c r="B126" s="1"/>
      <c r="C126" s="271"/>
      <c r="D126" s="27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row>
    <row r="127" spans="1:41" x14ac:dyDescent="0.25">
      <c r="A127" s="1"/>
      <c r="B127" s="1"/>
      <c r="C127" s="271"/>
      <c r="D127" s="27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row>
    <row r="128" spans="1:41" x14ac:dyDescent="0.25">
      <c r="A128" s="1"/>
      <c r="B128" s="1"/>
      <c r="C128" s="271"/>
      <c r="D128" s="27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row>
    <row r="129" spans="1:41" x14ac:dyDescent="0.25">
      <c r="A129" s="1"/>
      <c r="B129" s="1"/>
      <c r="C129" s="271"/>
      <c r="D129" s="27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row>
    <row r="130" spans="1:41" x14ac:dyDescent="0.25">
      <c r="A130" s="1"/>
      <c r="B130" s="1"/>
      <c r="C130" s="271"/>
      <c r="D130" s="27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row>
    <row r="131" spans="1:41" x14ac:dyDescent="0.25">
      <c r="A131" s="1"/>
      <c r="B131" s="1"/>
      <c r="C131" s="271"/>
      <c r="D131" s="27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row>
    <row r="132" spans="1:41" x14ac:dyDescent="0.25">
      <c r="A132" s="1"/>
      <c r="B132" s="1"/>
      <c r="C132" s="271"/>
      <c r="D132" s="27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row>
    <row r="133" spans="1:41" x14ac:dyDescent="0.25">
      <c r="A133" s="1"/>
      <c r="B133" s="1"/>
      <c r="C133" s="271"/>
      <c r="D133" s="27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row>
    <row r="134" spans="1:41" x14ac:dyDescent="0.25">
      <c r="A134" s="1"/>
      <c r="B134" s="1"/>
      <c r="C134" s="271"/>
      <c r="D134" s="27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row>
    <row r="135" spans="1:41" x14ac:dyDescent="0.25">
      <c r="A135" s="1"/>
      <c r="B135" s="1"/>
      <c r="C135" s="271"/>
      <c r="D135" s="27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row>
    <row r="136" spans="1:41" x14ac:dyDescent="0.25">
      <c r="A136" s="1"/>
      <c r="B136" s="1"/>
      <c r="C136" s="271"/>
      <c r="D136" s="27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row>
    <row r="137" spans="1:41" x14ac:dyDescent="0.25">
      <c r="A137" s="1"/>
      <c r="B137" s="1"/>
      <c r="C137" s="271"/>
      <c r="D137" s="27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row>
    <row r="138" spans="1:41" x14ac:dyDescent="0.25">
      <c r="A138" s="1"/>
      <c r="B138" s="1"/>
      <c r="C138" s="271"/>
      <c r="D138" s="27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row>
    <row r="139" spans="1:41" x14ac:dyDescent="0.25">
      <c r="A139" s="1"/>
      <c r="B139" s="1"/>
      <c r="C139" s="271"/>
      <c r="D139" s="27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row>
  </sheetData>
  <hyperlinks>
    <hyperlink ref="A3" location="'2'!A2" display="Notations extra-financières" xr:uid="{0065251F-3BDB-4809-BEC3-2DF677833B4D}"/>
    <hyperlink ref="B3" location="'2'!B2" display="Non-financial ratings" xr:uid="{CC5CFA8F-2F7D-4A65-8F02-1B64D822B6E7}"/>
    <hyperlink ref="A4" location="'3'!A2" display="Satisfaction et protection des clients" xr:uid="{E2F3F335-6720-4F03-8430-C432F7CF510A}"/>
    <hyperlink ref="B4" location="'3'!B2" display="Clients satisfaction and protection" xr:uid="{5B957ADE-E349-4E62-BE34-B0A1F22B6EBE}"/>
    <hyperlink ref="A5" location="'4'!A2" display="Engagements E&amp;S dans le cadre des activités du Groupe " xr:uid="{0764FD83-3B02-4522-A0F0-D0213EAD7892}"/>
    <hyperlink ref="B5" location="'4'!B2" display="E&amp;S commitments in the Group's businesses activity" xr:uid="{B9D27204-94D3-48D4-822E-547C8565F273}"/>
    <hyperlink ref="A6" location="'5'!A2" display="Engagements E&amp;S dans le cadre d'achats du Groupe" xr:uid="{278A4A39-3304-4400-BC8B-AB889191033C}"/>
    <hyperlink ref="B6" location="'5'!B2" display="E&amp;S commitments as a part of Group's sourcing" xr:uid="{253738F3-4C17-41FA-B189-2EEF9D10CC93}"/>
    <hyperlink ref="A7" location="'6'!A2" display="Finance durable et à impact positif" xr:uid="{8F32E5BF-C452-4B84-8445-A8A2630880DB}"/>
    <hyperlink ref="B7" location="'6'!B2" display="Sustainable and positive impact finance" xr:uid="{11AE8FE8-6B6A-472B-ADAF-D661243A8DA2}"/>
    <hyperlink ref="A8" location="'6'!A16" display="Investissement sociallement responsable (ISR)" xr:uid="{63BB19C3-B4D8-4300-B9A3-1EA2B7479DB8}"/>
    <hyperlink ref="B8" location="'6'!B16" display="Socially responsible investment (SRI)" xr:uid="{4B763362-CB09-4F97-BA9D-645DAC9551A4}"/>
    <hyperlink ref="A9" location="'7'!A2" display="Financement de l'économie réelle" xr:uid="{699FA939-5AE5-4139-B216-7FFC332D6CE0}"/>
    <hyperlink ref="B9" location="'7'!B2" display="Financing real economy" xr:uid="{6C3B47C8-8DD7-4B9C-B25E-E3A274C0CE3A}"/>
    <hyperlink ref="A11" location="'9'!A1" display="Engagement en faveur du climat" xr:uid="{09C6F555-6B0A-454C-8DA5-B43E37A3229B}"/>
    <hyperlink ref="B11" location="'9'!A1" display="Commitment to climate" xr:uid="{FED86056-D5DD-4E85-B87A-CEF9C9228D73}"/>
    <hyperlink ref="A10" location="'8'!A11" display="Réduction de l'empreinte carbone du Groupe" xr:uid="{090D98E4-ACAC-4C1B-9613-D8B223F32D23}"/>
    <hyperlink ref="B10" location="'8'!B11" display="Reducing the Group's carbon footprint" xr:uid="{60931378-8D69-4247-916B-4B8908D2AB21}"/>
    <hyperlink ref="A12" location="'10'!A2" display="Equipes du Groupe" xr:uid="{03721E57-B97A-43B5-9A33-B6A1A56D81E2}"/>
    <hyperlink ref="B12" location="'10'!B2" display="Teams of the Group" xr:uid="{A248C4F5-D5E1-4CAB-891C-AC3DC08BD560}"/>
    <hyperlink ref="A13" location="'10'!A21" display="Métiers et compétences" xr:uid="{CC98766F-DF99-4069-B519-86622B114529}"/>
    <hyperlink ref="B13" location="'10'!B21" display="Supporting changing professions " xr:uid="{89933E48-EB42-4728-94B3-1C03FFE1D028}"/>
    <hyperlink ref="A14" location="'10'!A64" display="Diversité et inclusion" xr:uid="{104CF793-506D-48D2-B4E9-DEBC432ECB89}"/>
    <hyperlink ref="B14" location="'10'!B64" display="Diversity and inclusion" xr:uid="{D927DEEB-21FE-4B3E-860B-F299404D8264}"/>
    <hyperlink ref="A15" location="'10'!A88" display="Performance and rémunération" xr:uid="{03E8677A-6751-4FFB-A988-F42483BE0D60}"/>
    <hyperlink ref="B15" location="'10'!B88" display="Performance et compensation" xr:uid="{DA8693B8-C6F9-4D91-A336-0129EF987C4B}"/>
    <hyperlink ref="A16" location="'10'!A103" display="Santé et sécurité au travail" xr:uid="{E1C6784C-2BD7-4DAD-8C60-93EA65F06D37}"/>
    <hyperlink ref="B16" location="'10'!B103" display="Health and safety" xr:uid="{E1FD1121-79D1-40DB-A9D1-9605C1660F7F}"/>
    <hyperlink ref="A17" location="'10'!A122" display="Culture d'entreprise et principes éthiques" xr:uid="{026AAFD6-E8E9-46D1-8AEC-F402A8948479}"/>
    <hyperlink ref="B17" location="'10'!B122" display="Corporate culture and ethics principles" xr:uid="{0E52114D-1B6C-4355-8CD8-A5F899D0EF76}"/>
    <hyperlink ref="A18" location="'10'!A136" display="Engagement sociétal" xr:uid="{025773C0-DDF6-4ECD-B414-B9C569BC2973}"/>
    <hyperlink ref="B18" location="'10'!B136" display="Involvment in civic activities" xr:uid="{14B4DC6C-7034-4B82-8001-7F5F9D9FFB6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0D69C-0F94-4E5A-813D-4E86832F6804}">
  <sheetPr>
    <tabColor rgb="FF92D050"/>
    <pageSetUpPr fitToPage="1"/>
  </sheetPr>
  <dimension ref="A1:M114"/>
  <sheetViews>
    <sheetView showGridLines="0" topLeftCell="B10" zoomScale="104" zoomScaleNormal="70" zoomScaleSheetLayoutView="100" workbookViewId="0">
      <selection activeCell="H15" sqref="H15"/>
    </sheetView>
  </sheetViews>
  <sheetFormatPr baseColWidth="10" defaultColWidth="11.42578125" defaultRowHeight="30" customHeight="1" x14ac:dyDescent="0.25"/>
  <cols>
    <col min="1" max="1" width="71.7109375" style="2" hidden="1" customWidth="1"/>
    <col min="2" max="2" width="64.28515625" style="2" customWidth="1"/>
    <col min="3" max="3" width="15.7109375" style="2" hidden="1" customWidth="1"/>
    <col min="4" max="4" width="15.7109375" style="2" customWidth="1"/>
    <col min="5" max="5" width="15.7109375" style="2" hidden="1" customWidth="1"/>
    <col min="6" max="6" width="15.7109375" style="2" customWidth="1"/>
    <col min="7" max="11" width="20.7109375" style="2" customWidth="1"/>
    <col min="12" max="12" width="100.7109375" style="2" hidden="1" customWidth="1"/>
    <col min="13" max="13" width="159.85546875" style="2" customWidth="1"/>
    <col min="14" max="16384" width="11.42578125" style="2"/>
  </cols>
  <sheetData>
    <row r="1" spans="1:13" ht="30" customHeight="1" x14ac:dyDescent="0.25">
      <c r="A1" s="5" t="s">
        <v>31</v>
      </c>
      <c r="B1" s="5" t="s">
        <v>286</v>
      </c>
      <c r="C1" s="5" t="s">
        <v>32</v>
      </c>
      <c r="D1" s="5" t="s">
        <v>344</v>
      </c>
      <c r="E1" s="5" t="s">
        <v>33</v>
      </c>
      <c r="F1" s="5" t="s">
        <v>349</v>
      </c>
      <c r="G1" s="5">
        <v>2019</v>
      </c>
      <c r="H1" s="5">
        <v>2020</v>
      </c>
      <c r="I1" s="5">
        <v>2021</v>
      </c>
      <c r="J1" s="5">
        <v>2022</v>
      </c>
      <c r="K1" s="5">
        <v>2023</v>
      </c>
      <c r="L1" s="5" t="s">
        <v>53</v>
      </c>
      <c r="M1" s="5" t="s">
        <v>54</v>
      </c>
    </row>
    <row r="2" spans="1:13" ht="30" customHeight="1" x14ac:dyDescent="0.25">
      <c r="A2" s="126" t="s">
        <v>140</v>
      </c>
      <c r="B2" s="126" t="s">
        <v>287</v>
      </c>
      <c r="C2" s="127"/>
      <c r="D2" s="127"/>
      <c r="E2" s="127"/>
      <c r="F2" s="127"/>
      <c r="G2" s="127"/>
      <c r="H2" s="127"/>
      <c r="I2" s="127"/>
      <c r="J2" s="127"/>
      <c r="K2" s="127"/>
      <c r="L2" s="127"/>
      <c r="M2" s="127"/>
    </row>
    <row r="3" spans="1:13" ht="30" customHeight="1" x14ac:dyDescent="0.25">
      <c r="A3" s="128" t="s">
        <v>141</v>
      </c>
      <c r="B3" s="128" t="s">
        <v>288</v>
      </c>
      <c r="C3" s="129" t="s">
        <v>36</v>
      </c>
      <c r="D3" s="129" t="s">
        <v>345</v>
      </c>
      <c r="E3" s="130" t="s">
        <v>55</v>
      </c>
      <c r="F3" s="131" t="s">
        <v>351</v>
      </c>
      <c r="G3" s="132">
        <v>62</v>
      </c>
      <c r="H3" s="132">
        <v>61</v>
      </c>
      <c r="I3" s="132">
        <v>66</v>
      </c>
      <c r="J3" s="401">
        <v>66</v>
      </c>
      <c r="K3" s="133">
        <v>60</v>
      </c>
      <c r="L3" s="485"/>
      <c r="M3" s="486"/>
    </row>
    <row r="4" spans="1:13" ht="30" customHeight="1" x14ac:dyDescent="0.25">
      <c r="A4" s="128" t="s">
        <v>814</v>
      </c>
      <c r="B4" s="128" t="s">
        <v>815</v>
      </c>
      <c r="C4" s="129" t="s">
        <v>36</v>
      </c>
      <c r="D4" s="129" t="s">
        <v>345</v>
      </c>
      <c r="E4" s="131" t="s">
        <v>760</v>
      </c>
      <c r="F4" s="131" t="s">
        <v>759</v>
      </c>
      <c r="G4" s="132">
        <v>138240</v>
      </c>
      <c r="H4" s="132">
        <v>133251</v>
      </c>
      <c r="I4" s="132">
        <v>131293</v>
      </c>
      <c r="J4" s="402">
        <v>117576</v>
      </c>
      <c r="K4" s="134">
        <v>126822</v>
      </c>
      <c r="L4" s="496" t="s">
        <v>816</v>
      </c>
      <c r="M4" s="503" t="s">
        <v>817</v>
      </c>
    </row>
    <row r="5" spans="1:13" ht="30" customHeight="1" x14ac:dyDescent="0.25">
      <c r="A5" s="135" t="s">
        <v>142</v>
      </c>
      <c r="B5" s="135" t="s">
        <v>289</v>
      </c>
      <c r="C5" s="136" t="s">
        <v>143</v>
      </c>
      <c r="D5" s="136" t="s">
        <v>143</v>
      </c>
      <c r="E5" s="136" t="s">
        <v>761</v>
      </c>
      <c r="F5" s="136" t="s">
        <v>759</v>
      </c>
      <c r="G5" s="137">
        <v>72047</v>
      </c>
      <c r="H5" s="137">
        <v>70178</v>
      </c>
      <c r="I5" s="137">
        <v>69589</v>
      </c>
      <c r="J5" s="403">
        <v>69277</v>
      </c>
      <c r="K5" s="138">
        <v>74717</v>
      </c>
      <c r="L5" s="504"/>
      <c r="M5" s="486"/>
    </row>
    <row r="6" spans="1:13" ht="30" customHeight="1" x14ac:dyDescent="0.25">
      <c r="A6" s="135" t="s">
        <v>818</v>
      </c>
      <c r="B6" s="135" t="s">
        <v>819</v>
      </c>
      <c r="C6" s="139" t="s">
        <v>51</v>
      </c>
      <c r="D6" s="139" t="s">
        <v>51</v>
      </c>
      <c r="E6" s="136" t="s">
        <v>55</v>
      </c>
      <c r="F6" s="136" t="s">
        <v>759</v>
      </c>
      <c r="G6" s="137">
        <v>59470</v>
      </c>
      <c r="H6" s="137">
        <v>58324</v>
      </c>
      <c r="I6" s="137">
        <v>57804</v>
      </c>
      <c r="J6" s="403">
        <v>57703</v>
      </c>
      <c r="K6" s="138">
        <v>58341</v>
      </c>
      <c r="L6" s="505" t="s">
        <v>820</v>
      </c>
      <c r="M6" s="486" t="s">
        <v>821</v>
      </c>
    </row>
    <row r="7" spans="1:13" ht="30" customHeight="1" x14ac:dyDescent="0.25">
      <c r="A7" s="135" t="s">
        <v>144</v>
      </c>
      <c r="B7" s="135" t="s">
        <v>290</v>
      </c>
      <c r="C7" s="136" t="s">
        <v>143</v>
      </c>
      <c r="D7" s="136" t="s">
        <v>143</v>
      </c>
      <c r="E7" s="136" t="s">
        <v>55</v>
      </c>
      <c r="F7" s="136" t="s">
        <v>759</v>
      </c>
      <c r="G7" s="137">
        <v>38855</v>
      </c>
      <c r="H7" s="137">
        <v>36085</v>
      </c>
      <c r="I7" s="137">
        <v>33769</v>
      </c>
      <c r="J7" s="403">
        <v>19031</v>
      </c>
      <c r="K7" s="138">
        <v>20402</v>
      </c>
      <c r="L7" s="504"/>
      <c r="M7" s="506"/>
    </row>
    <row r="8" spans="1:13" ht="30" customHeight="1" x14ac:dyDescent="0.25">
      <c r="A8" s="135" t="s">
        <v>749</v>
      </c>
      <c r="B8" s="135" t="s">
        <v>753</v>
      </c>
      <c r="C8" s="397" t="s">
        <v>36</v>
      </c>
      <c r="D8" s="139" t="s">
        <v>345</v>
      </c>
      <c r="E8" s="139" t="s">
        <v>64</v>
      </c>
      <c r="F8" s="398" t="s">
        <v>64</v>
      </c>
      <c r="G8" s="140">
        <v>6.0999999999999999E-2</v>
      </c>
      <c r="H8" s="140">
        <v>6.940285626374286E-2</v>
      </c>
      <c r="I8" s="140">
        <v>6.7799999999999999E-2</v>
      </c>
      <c r="J8" s="383">
        <v>7.4999999999999997E-2</v>
      </c>
      <c r="K8" s="384">
        <v>6.9000000000000006E-2</v>
      </c>
      <c r="L8" s="504"/>
      <c r="M8" s="506"/>
    </row>
    <row r="9" spans="1:13" ht="30" customHeight="1" x14ac:dyDescent="0.25">
      <c r="A9" s="135" t="s">
        <v>750</v>
      </c>
      <c r="B9" s="135" t="s">
        <v>754</v>
      </c>
      <c r="C9" s="170" t="s">
        <v>36</v>
      </c>
      <c r="D9" s="139" t="s">
        <v>345</v>
      </c>
      <c r="E9" s="139" t="s">
        <v>64</v>
      </c>
      <c r="F9" s="398" t="s">
        <v>64</v>
      </c>
      <c r="G9" s="140">
        <v>6.8000000000000005E-2</v>
      </c>
      <c r="H9" s="140">
        <v>7.4753660385287912E-2</v>
      </c>
      <c r="I9" s="140">
        <v>7.2300000000000003E-2</v>
      </c>
      <c r="J9" s="383">
        <v>7.9000000000000001E-2</v>
      </c>
      <c r="K9" s="384">
        <v>0.08</v>
      </c>
      <c r="L9" s="504"/>
      <c r="M9" s="486"/>
    </row>
    <row r="10" spans="1:13" ht="30" customHeight="1" x14ac:dyDescent="0.25">
      <c r="A10" s="135" t="s">
        <v>145</v>
      </c>
      <c r="B10" s="135" t="s">
        <v>291</v>
      </c>
      <c r="C10" s="397" t="s">
        <v>87</v>
      </c>
      <c r="D10" s="136" t="s">
        <v>346</v>
      </c>
      <c r="E10" s="136" t="s">
        <v>55</v>
      </c>
      <c r="F10" s="136" t="s">
        <v>351</v>
      </c>
      <c r="G10" s="137">
        <v>13505</v>
      </c>
      <c r="H10" s="137">
        <v>13048</v>
      </c>
      <c r="I10" s="137">
        <v>12986</v>
      </c>
      <c r="J10" s="403">
        <v>13300</v>
      </c>
      <c r="K10" s="138">
        <v>13898</v>
      </c>
      <c r="L10" s="504"/>
      <c r="M10" s="506"/>
    </row>
    <row r="11" spans="1:13" ht="30" customHeight="1" x14ac:dyDescent="0.25">
      <c r="A11" s="135" t="s">
        <v>146</v>
      </c>
      <c r="B11" s="135" t="s">
        <v>292</v>
      </c>
      <c r="C11" s="397" t="s">
        <v>147</v>
      </c>
      <c r="D11" s="136" t="s">
        <v>347</v>
      </c>
      <c r="E11" s="136" t="s">
        <v>55</v>
      </c>
      <c r="F11" s="136" t="s">
        <v>759</v>
      </c>
      <c r="G11" s="137">
        <v>10925</v>
      </c>
      <c r="H11" s="137">
        <v>11256</v>
      </c>
      <c r="I11" s="137">
        <v>12282</v>
      </c>
      <c r="J11" s="403">
        <v>13290</v>
      </c>
      <c r="K11" s="138">
        <v>14358</v>
      </c>
      <c r="L11" s="504"/>
      <c r="M11" s="486"/>
    </row>
    <row r="12" spans="1:13" ht="30" customHeight="1" x14ac:dyDescent="0.25">
      <c r="A12" s="135" t="s">
        <v>751</v>
      </c>
      <c r="B12" s="135" t="s">
        <v>755</v>
      </c>
      <c r="C12" s="397" t="s">
        <v>36</v>
      </c>
      <c r="D12" s="139" t="s">
        <v>345</v>
      </c>
      <c r="E12" s="397" t="s">
        <v>64</v>
      </c>
      <c r="F12" s="398" t="s">
        <v>64</v>
      </c>
      <c r="G12" s="137">
        <v>2908</v>
      </c>
      <c r="H12" s="137" t="s">
        <v>49</v>
      </c>
      <c r="I12" s="137" t="s">
        <v>49</v>
      </c>
      <c r="J12" s="403" t="s">
        <v>49</v>
      </c>
      <c r="K12" s="399">
        <v>9.1999999999999998E-2</v>
      </c>
      <c r="L12" s="507"/>
      <c r="M12" s="506"/>
    </row>
    <row r="13" spans="1:13" ht="30" customHeight="1" x14ac:dyDescent="0.25">
      <c r="A13" s="135" t="s">
        <v>148</v>
      </c>
      <c r="B13" s="135" t="s">
        <v>756</v>
      </c>
      <c r="C13" s="139" t="s">
        <v>149</v>
      </c>
      <c r="D13" s="139" t="s">
        <v>758</v>
      </c>
      <c r="E13" s="136" t="s">
        <v>55</v>
      </c>
      <c r="F13" s="136" t="s">
        <v>759</v>
      </c>
      <c r="G13" s="137">
        <v>42584</v>
      </c>
      <c r="H13" s="137">
        <v>2684</v>
      </c>
      <c r="I13" s="137">
        <v>2667</v>
      </c>
      <c r="J13" s="403">
        <v>2678</v>
      </c>
      <c r="K13" s="138">
        <v>3447</v>
      </c>
      <c r="L13" s="504"/>
      <c r="M13" s="486"/>
    </row>
    <row r="14" spans="1:13" ht="30" customHeight="1" x14ac:dyDescent="0.25">
      <c r="A14" s="128" t="s">
        <v>150</v>
      </c>
      <c r="B14" s="128" t="s">
        <v>293</v>
      </c>
      <c r="C14" s="129" t="s">
        <v>36</v>
      </c>
      <c r="D14" s="131" t="s">
        <v>345</v>
      </c>
      <c r="E14" s="139" t="s">
        <v>64</v>
      </c>
      <c r="F14" s="193" t="s">
        <v>64</v>
      </c>
      <c r="G14" s="142">
        <v>0.56899999999999995</v>
      </c>
      <c r="H14" s="142">
        <v>0.56369999999999998</v>
      </c>
      <c r="I14" s="141">
        <v>0.5595</v>
      </c>
      <c r="J14" s="404">
        <v>0.54</v>
      </c>
      <c r="K14" s="188">
        <v>0.53</v>
      </c>
      <c r="L14" s="504"/>
      <c r="M14" s="506"/>
    </row>
    <row r="15" spans="1:13" ht="30" customHeight="1" x14ac:dyDescent="0.25">
      <c r="A15" s="128" t="s">
        <v>151</v>
      </c>
      <c r="B15" s="128" t="s">
        <v>294</v>
      </c>
      <c r="C15" s="129" t="s">
        <v>36</v>
      </c>
      <c r="D15" s="131" t="s">
        <v>345</v>
      </c>
      <c r="E15" s="130" t="s">
        <v>55</v>
      </c>
      <c r="F15" s="131" t="s">
        <v>351</v>
      </c>
      <c r="G15" s="132">
        <v>130149</v>
      </c>
      <c r="H15" s="132">
        <v>125834</v>
      </c>
      <c r="I15" s="132">
        <v>123484</v>
      </c>
      <c r="J15" s="402">
        <v>109835</v>
      </c>
      <c r="K15" s="400">
        <v>119035</v>
      </c>
      <c r="L15" s="496"/>
      <c r="M15" s="486"/>
    </row>
    <row r="16" spans="1:13" ht="30" customHeight="1" x14ac:dyDescent="0.25">
      <c r="A16" s="135" t="s">
        <v>881</v>
      </c>
      <c r="B16" s="135" t="s">
        <v>880</v>
      </c>
      <c r="C16" s="129" t="s">
        <v>51</v>
      </c>
      <c r="D16" s="131" t="s">
        <v>51</v>
      </c>
      <c r="E16" s="130" t="s">
        <v>55</v>
      </c>
      <c r="F16" s="131" t="s">
        <v>759</v>
      </c>
      <c r="G16" s="132">
        <v>54584</v>
      </c>
      <c r="H16" s="132">
        <v>53511</v>
      </c>
      <c r="I16" s="132">
        <v>52449</v>
      </c>
      <c r="J16" s="402">
        <v>52145</v>
      </c>
      <c r="K16" s="400">
        <v>53240</v>
      </c>
      <c r="L16" s="496" t="s">
        <v>883</v>
      </c>
      <c r="M16" s="486" t="s">
        <v>882</v>
      </c>
    </row>
    <row r="17" spans="1:13" ht="30" customHeight="1" x14ac:dyDescent="0.25">
      <c r="A17" s="128" t="s">
        <v>752</v>
      </c>
      <c r="B17" s="128" t="s">
        <v>757</v>
      </c>
      <c r="C17" s="129" t="s">
        <v>36</v>
      </c>
      <c r="D17" s="131" t="s">
        <v>345</v>
      </c>
      <c r="E17" s="130" t="s">
        <v>55</v>
      </c>
      <c r="F17" s="131" t="s">
        <v>351</v>
      </c>
      <c r="G17" s="132">
        <v>8091</v>
      </c>
      <c r="H17" s="132">
        <v>7417</v>
      </c>
      <c r="I17" s="132">
        <v>7809</v>
      </c>
      <c r="J17" s="402">
        <v>7741</v>
      </c>
      <c r="K17" s="134">
        <v>7787</v>
      </c>
      <c r="L17" s="496"/>
      <c r="M17" s="503"/>
    </row>
    <row r="18" spans="1:13" ht="30" customHeight="1" x14ac:dyDescent="0.25">
      <c r="A18" s="128" t="s">
        <v>152</v>
      </c>
      <c r="B18" s="128" t="s">
        <v>295</v>
      </c>
      <c r="C18" s="129" t="s">
        <v>36</v>
      </c>
      <c r="D18" s="131" t="s">
        <v>345</v>
      </c>
      <c r="E18" s="130" t="s">
        <v>55</v>
      </c>
      <c r="F18" s="131" t="s">
        <v>351</v>
      </c>
      <c r="G18" s="132">
        <v>11212</v>
      </c>
      <c r="H18" s="132">
        <v>3684</v>
      </c>
      <c r="I18" s="132">
        <v>2185</v>
      </c>
      <c r="J18" s="402">
        <v>2546</v>
      </c>
      <c r="K18" s="134">
        <v>3268</v>
      </c>
      <c r="L18" s="496"/>
      <c r="M18" s="486"/>
    </row>
    <row r="19" spans="1:13" ht="30" customHeight="1" x14ac:dyDescent="0.25">
      <c r="A19" s="126" t="s">
        <v>153</v>
      </c>
      <c r="B19" s="191" t="s">
        <v>296</v>
      </c>
      <c r="C19" s="127"/>
      <c r="D19" s="127"/>
      <c r="E19" s="127"/>
      <c r="F19" s="127"/>
      <c r="G19" s="127"/>
      <c r="H19" s="187"/>
      <c r="I19" s="127"/>
      <c r="J19" s="127"/>
      <c r="K19" s="127"/>
      <c r="L19" s="497"/>
      <c r="M19" s="487"/>
    </row>
    <row r="20" spans="1:13" ht="30" customHeight="1" x14ac:dyDescent="0.25">
      <c r="A20" s="128" t="s">
        <v>154</v>
      </c>
      <c r="B20" s="128" t="s">
        <v>297</v>
      </c>
      <c r="C20" s="129" t="s">
        <v>36</v>
      </c>
      <c r="D20" s="136" t="s">
        <v>345</v>
      </c>
      <c r="E20" s="131" t="s">
        <v>55</v>
      </c>
      <c r="F20" s="131" t="s">
        <v>351</v>
      </c>
      <c r="G20" s="132">
        <v>17113</v>
      </c>
      <c r="H20" s="132">
        <v>11715</v>
      </c>
      <c r="I20" s="132">
        <v>15290</v>
      </c>
      <c r="J20" s="402">
        <v>13560</v>
      </c>
      <c r="K20" s="134">
        <v>14595</v>
      </c>
      <c r="L20" s="496"/>
      <c r="M20" s="503"/>
    </row>
    <row r="21" spans="1:13" ht="30" customHeight="1" x14ac:dyDescent="0.25">
      <c r="A21" s="135" t="s">
        <v>155</v>
      </c>
      <c r="B21" s="135" t="s">
        <v>298</v>
      </c>
      <c r="C21" s="139" t="s">
        <v>51</v>
      </c>
      <c r="D21" s="136" t="s">
        <v>51</v>
      </c>
      <c r="E21" s="136" t="s">
        <v>55</v>
      </c>
      <c r="F21" s="136" t="s">
        <v>351</v>
      </c>
      <c r="G21" s="143">
        <v>4624</v>
      </c>
      <c r="H21" s="143">
        <v>3162</v>
      </c>
      <c r="I21" s="143">
        <v>3656</v>
      </c>
      <c r="J21" s="412">
        <v>4918</v>
      </c>
      <c r="K21" s="146">
        <v>5427</v>
      </c>
      <c r="L21" s="496"/>
      <c r="M21" s="486"/>
    </row>
    <row r="22" spans="1:13" ht="30" customHeight="1" x14ac:dyDescent="0.25">
      <c r="A22" s="135" t="s">
        <v>156</v>
      </c>
      <c r="B22" s="135" t="s">
        <v>299</v>
      </c>
      <c r="C22" s="139" t="s">
        <v>36</v>
      </c>
      <c r="D22" s="136" t="s">
        <v>345</v>
      </c>
      <c r="E22" s="139" t="s">
        <v>64</v>
      </c>
      <c r="F22" s="136" t="s">
        <v>64</v>
      </c>
      <c r="G22" s="140">
        <v>0.51700000000000002</v>
      </c>
      <c r="H22" s="140">
        <v>0.52559999999999996</v>
      </c>
      <c r="I22" s="140">
        <v>0.496</v>
      </c>
      <c r="J22" s="383">
        <v>0.47</v>
      </c>
      <c r="K22" s="189">
        <v>0.49399999999999999</v>
      </c>
      <c r="L22" s="496"/>
      <c r="M22" s="486"/>
    </row>
    <row r="23" spans="1:13" ht="30" customHeight="1" x14ac:dyDescent="0.25">
      <c r="A23" s="128" t="s">
        <v>763</v>
      </c>
      <c r="B23" s="128" t="s">
        <v>762</v>
      </c>
      <c r="C23" s="129" t="s">
        <v>36</v>
      </c>
      <c r="D23" s="136" t="s">
        <v>345</v>
      </c>
      <c r="E23" s="131" t="s">
        <v>55</v>
      </c>
      <c r="F23" s="131" t="s">
        <v>351</v>
      </c>
      <c r="G23" s="132">
        <v>9507</v>
      </c>
      <c r="H23" s="132">
        <v>7427</v>
      </c>
      <c r="I23" s="132">
        <v>9067</v>
      </c>
      <c r="J23" s="402">
        <v>8536</v>
      </c>
      <c r="K23" s="134">
        <v>5268</v>
      </c>
      <c r="L23" s="496"/>
      <c r="M23" s="503"/>
    </row>
    <row r="24" spans="1:13" ht="30" customHeight="1" x14ac:dyDescent="0.25">
      <c r="A24" s="135" t="s">
        <v>157</v>
      </c>
      <c r="B24" s="135" t="s">
        <v>300</v>
      </c>
      <c r="C24" s="139" t="s">
        <v>51</v>
      </c>
      <c r="D24" s="136" t="s">
        <v>51</v>
      </c>
      <c r="E24" s="131" t="s">
        <v>55</v>
      </c>
      <c r="F24" s="131" t="s">
        <v>351</v>
      </c>
      <c r="G24" s="143">
        <v>4703</v>
      </c>
      <c r="H24" s="143">
        <v>4172</v>
      </c>
      <c r="I24" s="143">
        <v>5474</v>
      </c>
      <c r="J24" s="412">
        <v>5558</v>
      </c>
      <c r="K24" s="146">
        <v>2995</v>
      </c>
      <c r="L24" s="496"/>
      <c r="M24" s="486"/>
    </row>
    <row r="25" spans="1:13" ht="30" customHeight="1" x14ac:dyDescent="0.25">
      <c r="A25" s="135" t="s">
        <v>156</v>
      </c>
      <c r="B25" s="135" t="s">
        <v>301</v>
      </c>
      <c r="C25" s="139" t="s">
        <v>36</v>
      </c>
      <c r="D25" s="136" t="s">
        <v>345</v>
      </c>
      <c r="E25" s="147" t="s">
        <v>64</v>
      </c>
      <c r="F25" s="136" t="s">
        <v>64</v>
      </c>
      <c r="G25" s="140">
        <v>0.66600000000000004</v>
      </c>
      <c r="H25" s="140">
        <v>0.63829999999999998</v>
      </c>
      <c r="I25" s="140">
        <v>0.64429999999999998</v>
      </c>
      <c r="J25" s="383">
        <v>0.62</v>
      </c>
      <c r="K25" s="189">
        <v>0.63100000000000001</v>
      </c>
      <c r="L25" s="496"/>
      <c r="M25" s="503"/>
    </row>
    <row r="26" spans="1:13" ht="30" customHeight="1" x14ac:dyDescent="0.25">
      <c r="A26" s="128" t="s">
        <v>764</v>
      </c>
      <c r="B26" s="128" t="s">
        <v>765</v>
      </c>
      <c r="C26" s="129" t="s">
        <v>36</v>
      </c>
      <c r="D26" s="136" t="s">
        <v>345</v>
      </c>
      <c r="E26" s="131" t="s">
        <v>55</v>
      </c>
      <c r="F26" s="131" t="s">
        <v>351</v>
      </c>
      <c r="G26" s="132">
        <v>19073</v>
      </c>
      <c r="H26" s="132">
        <v>15795</v>
      </c>
      <c r="I26" s="132">
        <v>17967</v>
      </c>
      <c r="J26" s="402">
        <v>13982</v>
      </c>
      <c r="K26" s="400">
        <v>13305</v>
      </c>
      <c r="L26" s="496"/>
      <c r="M26" s="486"/>
    </row>
    <row r="27" spans="1:13" ht="30" customHeight="1" x14ac:dyDescent="0.25">
      <c r="A27" s="135" t="s">
        <v>158</v>
      </c>
      <c r="B27" s="135" t="s">
        <v>302</v>
      </c>
      <c r="C27" s="139" t="s">
        <v>36</v>
      </c>
      <c r="D27" s="136" t="s">
        <v>345</v>
      </c>
      <c r="E27" s="139" t="s">
        <v>64</v>
      </c>
      <c r="F27" s="136" t="s">
        <v>64</v>
      </c>
      <c r="G27" s="147">
        <v>0.56000000000000005</v>
      </c>
      <c r="H27" s="147">
        <v>0.49399999999999999</v>
      </c>
      <c r="I27" s="147">
        <v>0.64600000000000002</v>
      </c>
      <c r="J27" s="386">
        <v>0.68</v>
      </c>
      <c r="K27" s="529">
        <v>0.623</v>
      </c>
      <c r="L27" s="496"/>
      <c r="M27" s="503"/>
    </row>
    <row r="28" spans="1:13" ht="30" customHeight="1" x14ac:dyDescent="0.25">
      <c r="A28" s="135" t="s">
        <v>159</v>
      </c>
      <c r="B28" s="135" t="s">
        <v>303</v>
      </c>
      <c r="C28" s="139" t="s">
        <v>36</v>
      </c>
      <c r="D28" s="136" t="s">
        <v>345</v>
      </c>
      <c r="E28" s="139" t="s">
        <v>64</v>
      </c>
      <c r="F28" s="139" t="s">
        <v>64</v>
      </c>
      <c r="G28" s="147">
        <v>0.12</v>
      </c>
      <c r="H28" s="147">
        <v>0.13420000000000001</v>
      </c>
      <c r="I28" s="147">
        <v>6.6500000000000004E-2</v>
      </c>
      <c r="J28" s="386">
        <v>0.04</v>
      </c>
      <c r="K28" s="189">
        <v>3.3000000000000002E-2</v>
      </c>
      <c r="L28" s="496"/>
      <c r="M28" s="486"/>
    </row>
    <row r="29" spans="1:13" ht="30" customHeight="1" x14ac:dyDescent="0.25">
      <c r="A29" s="135" t="s">
        <v>160</v>
      </c>
      <c r="B29" s="135" t="s">
        <v>304</v>
      </c>
      <c r="C29" s="139" t="s">
        <v>36</v>
      </c>
      <c r="D29" s="136" t="s">
        <v>345</v>
      </c>
      <c r="E29" s="139" t="s">
        <v>64</v>
      </c>
      <c r="F29" s="139" t="s">
        <v>64</v>
      </c>
      <c r="G29" s="147">
        <v>0.08</v>
      </c>
      <c r="H29" s="147">
        <v>8.5099999999999995E-2</v>
      </c>
      <c r="I29" s="147">
        <v>7.3400000000000007E-2</v>
      </c>
      <c r="J29" s="140">
        <v>9.5000000000000001E-2</v>
      </c>
      <c r="K29" s="413">
        <v>0.106</v>
      </c>
      <c r="L29" s="496"/>
      <c r="M29" s="503"/>
    </row>
    <row r="30" spans="1:13" ht="30" customHeight="1" x14ac:dyDescent="0.25">
      <c r="A30" s="128" t="s">
        <v>766</v>
      </c>
      <c r="B30" s="128" t="s">
        <v>767</v>
      </c>
      <c r="C30" s="129" t="s">
        <v>36</v>
      </c>
      <c r="D30" s="131" t="s">
        <v>345</v>
      </c>
      <c r="E30" s="129" t="s">
        <v>64</v>
      </c>
      <c r="F30" s="131" t="s">
        <v>64</v>
      </c>
      <c r="G30" s="141">
        <v>8.2000000000000003E-2</v>
      </c>
      <c r="H30" s="141">
        <v>6.1899999999999997E-2</v>
      </c>
      <c r="I30" s="141">
        <v>9.4E-2</v>
      </c>
      <c r="J30" s="404">
        <v>8.5999999999999993E-2</v>
      </c>
      <c r="K30" s="411">
        <v>7.0000000000000007E-2</v>
      </c>
      <c r="L30" s="496"/>
      <c r="M30" s="486"/>
    </row>
    <row r="31" spans="1:13" ht="30" customHeight="1" x14ac:dyDescent="0.25">
      <c r="A31" s="135" t="s">
        <v>156</v>
      </c>
      <c r="B31" s="135" t="s">
        <v>301</v>
      </c>
      <c r="C31" s="170" t="s">
        <v>36</v>
      </c>
      <c r="D31" s="136" t="s">
        <v>345</v>
      </c>
      <c r="E31" s="169" t="s">
        <v>741</v>
      </c>
      <c r="F31" s="131" t="s">
        <v>64</v>
      </c>
      <c r="G31" s="494" t="s">
        <v>49</v>
      </c>
      <c r="H31" s="494" t="s">
        <v>49</v>
      </c>
      <c r="I31" s="494" t="s">
        <v>49</v>
      </c>
      <c r="J31" s="495" t="s">
        <v>49</v>
      </c>
      <c r="K31" s="411">
        <v>0.47799999999999998</v>
      </c>
      <c r="L31" s="496"/>
      <c r="M31" s="486"/>
    </row>
    <row r="32" spans="1:13" ht="61.5" customHeight="1" x14ac:dyDescent="0.25">
      <c r="A32" s="128" t="s">
        <v>822</v>
      </c>
      <c r="B32" s="128" t="s">
        <v>823</v>
      </c>
      <c r="C32" s="131" t="s">
        <v>212</v>
      </c>
      <c r="D32" s="131" t="s">
        <v>348</v>
      </c>
      <c r="E32" s="129" t="s">
        <v>64</v>
      </c>
      <c r="F32" s="131" t="s">
        <v>64</v>
      </c>
      <c r="G32" s="141">
        <v>5.7000000000000002E-2</v>
      </c>
      <c r="H32" s="141">
        <v>5.2900000000000003E-2</v>
      </c>
      <c r="I32" s="141">
        <v>6.2E-2</v>
      </c>
      <c r="J32" s="404">
        <v>7.0000000000000007E-2</v>
      </c>
      <c r="K32" s="188">
        <v>0.06</v>
      </c>
      <c r="L32" s="496" t="s">
        <v>824</v>
      </c>
      <c r="M32" s="503" t="s">
        <v>825</v>
      </c>
    </row>
    <row r="33" spans="1:13" ht="30" customHeight="1" x14ac:dyDescent="0.25">
      <c r="A33" s="128" t="s">
        <v>768</v>
      </c>
      <c r="B33" s="128" t="s">
        <v>769</v>
      </c>
      <c r="C33" s="129" t="s">
        <v>51</v>
      </c>
      <c r="D33" s="129" t="s">
        <v>51</v>
      </c>
      <c r="E33" s="129" t="s">
        <v>64</v>
      </c>
      <c r="F33" s="131" t="s">
        <v>64</v>
      </c>
      <c r="G33" s="141">
        <v>4.9000000000000002E-2</v>
      </c>
      <c r="H33" s="141">
        <v>3.7999999999999999E-2</v>
      </c>
      <c r="I33" s="141">
        <v>4.7E-2</v>
      </c>
      <c r="J33" s="415">
        <v>6.2E-2</v>
      </c>
      <c r="K33" s="188">
        <v>5.6000000000000001E-2</v>
      </c>
      <c r="L33" s="496"/>
      <c r="M33" s="486"/>
    </row>
    <row r="34" spans="1:13" ht="30" customHeight="1" x14ac:dyDescent="0.25">
      <c r="A34" s="128" t="s">
        <v>161</v>
      </c>
      <c r="B34" s="128" t="s">
        <v>305</v>
      </c>
      <c r="C34" s="129" t="s">
        <v>36</v>
      </c>
      <c r="D34" s="131" t="s">
        <v>345</v>
      </c>
      <c r="E34" s="129" t="s">
        <v>162</v>
      </c>
      <c r="F34" s="131" t="s">
        <v>352</v>
      </c>
      <c r="G34" s="149">
        <v>9.9</v>
      </c>
      <c r="H34" s="149">
        <v>10.3</v>
      </c>
      <c r="I34" s="149">
        <v>10.1</v>
      </c>
      <c r="J34" s="401">
        <v>10.5</v>
      </c>
      <c r="K34" s="133">
        <v>10.199999999999999</v>
      </c>
      <c r="L34" s="496"/>
      <c r="M34" s="503"/>
    </row>
    <row r="35" spans="1:13" ht="30" customHeight="1" x14ac:dyDescent="0.25">
      <c r="A35" s="128" t="s">
        <v>227</v>
      </c>
      <c r="B35" s="128" t="s">
        <v>306</v>
      </c>
      <c r="C35" s="194" t="s">
        <v>36</v>
      </c>
      <c r="D35" s="131" t="s">
        <v>345</v>
      </c>
      <c r="E35" s="129" t="s">
        <v>55</v>
      </c>
      <c r="F35" s="131" t="s">
        <v>351</v>
      </c>
      <c r="G35" s="132">
        <v>675000</v>
      </c>
      <c r="H35" s="405">
        <v>710000</v>
      </c>
      <c r="I35" s="405">
        <v>900000</v>
      </c>
      <c r="J35" s="406">
        <v>900000</v>
      </c>
      <c r="K35" s="134">
        <v>1070914</v>
      </c>
      <c r="L35" s="496"/>
      <c r="M35" s="486"/>
    </row>
    <row r="36" spans="1:13" ht="30" customHeight="1" x14ac:dyDescent="0.25">
      <c r="A36" s="128" t="s">
        <v>228</v>
      </c>
      <c r="B36" s="128" t="s">
        <v>307</v>
      </c>
      <c r="C36" s="194" t="s">
        <v>36</v>
      </c>
      <c r="D36" s="131" t="s">
        <v>345</v>
      </c>
      <c r="E36" s="129" t="s">
        <v>139</v>
      </c>
      <c r="F36" s="129" t="s">
        <v>139</v>
      </c>
      <c r="G36" s="149">
        <v>3.3</v>
      </c>
      <c r="H36" s="407">
        <v>3.4</v>
      </c>
      <c r="I36" s="407">
        <v>3.6</v>
      </c>
      <c r="J36" s="401">
        <v>3.3</v>
      </c>
      <c r="K36" s="388">
        <v>5.9</v>
      </c>
      <c r="L36" s="496"/>
      <c r="M36" s="503"/>
    </row>
    <row r="37" spans="1:13" ht="30" customHeight="1" x14ac:dyDescent="0.25">
      <c r="A37" s="128" t="s">
        <v>770</v>
      </c>
      <c r="B37" s="128" t="s">
        <v>308</v>
      </c>
      <c r="C37" s="129" t="s">
        <v>36</v>
      </c>
      <c r="D37" s="131" t="s">
        <v>345</v>
      </c>
      <c r="E37" s="136" t="s">
        <v>55</v>
      </c>
      <c r="F37" s="136" t="s">
        <v>351</v>
      </c>
      <c r="G37" s="132">
        <v>12891</v>
      </c>
      <c r="H37" s="132">
        <v>9282</v>
      </c>
      <c r="I37" s="132">
        <v>10211</v>
      </c>
      <c r="J37" s="402">
        <v>10444</v>
      </c>
      <c r="K37" s="134">
        <v>11405</v>
      </c>
      <c r="L37" s="496"/>
      <c r="M37" s="486"/>
    </row>
    <row r="38" spans="1:13" ht="30" customHeight="1" x14ac:dyDescent="0.25">
      <c r="A38" s="135" t="s">
        <v>163</v>
      </c>
      <c r="B38" s="135" t="s">
        <v>309</v>
      </c>
      <c r="C38" s="385" t="s">
        <v>51</v>
      </c>
      <c r="D38" s="136" t="s">
        <v>51</v>
      </c>
      <c r="E38" s="136" t="s">
        <v>55</v>
      </c>
      <c r="F38" s="136" t="s">
        <v>351</v>
      </c>
      <c r="G38" s="143">
        <v>3341</v>
      </c>
      <c r="H38" s="408">
        <v>3512</v>
      </c>
      <c r="I38" s="408">
        <v>3695</v>
      </c>
      <c r="J38" s="409">
        <v>3758</v>
      </c>
      <c r="K38" s="389">
        <v>4872</v>
      </c>
      <c r="L38" s="496"/>
      <c r="M38" s="486"/>
    </row>
    <row r="39" spans="1:13" ht="30" customHeight="1" x14ac:dyDescent="0.25">
      <c r="A39" s="128" t="s">
        <v>164</v>
      </c>
      <c r="B39" s="128" t="s">
        <v>310</v>
      </c>
      <c r="C39" s="129" t="s">
        <v>36</v>
      </c>
      <c r="D39" s="129" t="s">
        <v>345</v>
      </c>
      <c r="E39" s="131" t="s">
        <v>55</v>
      </c>
      <c r="F39" s="131" t="s">
        <v>351</v>
      </c>
      <c r="G39" s="132">
        <v>605</v>
      </c>
      <c r="H39" s="132">
        <v>476</v>
      </c>
      <c r="I39" s="132">
        <v>326</v>
      </c>
      <c r="J39" s="401">
        <v>382</v>
      </c>
      <c r="K39" s="133">
        <v>429</v>
      </c>
      <c r="L39" s="496"/>
      <c r="M39" s="503"/>
    </row>
    <row r="40" spans="1:13" ht="30" customHeight="1" x14ac:dyDescent="0.25">
      <c r="A40" s="128" t="s">
        <v>165</v>
      </c>
      <c r="B40" s="128" t="s">
        <v>311</v>
      </c>
      <c r="C40" s="129" t="s">
        <v>36</v>
      </c>
      <c r="D40" s="129" t="s">
        <v>345</v>
      </c>
      <c r="E40" s="131" t="s">
        <v>55</v>
      </c>
      <c r="F40" s="131" t="s">
        <v>351</v>
      </c>
      <c r="G40" s="132">
        <v>22419</v>
      </c>
      <c r="H40" s="132">
        <v>18774</v>
      </c>
      <c r="I40" s="132">
        <v>16961</v>
      </c>
      <c r="J40" s="414">
        <v>15448</v>
      </c>
      <c r="K40" s="152">
        <v>15385</v>
      </c>
      <c r="L40" s="496"/>
      <c r="M40" s="503"/>
    </row>
    <row r="41" spans="1:13" ht="30" customHeight="1" x14ac:dyDescent="0.25">
      <c r="A41" s="128" t="s">
        <v>166</v>
      </c>
      <c r="B41" s="128" t="s">
        <v>312</v>
      </c>
      <c r="C41" s="129" t="s">
        <v>36</v>
      </c>
      <c r="D41" s="129" t="s">
        <v>345</v>
      </c>
      <c r="E41" s="129" t="s">
        <v>64</v>
      </c>
      <c r="F41" s="131" t="s">
        <v>64</v>
      </c>
      <c r="G41" s="150">
        <v>0.57999999999999996</v>
      </c>
      <c r="H41" s="150">
        <v>0.63</v>
      </c>
      <c r="I41" s="150">
        <v>0.56000000000000005</v>
      </c>
      <c r="J41" s="410">
        <v>0.53</v>
      </c>
      <c r="K41" s="151">
        <v>0.51</v>
      </c>
      <c r="L41" s="496"/>
      <c r="M41" s="503"/>
    </row>
    <row r="42" spans="1:13" ht="30" customHeight="1" x14ac:dyDescent="0.25">
      <c r="A42" s="128" t="s">
        <v>826</v>
      </c>
      <c r="B42" s="128" t="s">
        <v>827</v>
      </c>
      <c r="C42" s="129" t="s">
        <v>36</v>
      </c>
      <c r="D42" s="131" t="s">
        <v>345</v>
      </c>
      <c r="E42" s="131" t="s">
        <v>55</v>
      </c>
      <c r="F42" s="131" t="s">
        <v>351</v>
      </c>
      <c r="G42" s="132">
        <v>1156</v>
      </c>
      <c r="H42" s="132">
        <v>1112</v>
      </c>
      <c r="I42" s="132">
        <v>855</v>
      </c>
      <c r="J42" s="401">
        <v>838</v>
      </c>
      <c r="K42" s="133">
        <v>775</v>
      </c>
      <c r="L42" s="496" t="s">
        <v>828</v>
      </c>
      <c r="M42" s="503" t="s">
        <v>829</v>
      </c>
    </row>
    <row r="43" spans="1:13" ht="30" customHeight="1" x14ac:dyDescent="0.25">
      <c r="A43" s="128" t="s">
        <v>167</v>
      </c>
      <c r="B43" s="153" t="s">
        <v>313</v>
      </c>
      <c r="C43" s="129" t="s">
        <v>36</v>
      </c>
      <c r="D43" s="131" t="s">
        <v>345</v>
      </c>
      <c r="E43" s="131" t="s">
        <v>55</v>
      </c>
      <c r="F43" s="131" t="s">
        <v>351</v>
      </c>
      <c r="G43" s="132">
        <v>56000</v>
      </c>
      <c r="H43" s="132">
        <v>60000</v>
      </c>
      <c r="I43" s="132">
        <v>63500</v>
      </c>
      <c r="J43" s="402">
        <v>80000</v>
      </c>
      <c r="K43" s="134">
        <v>80000</v>
      </c>
      <c r="L43" s="496"/>
      <c r="M43" s="503"/>
    </row>
    <row r="44" spans="1:13" ht="30" customHeight="1" x14ac:dyDescent="0.25">
      <c r="A44" s="128" t="s">
        <v>168</v>
      </c>
      <c r="B44" s="128" t="s">
        <v>314</v>
      </c>
      <c r="C44" s="129" t="s">
        <v>36</v>
      </c>
      <c r="D44" s="131" t="s">
        <v>345</v>
      </c>
      <c r="E44" s="129" t="s">
        <v>169</v>
      </c>
      <c r="F44" s="131" t="s">
        <v>354</v>
      </c>
      <c r="G44" s="149">
        <v>3.9</v>
      </c>
      <c r="H44" s="149">
        <v>2.67</v>
      </c>
      <c r="I44" s="149">
        <v>3.66</v>
      </c>
      <c r="J44" s="401">
        <v>4</v>
      </c>
      <c r="K44" s="133">
        <v>4.4000000000000004</v>
      </c>
      <c r="L44" s="496"/>
      <c r="M44" s="503"/>
    </row>
    <row r="45" spans="1:13" ht="30" customHeight="1" x14ac:dyDescent="0.25">
      <c r="A45" s="135" t="s">
        <v>170</v>
      </c>
      <c r="B45" s="135" t="s">
        <v>315</v>
      </c>
      <c r="C45" s="139" t="s">
        <v>36</v>
      </c>
      <c r="D45" s="136" t="s">
        <v>345</v>
      </c>
      <c r="E45" s="139" t="s">
        <v>64</v>
      </c>
      <c r="F45" s="136" t="s">
        <v>64</v>
      </c>
      <c r="G45" s="147">
        <v>0.41</v>
      </c>
      <c r="H45" s="147">
        <v>0.53239999999999998</v>
      </c>
      <c r="I45" s="147">
        <v>0.56000000000000005</v>
      </c>
      <c r="J45" s="386">
        <v>0.56999999999999995</v>
      </c>
      <c r="K45" s="148">
        <v>0.55000000000000004</v>
      </c>
      <c r="L45" s="496"/>
      <c r="M45" s="486"/>
    </row>
    <row r="46" spans="1:13" ht="30" customHeight="1" x14ac:dyDescent="0.25">
      <c r="A46" s="128" t="s">
        <v>171</v>
      </c>
      <c r="B46" s="128" t="s">
        <v>316</v>
      </c>
      <c r="C46" s="129" t="s">
        <v>36</v>
      </c>
      <c r="D46" s="131" t="s">
        <v>345</v>
      </c>
      <c r="E46" s="129" t="s">
        <v>85</v>
      </c>
      <c r="F46" s="131" t="s">
        <v>353</v>
      </c>
      <c r="G46" s="149">
        <v>109.7</v>
      </c>
      <c r="H46" s="149">
        <v>73</v>
      </c>
      <c r="I46" s="149">
        <v>82.1</v>
      </c>
      <c r="J46" s="401">
        <v>86.2</v>
      </c>
      <c r="K46" s="525">
        <v>84.22</v>
      </c>
      <c r="L46" s="437"/>
      <c r="M46" s="109"/>
    </row>
    <row r="47" spans="1:13" ht="30" customHeight="1" x14ac:dyDescent="0.25">
      <c r="A47" s="153" t="s">
        <v>172</v>
      </c>
      <c r="B47" s="128" t="s">
        <v>317</v>
      </c>
      <c r="C47" s="129" t="s">
        <v>36</v>
      </c>
      <c r="D47" s="131" t="s">
        <v>345</v>
      </c>
      <c r="E47" s="129" t="s">
        <v>173</v>
      </c>
      <c r="F47" s="131" t="s">
        <v>355</v>
      </c>
      <c r="G47" s="149">
        <v>26.6</v>
      </c>
      <c r="H47" s="149">
        <v>20.260000000000002</v>
      </c>
      <c r="I47" s="149">
        <v>26</v>
      </c>
      <c r="J47" s="401">
        <v>32</v>
      </c>
      <c r="K47" s="133">
        <v>34</v>
      </c>
      <c r="L47" s="496"/>
      <c r="M47" s="486"/>
    </row>
    <row r="48" spans="1:13" ht="30" customHeight="1" x14ac:dyDescent="0.25">
      <c r="A48" s="128" t="s">
        <v>830</v>
      </c>
      <c r="B48" s="128" t="s">
        <v>831</v>
      </c>
      <c r="C48" s="129" t="s">
        <v>36</v>
      </c>
      <c r="D48" s="136" t="s">
        <v>345</v>
      </c>
      <c r="E48" s="143" t="s">
        <v>64</v>
      </c>
      <c r="F48" s="131" t="s">
        <v>64</v>
      </c>
      <c r="G48" s="154">
        <v>0.6</v>
      </c>
      <c r="H48" s="154" t="s">
        <v>49</v>
      </c>
      <c r="I48" s="154">
        <v>0.95</v>
      </c>
      <c r="J48" s="527">
        <v>0.94</v>
      </c>
      <c r="K48" s="155">
        <v>0.92</v>
      </c>
      <c r="L48" s="496"/>
      <c r="M48" s="486"/>
    </row>
    <row r="49" spans="1:13" ht="30" customHeight="1" x14ac:dyDescent="0.25">
      <c r="A49" s="126" t="s">
        <v>174</v>
      </c>
      <c r="B49" s="126" t="s">
        <v>318</v>
      </c>
      <c r="C49" s="127"/>
      <c r="D49" s="127"/>
      <c r="E49" s="127"/>
      <c r="F49" s="127"/>
      <c r="G49" s="127"/>
      <c r="H49" s="127"/>
      <c r="I49" s="127"/>
      <c r="J49" s="127"/>
      <c r="K49" s="127"/>
      <c r="L49" s="497"/>
      <c r="M49" s="508"/>
    </row>
    <row r="50" spans="1:13" ht="50.25" customHeight="1" x14ac:dyDescent="0.25">
      <c r="A50" s="128" t="s">
        <v>832</v>
      </c>
      <c r="B50" s="128" t="s">
        <v>833</v>
      </c>
      <c r="C50" s="129" t="s">
        <v>36</v>
      </c>
      <c r="D50" s="131" t="s">
        <v>345</v>
      </c>
      <c r="E50" s="130" t="s">
        <v>64</v>
      </c>
      <c r="F50" s="130" t="s">
        <v>64</v>
      </c>
      <c r="G50" s="150">
        <v>0.26</v>
      </c>
      <c r="H50" s="150">
        <v>0.27</v>
      </c>
      <c r="I50" s="150">
        <v>0.37</v>
      </c>
      <c r="J50" s="410">
        <v>0.36</v>
      </c>
      <c r="K50" s="151">
        <v>0.36</v>
      </c>
      <c r="L50" s="496" t="s">
        <v>834</v>
      </c>
      <c r="M50" s="486" t="s">
        <v>835</v>
      </c>
    </row>
    <row r="51" spans="1:13" ht="42.75" customHeight="1" x14ac:dyDescent="0.25">
      <c r="A51" s="128" t="s">
        <v>836</v>
      </c>
      <c r="B51" s="128" t="s">
        <v>837</v>
      </c>
      <c r="C51" s="129" t="s">
        <v>36</v>
      </c>
      <c r="D51" s="131" t="s">
        <v>345</v>
      </c>
      <c r="E51" s="139" t="s">
        <v>64</v>
      </c>
      <c r="F51" s="139" t="s">
        <v>64</v>
      </c>
      <c r="G51" s="156">
        <v>0.22</v>
      </c>
      <c r="H51" s="156">
        <v>0.21</v>
      </c>
      <c r="I51" s="156">
        <v>0.3</v>
      </c>
      <c r="J51" s="410">
        <v>0.27</v>
      </c>
      <c r="K51" s="151">
        <v>0.28000000000000003</v>
      </c>
      <c r="L51" s="496" t="s">
        <v>834</v>
      </c>
      <c r="M51" s="486" t="s">
        <v>835</v>
      </c>
    </row>
    <row r="52" spans="1:13" ht="30" customHeight="1" x14ac:dyDescent="0.25">
      <c r="A52" s="128" t="s">
        <v>175</v>
      </c>
      <c r="B52" s="128" t="s">
        <v>319</v>
      </c>
      <c r="C52" s="129" t="s">
        <v>36</v>
      </c>
      <c r="D52" s="131" t="s">
        <v>345</v>
      </c>
      <c r="E52" s="139" t="s">
        <v>64</v>
      </c>
      <c r="F52" s="139" t="s">
        <v>64</v>
      </c>
      <c r="G52" s="150">
        <v>0.43</v>
      </c>
      <c r="H52" s="150">
        <v>0.43</v>
      </c>
      <c r="I52" s="150">
        <v>0.43</v>
      </c>
      <c r="J52" s="410">
        <v>0.42</v>
      </c>
      <c r="K52" s="151">
        <v>0.5</v>
      </c>
      <c r="L52" s="496"/>
      <c r="M52" s="486"/>
    </row>
    <row r="53" spans="1:13" ht="30" customHeight="1" x14ac:dyDescent="0.25">
      <c r="A53" s="167" t="s">
        <v>742</v>
      </c>
      <c r="B53" s="128" t="s">
        <v>771</v>
      </c>
      <c r="C53" s="129" t="s">
        <v>36</v>
      </c>
      <c r="D53" s="131" t="s">
        <v>345</v>
      </c>
      <c r="E53" s="139" t="s">
        <v>64</v>
      </c>
      <c r="F53" s="139" t="s">
        <v>64</v>
      </c>
      <c r="G53" s="154" t="s">
        <v>49</v>
      </c>
      <c r="H53" s="154" t="s">
        <v>49</v>
      </c>
      <c r="I53" s="154" t="s">
        <v>49</v>
      </c>
      <c r="J53" s="154" t="s">
        <v>49</v>
      </c>
      <c r="K53" s="151">
        <v>0.54</v>
      </c>
      <c r="L53" s="496"/>
      <c r="M53" s="486"/>
    </row>
    <row r="54" spans="1:13" ht="30" customHeight="1" x14ac:dyDescent="0.25">
      <c r="A54" s="167" t="s">
        <v>743</v>
      </c>
      <c r="B54" s="128" t="s">
        <v>772</v>
      </c>
      <c r="C54" s="129" t="s">
        <v>36</v>
      </c>
      <c r="D54" s="131" t="s">
        <v>345</v>
      </c>
      <c r="E54" s="139" t="s">
        <v>64</v>
      </c>
      <c r="F54" s="139" t="s">
        <v>64</v>
      </c>
      <c r="G54" s="154" t="s">
        <v>49</v>
      </c>
      <c r="H54" s="154" t="s">
        <v>49</v>
      </c>
      <c r="I54" s="154" t="s">
        <v>49</v>
      </c>
      <c r="J54" s="154" t="s">
        <v>49</v>
      </c>
      <c r="K54" s="151">
        <v>0.31</v>
      </c>
      <c r="L54" s="496"/>
      <c r="M54" s="486"/>
    </row>
    <row r="55" spans="1:13" ht="30" customHeight="1" x14ac:dyDescent="0.25">
      <c r="A55" s="167" t="s">
        <v>872</v>
      </c>
      <c r="B55" s="526" t="s">
        <v>864</v>
      </c>
      <c r="C55" s="129" t="s">
        <v>36</v>
      </c>
      <c r="D55" s="131" t="s">
        <v>345</v>
      </c>
      <c r="E55" s="139"/>
      <c r="F55" s="139" t="s">
        <v>64</v>
      </c>
      <c r="G55" s="150" t="s">
        <v>49</v>
      </c>
      <c r="H55" s="150">
        <v>0.43</v>
      </c>
      <c r="I55" s="150">
        <v>0.43</v>
      </c>
      <c r="J55" s="410">
        <v>0.42</v>
      </c>
      <c r="K55" s="151">
        <v>0.42</v>
      </c>
      <c r="L55" s="496"/>
      <c r="M55" s="486"/>
    </row>
    <row r="56" spans="1:13" ht="30" customHeight="1" x14ac:dyDescent="0.25">
      <c r="A56" s="167" t="s">
        <v>873</v>
      </c>
      <c r="B56" s="526" t="s">
        <v>865</v>
      </c>
      <c r="C56" s="129" t="s">
        <v>36</v>
      </c>
      <c r="D56" s="131" t="s">
        <v>345</v>
      </c>
      <c r="E56" s="139"/>
      <c r="F56" s="139" t="s">
        <v>64</v>
      </c>
      <c r="G56" s="154" t="s">
        <v>49</v>
      </c>
      <c r="H56" s="154" t="s">
        <v>49</v>
      </c>
      <c r="I56" s="154" t="s">
        <v>49</v>
      </c>
      <c r="J56" s="154" t="s">
        <v>49</v>
      </c>
      <c r="K56" s="151">
        <v>0.44</v>
      </c>
      <c r="L56" s="496"/>
      <c r="M56" s="486"/>
    </row>
    <row r="57" spans="1:13" ht="30" customHeight="1" x14ac:dyDescent="0.25">
      <c r="A57" s="167" t="s">
        <v>874</v>
      </c>
      <c r="B57" s="526" t="s">
        <v>866</v>
      </c>
      <c r="C57" s="129" t="s">
        <v>36</v>
      </c>
      <c r="D57" s="131" t="s">
        <v>345</v>
      </c>
      <c r="E57" s="139"/>
      <c r="F57" s="139" t="s">
        <v>64</v>
      </c>
      <c r="G57" s="154" t="s">
        <v>49</v>
      </c>
      <c r="H57" s="154" t="s">
        <v>49</v>
      </c>
      <c r="I57" s="154" t="s">
        <v>49</v>
      </c>
      <c r="J57" s="154" t="s">
        <v>49</v>
      </c>
      <c r="K57" s="151">
        <v>0.44</v>
      </c>
      <c r="L57" s="496"/>
      <c r="M57" s="486"/>
    </row>
    <row r="58" spans="1:13" ht="30" customHeight="1" x14ac:dyDescent="0.25">
      <c r="A58" s="167" t="s">
        <v>875</v>
      </c>
      <c r="B58" s="526" t="s">
        <v>867</v>
      </c>
      <c r="C58" s="129" t="s">
        <v>36</v>
      </c>
      <c r="D58" s="131" t="s">
        <v>345</v>
      </c>
      <c r="E58" s="139"/>
      <c r="F58" s="139" t="s">
        <v>64</v>
      </c>
      <c r="G58" s="154" t="s">
        <v>49</v>
      </c>
      <c r="H58" s="154" t="s">
        <v>49</v>
      </c>
      <c r="I58" s="154" t="s">
        <v>49</v>
      </c>
      <c r="J58" s="154" t="s">
        <v>49</v>
      </c>
      <c r="K58" s="151">
        <v>0.41</v>
      </c>
      <c r="L58" s="496"/>
      <c r="M58" s="486"/>
    </row>
    <row r="59" spans="1:13" ht="30" customHeight="1" x14ac:dyDescent="0.25">
      <c r="A59" s="167" t="s">
        <v>876</v>
      </c>
      <c r="B59" s="526" t="s">
        <v>868</v>
      </c>
      <c r="C59" s="129" t="s">
        <v>36</v>
      </c>
      <c r="D59" s="131" t="s">
        <v>345</v>
      </c>
      <c r="E59" s="139"/>
      <c r="F59" s="139" t="s">
        <v>64</v>
      </c>
      <c r="G59" s="154" t="s">
        <v>49</v>
      </c>
      <c r="H59" s="154" t="s">
        <v>49</v>
      </c>
      <c r="I59" s="154" t="s">
        <v>49</v>
      </c>
      <c r="J59" s="154" t="s">
        <v>49</v>
      </c>
      <c r="K59" s="151">
        <v>0.44230000000000003</v>
      </c>
      <c r="L59" s="496"/>
      <c r="M59" s="486"/>
    </row>
    <row r="60" spans="1:13" ht="30" customHeight="1" x14ac:dyDescent="0.25">
      <c r="A60" s="167" t="s">
        <v>877</v>
      </c>
      <c r="B60" s="526" t="s">
        <v>869</v>
      </c>
      <c r="C60" s="129" t="s">
        <v>36</v>
      </c>
      <c r="D60" s="131" t="s">
        <v>345</v>
      </c>
      <c r="E60" s="139"/>
      <c r="F60" s="139" t="s">
        <v>64</v>
      </c>
      <c r="G60" s="154" t="s">
        <v>49</v>
      </c>
      <c r="H60" s="154" t="s">
        <v>49</v>
      </c>
      <c r="I60" s="154" t="s">
        <v>49</v>
      </c>
      <c r="J60" s="154" t="s">
        <v>49</v>
      </c>
      <c r="K60" s="151">
        <v>8.8999999999999996E-2</v>
      </c>
      <c r="L60" s="496"/>
      <c r="M60" s="486"/>
    </row>
    <row r="61" spans="1:13" ht="30" customHeight="1" x14ac:dyDescent="0.25">
      <c r="A61" s="167" t="s">
        <v>878</v>
      </c>
      <c r="B61" s="526" t="s">
        <v>870</v>
      </c>
      <c r="C61" s="129" t="s">
        <v>36</v>
      </c>
      <c r="D61" s="131" t="s">
        <v>345</v>
      </c>
      <c r="E61" s="139"/>
      <c r="F61" s="139" t="s">
        <v>64</v>
      </c>
      <c r="G61" s="154" t="s">
        <v>49</v>
      </c>
      <c r="H61" s="154" t="s">
        <v>49</v>
      </c>
      <c r="I61" s="154" t="s">
        <v>49</v>
      </c>
      <c r="J61" s="154" t="s">
        <v>49</v>
      </c>
      <c r="K61" s="151">
        <v>7.2700000000000001E-2</v>
      </c>
      <c r="L61" s="496"/>
      <c r="M61" s="486"/>
    </row>
    <row r="62" spans="1:13" ht="30" customHeight="1" x14ac:dyDescent="0.25">
      <c r="A62" s="167" t="s">
        <v>879</v>
      </c>
      <c r="B62" s="526" t="s">
        <v>871</v>
      </c>
      <c r="C62" s="129" t="s">
        <v>36</v>
      </c>
      <c r="D62" s="131" t="s">
        <v>345</v>
      </c>
      <c r="E62" s="139"/>
      <c r="F62" s="139" t="s">
        <v>64</v>
      </c>
      <c r="G62" s="154" t="s">
        <v>49</v>
      </c>
      <c r="H62" s="154" t="s">
        <v>49</v>
      </c>
      <c r="I62" s="154" t="s">
        <v>49</v>
      </c>
      <c r="J62" s="154" t="s">
        <v>49</v>
      </c>
      <c r="K62" s="151">
        <v>6.3299999999999995E-2</v>
      </c>
      <c r="L62" s="496"/>
      <c r="M62" s="486"/>
    </row>
    <row r="63" spans="1:13" ht="30" customHeight="1" x14ac:dyDescent="0.25">
      <c r="A63" s="128" t="s">
        <v>176</v>
      </c>
      <c r="B63" s="128" t="s">
        <v>320</v>
      </c>
      <c r="C63" s="194" t="s">
        <v>177</v>
      </c>
      <c r="D63" s="129" t="s">
        <v>177</v>
      </c>
      <c r="E63" s="192" t="s">
        <v>178</v>
      </c>
      <c r="F63" s="131" t="s">
        <v>178</v>
      </c>
      <c r="G63" s="132">
        <v>86</v>
      </c>
      <c r="H63" s="405">
        <v>86</v>
      </c>
      <c r="I63" s="405">
        <v>86</v>
      </c>
      <c r="J63" s="530">
        <v>86</v>
      </c>
      <c r="K63" s="390">
        <v>91</v>
      </c>
      <c r="L63" s="496"/>
      <c r="M63" s="503"/>
    </row>
    <row r="64" spans="1:13" ht="30" customHeight="1" x14ac:dyDescent="0.25">
      <c r="A64" s="153" t="s">
        <v>260</v>
      </c>
      <c r="B64" s="153" t="s">
        <v>321</v>
      </c>
      <c r="C64" s="129" t="s">
        <v>36</v>
      </c>
      <c r="D64" s="131" t="s">
        <v>345</v>
      </c>
      <c r="E64" s="129" t="s">
        <v>55</v>
      </c>
      <c r="F64" s="129" t="s">
        <v>351</v>
      </c>
      <c r="G64" s="157">
        <v>38</v>
      </c>
      <c r="H64" s="157">
        <v>38.86</v>
      </c>
      <c r="I64" s="157">
        <v>39.4</v>
      </c>
      <c r="J64" s="401">
        <v>40</v>
      </c>
      <c r="K64" s="133">
        <v>40</v>
      </c>
      <c r="L64" s="496"/>
      <c r="M64" s="486"/>
    </row>
    <row r="65" spans="1:13" ht="30" customHeight="1" x14ac:dyDescent="0.25">
      <c r="A65" s="128" t="s">
        <v>838</v>
      </c>
      <c r="B65" s="128" t="s">
        <v>839</v>
      </c>
      <c r="C65" s="129" t="s">
        <v>36</v>
      </c>
      <c r="D65" s="131" t="s">
        <v>345</v>
      </c>
      <c r="E65" s="129" t="s">
        <v>55</v>
      </c>
      <c r="F65" s="129" t="s">
        <v>351</v>
      </c>
      <c r="G65" s="132">
        <v>2599</v>
      </c>
      <c r="H65" s="132">
        <v>2641</v>
      </c>
      <c r="I65" s="132">
        <v>2597</v>
      </c>
      <c r="J65" s="402">
        <v>2590</v>
      </c>
      <c r="K65" s="134">
        <v>2711</v>
      </c>
      <c r="L65" s="496"/>
      <c r="M65" s="486"/>
    </row>
    <row r="66" spans="1:13" ht="30" customHeight="1" x14ac:dyDescent="0.25">
      <c r="A66" s="128" t="s">
        <v>179</v>
      </c>
      <c r="B66" s="128" t="s">
        <v>322</v>
      </c>
      <c r="C66" s="129" t="s">
        <v>36</v>
      </c>
      <c r="D66" s="131" t="s">
        <v>345</v>
      </c>
      <c r="E66" s="129" t="s">
        <v>55</v>
      </c>
      <c r="F66" s="129" t="s">
        <v>351</v>
      </c>
      <c r="G66" s="132">
        <v>136</v>
      </c>
      <c r="H66" s="132">
        <v>137</v>
      </c>
      <c r="I66" s="132">
        <v>141</v>
      </c>
      <c r="J66" s="401">
        <v>154</v>
      </c>
      <c r="K66" s="133">
        <v>152</v>
      </c>
      <c r="L66" s="496"/>
      <c r="M66" s="503"/>
    </row>
    <row r="67" spans="1:13" ht="30" customHeight="1" x14ac:dyDescent="0.25">
      <c r="A67" s="128" t="s">
        <v>213</v>
      </c>
      <c r="B67" s="128" t="s">
        <v>840</v>
      </c>
      <c r="C67" s="194" t="s">
        <v>36</v>
      </c>
      <c r="D67" s="192" t="s">
        <v>345</v>
      </c>
      <c r="E67" s="387" t="s">
        <v>64</v>
      </c>
      <c r="F67" s="194" t="s">
        <v>64</v>
      </c>
      <c r="G67" s="531">
        <v>0.56000000000000005</v>
      </c>
      <c r="H67" s="531">
        <v>0.55710000000000004</v>
      </c>
      <c r="I67" s="531">
        <v>0.56999999999999995</v>
      </c>
      <c r="J67" s="410">
        <v>0.52</v>
      </c>
      <c r="K67" s="151">
        <v>0.54</v>
      </c>
      <c r="L67" s="496"/>
      <c r="M67" s="486"/>
    </row>
    <row r="68" spans="1:13" ht="30" customHeight="1" x14ac:dyDescent="0.25">
      <c r="A68" s="126" t="s">
        <v>180</v>
      </c>
      <c r="B68" s="126" t="s">
        <v>323</v>
      </c>
      <c r="C68" s="127"/>
      <c r="D68" s="127"/>
      <c r="E68" s="127"/>
      <c r="F68" s="127"/>
      <c r="G68" s="127"/>
      <c r="H68" s="127"/>
      <c r="I68" s="127"/>
      <c r="J68" s="127"/>
      <c r="K68" s="127"/>
      <c r="L68" s="497"/>
      <c r="M68" s="487"/>
    </row>
    <row r="69" spans="1:13" ht="30" customHeight="1" x14ac:dyDescent="0.25">
      <c r="A69" s="128" t="s">
        <v>181</v>
      </c>
      <c r="B69" s="128" t="s">
        <v>324</v>
      </c>
      <c r="C69" s="129" t="s">
        <v>36</v>
      </c>
      <c r="D69" s="131" t="s">
        <v>345</v>
      </c>
      <c r="E69" s="129" t="s">
        <v>64</v>
      </c>
      <c r="F69" s="129" t="s">
        <v>64</v>
      </c>
      <c r="G69" s="141">
        <v>6.5199999999999994E-2</v>
      </c>
      <c r="H69" s="141">
        <v>6.8699999999999997E-2</v>
      </c>
      <c r="I69" s="141">
        <v>6.6500000000000004E-2</v>
      </c>
      <c r="J69" s="404">
        <v>7.9000000000000001E-2</v>
      </c>
      <c r="K69" s="190">
        <v>9.8000000000000004E-2</v>
      </c>
      <c r="L69" s="496"/>
      <c r="M69" s="486"/>
    </row>
    <row r="70" spans="1:13" ht="30" customHeight="1" x14ac:dyDescent="0.25">
      <c r="A70" s="128" t="s">
        <v>182</v>
      </c>
      <c r="B70" s="128" t="s">
        <v>325</v>
      </c>
      <c r="C70" s="129" t="s">
        <v>36</v>
      </c>
      <c r="D70" s="131" t="s">
        <v>345</v>
      </c>
      <c r="E70" s="129" t="s">
        <v>64</v>
      </c>
      <c r="F70" s="129" t="s">
        <v>64</v>
      </c>
      <c r="G70" s="142">
        <v>0.1082</v>
      </c>
      <c r="H70" s="142">
        <v>0.1118</v>
      </c>
      <c r="I70" s="142">
        <v>0.11899999999999999</v>
      </c>
      <c r="J70" s="404">
        <v>0.13200000000000001</v>
      </c>
      <c r="K70" s="190">
        <v>0.14899999999999999</v>
      </c>
      <c r="L70" s="496"/>
      <c r="M70" s="503"/>
    </row>
    <row r="71" spans="1:13" ht="30" customHeight="1" x14ac:dyDescent="0.25">
      <c r="A71" s="128" t="s">
        <v>183</v>
      </c>
      <c r="B71" s="128" t="s">
        <v>326</v>
      </c>
      <c r="C71" s="129" t="s">
        <v>36</v>
      </c>
      <c r="D71" s="131" t="s">
        <v>345</v>
      </c>
      <c r="E71" s="129" t="s">
        <v>55</v>
      </c>
      <c r="F71" s="129" t="s">
        <v>351</v>
      </c>
      <c r="G71" s="132">
        <v>85000</v>
      </c>
      <c r="H71" s="132">
        <v>85000</v>
      </c>
      <c r="I71" s="132">
        <v>82000</v>
      </c>
      <c r="J71" s="402">
        <v>88000</v>
      </c>
      <c r="K71" s="158">
        <v>92000</v>
      </c>
      <c r="L71" s="496"/>
      <c r="M71" s="486"/>
    </row>
    <row r="72" spans="1:13" ht="30" customHeight="1" x14ac:dyDescent="0.25">
      <c r="A72" s="128" t="s">
        <v>184</v>
      </c>
      <c r="B72" s="128" t="s">
        <v>327</v>
      </c>
      <c r="C72" s="129" t="s">
        <v>36</v>
      </c>
      <c r="D72" s="131" t="s">
        <v>345</v>
      </c>
      <c r="E72" s="129" t="s">
        <v>85</v>
      </c>
      <c r="F72" s="129" t="s">
        <v>353</v>
      </c>
      <c r="G72" s="132">
        <v>9955</v>
      </c>
      <c r="H72" s="132">
        <v>9289</v>
      </c>
      <c r="I72" s="132">
        <v>9764</v>
      </c>
      <c r="J72" s="402">
        <v>10052</v>
      </c>
      <c r="K72" s="158">
        <v>10645</v>
      </c>
      <c r="L72" s="496"/>
      <c r="M72" s="503"/>
    </row>
    <row r="73" spans="1:13" ht="30" customHeight="1" x14ac:dyDescent="0.25">
      <c r="A73" s="128" t="s">
        <v>773</v>
      </c>
      <c r="B73" s="128" t="s">
        <v>774</v>
      </c>
      <c r="C73" s="129" t="s">
        <v>36</v>
      </c>
      <c r="D73" s="131" t="s">
        <v>345</v>
      </c>
      <c r="E73" s="129" t="s">
        <v>55</v>
      </c>
      <c r="F73" s="129" t="s">
        <v>351</v>
      </c>
      <c r="G73" s="132">
        <v>113325</v>
      </c>
      <c r="H73" s="132">
        <v>108947</v>
      </c>
      <c r="I73" s="132">
        <v>106687</v>
      </c>
      <c r="J73" s="402">
        <v>97969</v>
      </c>
      <c r="K73" s="158">
        <v>103052</v>
      </c>
      <c r="L73" s="496"/>
      <c r="M73" s="486"/>
    </row>
    <row r="74" spans="1:13" ht="30" customHeight="1" x14ac:dyDescent="0.25">
      <c r="A74" s="128" t="s">
        <v>185</v>
      </c>
      <c r="B74" s="128" t="s">
        <v>328</v>
      </c>
      <c r="C74" s="129" t="s">
        <v>36</v>
      </c>
      <c r="D74" s="131" t="s">
        <v>345</v>
      </c>
      <c r="E74" s="129" t="s">
        <v>64</v>
      </c>
      <c r="F74" s="129" t="s">
        <v>64</v>
      </c>
      <c r="G74" s="150">
        <v>0.93</v>
      </c>
      <c r="H74" s="150">
        <v>0.93</v>
      </c>
      <c r="I74" s="150">
        <v>0.92430000000000001</v>
      </c>
      <c r="J74" s="410">
        <v>0.94</v>
      </c>
      <c r="K74" s="159">
        <v>0.91</v>
      </c>
      <c r="L74" s="496"/>
      <c r="M74" s="503"/>
    </row>
    <row r="75" spans="1:13" ht="77.099999999999994" customHeight="1" x14ac:dyDescent="0.25">
      <c r="A75" s="128" t="s">
        <v>798</v>
      </c>
      <c r="B75" s="128" t="s">
        <v>799</v>
      </c>
      <c r="C75" s="160" t="s">
        <v>841</v>
      </c>
      <c r="D75" s="131" t="s">
        <v>842</v>
      </c>
      <c r="E75" s="169" t="s">
        <v>776</v>
      </c>
      <c r="F75" s="129" t="s">
        <v>775</v>
      </c>
      <c r="G75" s="532">
        <v>75.599999999999994</v>
      </c>
      <c r="H75" s="162">
        <v>76.3</v>
      </c>
      <c r="I75" s="417">
        <v>83.7</v>
      </c>
      <c r="J75" s="418">
        <v>88.5</v>
      </c>
      <c r="K75" s="391">
        <v>86.5</v>
      </c>
      <c r="L75" s="496" t="s">
        <v>843</v>
      </c>
      <c r="M75" s="509" t="s">
        <v>844</v>
      </c>
    </row>
    <row r="76" spans="1:13" ht="77.099999999999994" customHeight="1" x14ac:dyDescent="0.25">
      <c r="A76" s="128" t="s">
        <v>800</v>
      </c>
      <c r="B76" s="128" t="s">
        <v>801</v>
      </c>
      <c r="C76" s="160" t="s">
        <v>841</v>
      </c>
      <c r="D76" s="131" t="s">
        <v>842</v>
      </c>
      <c r="E76" s="169" t="s">
        <v>776</v>
      </c>
      <c r="F76" s="129" t="s">
        <v>775</v>
      </c>
      <c r="G76" s="132">
        <v>54.6</v>
      </c>
      <c r="H76" s="532">
        <v>55.7</v>
      </c>
      <c r="I76" s="533">
        <v>59.1</v>
      </c>
      <c r="J76" s="534">
        <v>61</v>
      </c>
      <c r="K76" s="535">
        <v>63.5</v>
      </c>
      <c r="L76" s="496" t="s">
        <v>843</v>
      </c>
      <c r="M76" s="509" t="s">
        <v>844</v>
      </c>
    </row>
    <row r="77" spans="1:13" ht="77.099999999999994" customHeight="1" x14ac:dyDescent="0.25">
      <c r="A77" s="153" t="s">
        <v>845</v>
      </c>
      <c r="B77" s="128" t="s">
        <v>846</v>
      </c>
      <c r="C77" s="160" t="s">
        <v>841</v>
      </c>
      <c r="D77" s="131" t="s">
        <v>842</v>
      </c>
      <c r="E77" s="129"/>
      <c r="F77" s="195"/>
      <c r="G77" s="161" t="s">
        <v>186</v>
      </c>
      <c r="H77" s="162" t="s">
        <v>187</v>
      </c>
      <c r="I77" s="163" t="s">
        <v>188</v>
      </c>
      <c r="J77" s="416" t="s">
        <v>259</v>
      </c>
      <c r="K77" s="392" t="s">
        <v>744</v>
      </c>
      <c r="L77" s="496" t="s">
        <v>843</v>
      </c>
      <c r="M77" s="509" t="s">
        <v>844</v>
      </c>
    </row>
    <row r="78" spans="1:13" ht="77.099999999999994" customHeight="1" x14ac:dyDescent="0.25">
      <c r="A78" s="128" t="s">
        <v>847</v>
      </c>
      <c r="B78" s="128" t="s">
        <v>848</v>
      </c>
      <c r="C78" s="160" t="s">
        <v>841</v>
      </c>
      <c r="D78" s="131" t="s">
        <v>842</v>
      </c>
      <c r="E78" s="129"/>
      <c r="F78" s="195"/>
      <c r="G78" s="161" t="s">
        <v>189</v>
      </c>
      <c r="H78" s="162" t="s">
        <v>190</v>
      </c>
      <c r="I78" s="163" t="s">
        <v>745</v>
      </c>
      <c r="J78" s="416" t="s">
        <v>190</v>
      </c>
      <c r="K78" s="392" t="s">
        <v>746</v>
      </c>
      <c r="L78" s="496" t="s">
        <v>843</v>
      </c>
      <c r="M78" s="509" t="s">
        <v>844</v>
      </c>
    </row>
    <row r="79" spans="1:13" ht="30" customHeight="1" x14ac:dyDescent="0.25">
      <c r="A79" s="128" t="s">
        <v>849</v>
      </c>
      <c r="B79" s="128" t="s">
        <v>863</v>
      </c>
      <c r="C79" s="129" t="s">
        <v>51</v>
      </c>
      <c r="D79" s="129" t="s">
        <v>51</v>
      </c>
      <c r="E79" s="129" t="s">
        <v>85</v>
      </c>
      <c r="F79" s="129" t="s">
        <v>353</v>
      </c>
      <c r="G79" s="132">
        <v>158</v>
      </c>
      <c r="H79" s="132">
        <v>75.5</v>
      </c>
      <c r="I79" s="132">
        <v>63</v>
      </c>
      <c r="J79" s="401">
        <v>175.4</v>
      </c>
      <c r="K79" s="164">
        <v>158.80000000000001</v>
      </c>
      <c r="L79" s="496" t="s">
        <v>850</v>
      </c>
      <c r="M79" s="486" t="s">
        <v>851</v>
      </c>
    </row>
    <row r="80" spans="1:13" ht="30" customHeight="1" x14ac:dyDescent="0.25">
      <c r="A80" s="165" t="s">
        <v>191</v>
      </c>
      <c r="B80" s="135" t="s">
        <v>329</v>
      </c>
      <c r="C80" s="139" t="s">
        <v>51</v>
      </c>
      <c r="D80" s="139" t="s">
        <v>51</v>
      </c>
      <c r="E80" s="139" t="s">
        <v>85</v>
      </c>
      <c r="F80" s="139" t="s">
        <v>353</v>
      </c>
      <c r="G80" s="143">
        <v>6</v>
      </c>
      <c r="H80" s="143">
        <v>6</v>
      </c>
      <c r="I80" s="143">
        <v>6</v>
      </c>
      <c r="J80" s="393">
        <v>10</v>
      </c>
      <c r="K80" s="166">
        <v>10</v>
      </c>
      <c r="L80" s="496"/>
      <c r="M80" s="503"/>
    </row>
    <row r="81" spans="1:13" ht="30" customHeight="1" x14ac:dyDescent="0.25">
      <c r="A81" s="128" t="s">
        <v>192</v>
      </c>
      <c r="B81" s="128" t="s">
        <v>330</v>
      </c>
      <c r="C81" s="129" t="s">
        <v>51</v>
      </c>
      <c r="D81" s="129" t="s">
        <v>51</v>
      </c>
      <c r="E81" s="129" t="s">
        <v>85</v>
      </c>
      <c r="F81" s="129" t="s">
        <v>353</v>
      </c>
      <c r="G81" s="132">
        <v>65</v>
      </c>
      <c r="H81" s="132">
        <v>52</v>
      </c>
      <c r="I81" s="132">
        <v>50.7</v>
      </c>
      <c r="J81" s="528">
        <v>72.099999999999994</v>
      </c>
      <c r="K81" s="164">
        <v>93</v>
      </c>
      <c r="L81" s="496"/>
      <c r="M81" s="486"/>
    </row>
    <row r="82" spans="1:13" ht="30" customHeight="1" x14ac:dyDescent="0.25">
      <c r="A82" s="128" t="s">
        <v>193</v>
      </c>
      <c r="B82" s="128" t="s">
        <v>331</v>
      </c>
      <c r="C82" s="129" t="s">
        <v>51</v>
      </c>
      <c r="D82" s="129" t="s">
        <v>51</v>
      </c>
      <c r="E82" s="130" t="s">
        <v>85</v>
      </c>
      <c r="F82" s="129" t="s">
        <v>353</v>
      </c>
      <c r="G82" s="145">
        <v>326</v>
      </c>
      <c r="H82" s="145">
        <v>339</v>
      </c>
      <c r="I82" s="145">
        <v>362</v>
      </c>
      <c r="J82" s="401">
        <v>498</v>
      </c>
      <c r="K82" s="164">
        <v>634</v>
      </c>
      <c r="L82" s="496"/>
      <c r="M82" s="503"/>
    </row>
    <row r="83" spans="1:13" ht="30" customHeight="1" x14ac:dyDescent="0.25">
      <c r="A83" s="126" t="s">
        <v>194</v>
      </c>
      <c r="B83" s="126" t="s">
        <v>332</v>
      </c>
      <c r="C83" s="127"/>
      <c r="D83" s="127"/>
      <c r="E83" s="127"/>
      <c r="F83" s="127"/>
      <c r="G83" s="127"/>
      <c r="H83" s="127"/>
      <c r="I83" s="127"/>
      <c r="J83" s="127"/>
      <c r="K83" s="127"/>
      <c r="L83" s="510"/>
      <c r="M83" s="487"/>
    </row>
    <row r="84" spans="1:13" ht="30" customHeight="1" x14ac:dyDescent="0.25">
      <c r="A84" s="128" t="s">
        <v>195</v>
      </c>
      <c r="B84" s="128" t="s">
        <v>333</v>
      </c>
      <c r="C84" s="129" t="s">
        <v>36</v>
      </c>
      <c r="D84" s="129" t="s">
        <v>345</v>
      </c>
      <c r="E84" s="130" t="s">
        <v>55</v>
      </c>
      <c r="F84" s="129" t="s">
        <v>351</v>
      </c>
      <c r="G84" s="132">
        <v>747</v>
      </c>
      <c r="H84" s="132">
        <v>524</v>
      </c>
      <c r="I84" s="132">
        <v>570</v>
      </c>
      <c r="J84" s="401">
        <v>590</v>
      </c>
      <c r="K84" s="419">
        <v>794</v>
      </c>
      <c r="L84" s="496"/>
      <c r="M84" s="503"/>
    </row>
    <row r="85" spans="1:13" ht="30" customHeight="1" x14ac:dyDescent="0.25">
      <c r="A85" s="128" t="s">
        <v>196</v>
      </c>
      <c r="B85" s="128" t="s">
        <v>334</v>
      </c>
      <c r="C85" s="194" t="s">
        <v>36</v>
      </c>
      <c r="D85" s="129" t="s">
        <v>345</v>
      </c>
      <c r="E85" s="194" t="s">
        <v>64</v>
      </c>
      <c r="F85" s="129" t="s">
        <v>64</v>
      </c>
      <c r="G85" s="142">
        <v>3.3700000000000001E-2</v>
      </c>
      <c r="H85" s="420">
        <v>2.4799999999999999E-2</v>
      </c>
      <c r="I85" s="420">
        <v>2.7300000000000001E-2</v>
      </c>
      <c r="J85" s="404">
        <v>3.2000000000000001E-2</v>
      </c>
      <c r="K85" s="190">
        <v>3.7999999999999999E-2</v>
      </c>
      <c r="L85" s="496"/>
      <c r="M85" s="486"/>
    </row>
    <row r="86" spans="1:13" ht="42.75" customHeight="1" x14ac:dyDescent="0.25">
      <c r="A86" s="167" t="s">
        <v>852</v>
      </c>
      <c r="B86" s="128" t="s">
        <v>853</v>
      </c>
      <c r="C86" s="129" t="s">
        <v>36</v>
      </c>
      <c r="D86" s="129" t="s">
        <v>345</v>
      </c>
      <c r="E86" s="129" t="s">
        <v>64</v>
      </c>
      <c r="F86" s="129" t="s">
        <v>64</v>
      </c>
      <c r="G86" s="142">
        <v>3.5000000000000003E-2</v>
      </c>
      <c r="H86" s="142">
        <v>4.5999999999999999E-2</v>
      </c>
      <c r="I86" s="142">
        <v>3.5400000000000001E-2</v>
      </c>
      <c r="J86" s="404">
        <v>3.9E-2</v>
      </c>
      <c r="K86" s="190">
        <v>3.4000000000000002E-2</v>
      </c>
      <c r="L86" s="496" t="s">
        <v>854</v>
      </c>
      <c r="M86" s="503" t="s">
        <v>855</v>
      </c>
    </row>
    <row r="87" spans="1:13" ht="30" customHeight="1" x14ac:dyDescent="0.25">
      <c r="A87" s="135" t="s">
        <v>777</v>
      </c>
      <c r="B87" s="135" t="s">
        <v>779</v>
      </c>
      <c r="C87" s="139" t="s">
        <v>36</v>
      </c>
      <c r="D87" s="139" t="s">
        <v>345</v>
      </c>
      <c r="E87" s="139" t="s">
        <v>64</v>
      </c>
      <c r="F87" s="129" t="s">
        <v>64</v>
      </c>
      <c r="G87" s="168">
        <v>0.02</v>
      </c>
      <c r="H87" s="168">
        <v>1.9099999999999999E-2</v>
      </c>
      <c r="I87" s="168">
        <v>1.9699999999999999E-2</v>
      </c>
      <c r="J87" s="383">
        <v>2.1999999999999999E-2</v>
      </c>
      <c r="K87" s="395">
        <v>1.7999999999999999E-2</v>
      </c>
      <c r="L87" s="496"/>
      <c r="M87" s="486"/>
    </row>
    <row r="88" spans="1:13" ht="30" customHeight="1" x14ac:dyDescent="0.25">
      <c r="A88" s="135" t="s">
        <v>778</v>
      </c>
      <c r="B88" s="135" t="s">
        <v>780</v>
      </c>
      <c r="C88" s="139" t="s">
        <v>36</v>
      </c>
      <c r="D88" s="139" t="s">
        <v>345</v>
      </c>
      <c r="E88" s="139" t="s">
        <v>64</v>
      </c>
      <c r="F88" s="129" t="s">
        <v>64</v>
      </c>
      <c r="G88" s="168">
        <v>0.01</v>
      </c>
      <c r="H88" s="168">
        <v>1.03E-2</v>
      </c>
      <c r="I88" s="168">
        <v>1.01E-2</v>
      </c>
      <c r="J88" s="383">
        <v>1.2E-2</v>
      </c>
      <c r="K88" s="395">
        <v>0.01</v>
      </c>
      <c r="L88" s="496"/>
      <c r="M88" s="503"/>
    </row>
    <row r="89" spans="1:13" ht="30" customHeight="1" x14ac:dyDescent="0.25">
      <c r="A89" s="167" t="s">
        <v>211</v>
      </c>
      <c r="B89" s="128" t="s">
        <v>335</v>
      </c>
      <c r="C89" s="129" t="s">
        <v>36</v>
      </c>
      <c r="D89" s="129" t="s">
        <v>345</v>
      </c>
      <c r="E89" s="129" t="s">
        <v>55</v>
      </c>
      <c r="F89" s="129" t="s">
        <v>351</v>
      </c>
      <c r="G89" s="144">
        <v>32000</v>
      </c>
      <c r="H89" s="144">
        <v>54734</v>
      </c>
      <c r="I89" s="132">
        <v>77671</v>
      </c>
      <c r="J89" s="402">
        <v>82023</v>
      </c>
      <c r="K89" s="158">
        <v>95251</v>
      </c>
      <c r="L89" s="496"/>
      <c r="M89" s="503"/>
    </row>
    <row r="90" spans="1:13" ht="30" customHeight="1" x14ac:dyDescent="0.25">
      <c r="A90" s="128" t="s">
        <v>781</v>
      </c>
      <c r="B90" s="128" t="s">
        <v>336</v>
      </c>
      <c r="C90" s="129" t="s">
        <v>36</v>
      </c>
      <c r="D90" s="129" t="s">
        <v>345</v>
      </c>
      <c r="E90" s="129" t="s">
        <v>64</v>
      </c>
      <c r="F90" s="129" t="s">
        <v>64</v>
      </c>
      <c r="G90" s="150">
        <v>1</v>
      </c>
      <c r="H90" s="150">
        <v>1</v>
      </c>
      <c r="I90" s="150">
        <v>1</v>
      </c>
      <c r="J90" s="410">
        <v>1</v>
      </c>
      <c r="K90" s="159">
        <v>1</v>
      </c>
      <c r="L90" s="496"/>
      <c r="M90" s="503"/>
    </row>
    <row r="91" spans="1:13" ht="30" customHeight="1" x14ac:dyDescent="0.25">
      <c r="A91" s="128" t="s">
        <v>782</v>
      </c>
      <c r="B91" s="128" t="s">
        <v>787</v>
      </c>
      <c r="C91" s="169" t="s">
        <v>36</v>
      </c>
      <c r="D91" s="129" t="s">
        <v>345</v>
      </c>
      <c r="E91" s="129" t="s">
        <v>64</v>
      </c>
      <c r="F91" s="129" t="s">
        <v>64</v>
      </c>
      <c r="G91" s="156">
        <v>0.98099999999999998</v>
      </c>
      <c r="H91" s="156">
        <v>0.98</v>
      </c>
      <c r="I91" s="156">
        <v>0.98</v>
      </c>
      <c r="J91" s="410">
        <v>0.98</v>
      </c>
      <c r="K91" s="159">
        <v>0.97</v>
      </c>
      <c r="L91" s="496"/>
      <c r="M91" s="503"/>
    </row>
    <row r="92" spans="1:13" ht="39.75" customHeight="1" x14ac:dyDescent="0.25">
      <c r="A92" s="167" t="s">
        <v>783</v>
      </c>
      <c r="B92" s="128" t="s">
        <v>788</v>
      </c>
      <c r="C92" s="169" t="s">
        <v>36</v>
      </c>
      <c r="D92" s="129" t="s">
        <v>345</v>
      </c>
      <c r="E92" s="129" t="s">
        <v>64</v>
      </c>
      <c r="F92" s="129" t="s">
        <v>64</v>
      </c>
      <c r="G92" s="156">
        <v>0.93</v>
      </c>
      <c r="H92" s="156">
        <v>0.93300000000000005</v>
      </c>
      <c r="I92" s="156">
        <v>0.94</v>
      </c>
      <c r="J92" s="410">
        <v>0.96</v>
      </c>
      <c r="K92" s="159">
        <v>0.97</v>
      </c>
      <c r="L92" s="496"/>
      <c r="M92" s="486"/>
    </row>
    <row r="93" spans="1:13" ht="42" customHeight="1" x14ac:dyDescent="0.25">
      <c r="A93" s="167" t="s">
        <v>784</v>
      </c>
      <c r="B93" s="128" t="s">
        <v>789</v>
      </c>
      <c r="C93" s="169" t="s">
        <v>36</v>
      </c>
      <c r="D93" s="129" t="s">
        <v>345</v>
      </c>
      <c r="E93" s="129" t="s">
        <v>64</v>
      </c>
      <c r="F93" s="129" t="s">
        <v>64</v>
      </c>
      <c r="G93" s="156">
        <v>0.68</v>
      </c>
      <c r="H93" s="156">
        <v>0.86</v>
      </c>
      <c r="I93" s="156">
        <v>0.89</v>
      </c>
      <c r="J93" s="410">
        <v>0.88</v>
      </c>
      <c r="K93" s="159">
        <v>0.88</v>
      </c>
      <c r="L93" s="496"/>
      <c r="M93" s="503"/>
    </row>
    <row r="94" spans="1:13" ht="37.5" customHeight="1" x14ac:dyDescent="0.25">
      <c r="A94" s="167" t="s">
        <v>785</v>
      </c>
      <c r="B94" s="128" t="s">
        <v>790</v>
      </c>
      <c r="C94" s="169" t="s">
        <v>36</v>
      </c>
      <c r="D94" s="129" t="s">
        <v>345</v>
      </c>
      <c r="E94" s="129" t="s">
        <v>64</v>
      </c>
      <c r="F94" s="129" t="s">
        <v>64</v>
      </c>
      <c r="G94" s="156">
        <v>0.97499999999999998</v>
      </c>
      <c r="H94" s="156">
        <v>0.98970000000000002</v>
      </c>
      <c r="I94" s="156">
        <v>0.99</v>
      </c>
      <c r="J94" s="410">
        <v>0.98</v>
      </c>
      <c r="K94" s="159">
        <v>0.98</v>
      </c>
      <c r="L94" s="496"/>
      <c r="M94" s="503"/>
    </row>
    <row r="95" spans="1:13" ht="30" customHeight="1" x14ac:dyDescent="0.25">
      <c r="A95" s="167" t="s">
        <v>786</v>
      </c>
      <c r="B95" s="128" t="s">
        <v>791</v>
      </c>
      <c r="C95" s="129" t="s">
        <v>36</v>
      </c>
      <c r="D95" s="129" t="s">
        <v>345</v>
      </c>
      <c r="E95" s="129" t="s">
        <v>64</v>
      </c>
      <c r="F95" s="129" t="s">
        <v>64</v>
      </c>
      <c r="G95" s="150">
        <v>0.97499999999999998</v>
      </c>
      <c r="H95" s="150">
        <v>0.97519999999999996</v>
      </c>
      <c r="I95" s="150">
        <v>0.98</v>
      </c>
      <c r="J95" s="410">
        <v>0.99</v>
      </c>
      <c r="K95" s="159">
        <v>0.97</v>
      </c>
      <c r="L95" s="496"/>
      <c r="M95" s="486"/>
    </row>
    <row r="96" spans="1:13" ht="30" customHeight="1" x14ac:dyDescent="0.25">
      <c r="A96" s="126" t="s">
        <v>197</v>
      </c>
      <c r="B96" s="126" t="s">
        <v>337</v>
      </c>
      <c r="C96" s="127"/>
      <c r="D96" s="127"/>
      <c r="E96" s="127"/>
      <c r="F96" s="127"/>
      <c r="G96" s="127"/>
      <c r="H96" s="127"/>
      <c r="I96" s="127"/>
      <c r="J96" s="127"/>
      <c r="K96" s="127"/>
      <c r="L96" s="510"/>
      <c r="M96" s="487"/>
    </row>
    <row r="97" spans="1:13" ht="30" customHeight="1" x14ac:dyDescent="0.25">
      <c r="A97" s="128" t="s">
        <v>198</v>
      </c>
      <c r="B97" s="128" t="s">
        <v>338</v>
      </c>
      <c r="C97" s="129" t="s">
        <v>36</v>
      </c>
      <c r="D97" s="129" t="s">
        <v>345</v>
      </c>
      <c r="E97" s="130" t="s">
        <v>64</v>
      </c>
      <c r="F97" s="130" t="s">
        <v>64</v>
      </c>
      <c r="G97" s="150">
        <v>1</v>
      </c>
      <c r="H97" s="150">
        <v>1</v>
      </c>
      <c r="I97" s="150">
        <v>1</v>
      </c>
      <c r="J97" s="410">
        <v>1</v>
      </c>
      <c r="K97" s="151">
        <v>1</v>
      </c>
      <c r="L97" s="496"/>
      <c r="M97" s="486"/>
    </row>
    <row r="98" spans="1:13" ht="30" customHeight="1" x14ac:dyDescent="0.25">
      <c r="A98" s="128" t="s">
        <v>793</v>
      </c>
      <c r="B98" s="128" t="s">
        <v>792</v>
      </c>
      <c r="C98" s="129" t="s">
        <v>36</v>
      </c>
      <c r="D98" s="129" t="s">
        <v>345</v>
      </c>
      <c r="E98" s="170" t="s">
        <v>64</v>
      </c>
      <c r="F98" s="130" t="s">
        <v>64</v>
      </c>
      <c r="G98" s="422" t="s">
        <v>49</v>
      </c>
      <c r="H98" s="156">
        <v>0.64</v>
      </c>
      <c r="I98" s="156">
        <v>0.62</v>
      </c>
      <c r="J98" s="428">
        <v>0.68</v>
      </c>
      <c r="K98" s="421">
        <v>0.68</v>
      </c>
      <c r="L98" s="496"/>
      <c r="M98" s="486"/>
    </row>
    <row r="99" spans="1:13" ht="30" customHeight="1" x14ac:dyDescent="0.25">
      <c r="A99" s="128" t="s">
        <v>199</v>
      </c>
      <c r="B99" s="128" t="s">
        <v>339</v>
      </c>
      <c r="C99" s="169" t="s">
        <v>36</v>
      </c>
      <c r="D99" s="129" t="s">
        <v>345</v>
      </c>
      <c r="E99" s="129" t="s">
        <v>64</v>
      </c>
      <c r="F99" s="129" t="s">
        <v>64</v>
      </c>
      <c r="G99" s="156">
        <v>0.73</v>
      </c>
      <c r="H99" s="156">
        <v>0.75</v>
      </c>
      <c r="I99" s="156">
        <v>0.76</v>
      </c>
      <c r="J99" s="410">
        <v>0.74</v>
      </c>
      <c r="K99" s="151">
        <v>0.76</v>
      </c>
      <c r="L99" s="496"/>
      <c r="M99" s="503"/>
    </row>
    <row r="100" spans="1:13" ht="30" customHeight="1" x14ac:dyDescent="0.25">
      <c r="A100" s="128" t="s">
        <v>200</v>
      </c>
      <c r="B100" s="128" t="s">
        <v>340</v>
      </c>
      <c r="C100" s="169" t="s">
        <v>36</v>
      </c>
      <c r="D100" s="129" t="s">
        <v>345</v>
      </c>
      <c r="E100" s="129" t="s">
        <v>64</v>
      </c>
      <c r="F100" s="129" t="s">
        <v>64</v>
      </c>
      <c r="G100" s="156">
        <v>0.64</v>
      </c>
      <c r="H100" s="156">
        <v>0.63</v>
      </c>
      <c r="I100" s="156">
        <v>0.66</v>
      </c>
      <c r="J100" s="410">
        <v>0.63</v>
      </c>
      <c r="K100" s="151">
        <v>0.64</v>
      </c>
      <c r="L100" s="496"/>
      <c r="M100" s="486"/>
    </row>
    <row r="101" spans="1:13" ht="30" customHeight="1" x14ac:dyDescent="0.25">
      <c r="A101" s="128" t="s">
        <v>201</v>
      </c>
      <c r="B101" s="128" t="s">
        <v>856</v>
      </c>
      <c r="C101" s="169" t="s">
        <v>36</v>
      </c>
      <c r="D101" s="129" t="s">
        <v>345</v>
      </c>
      <c r="E101" s="129" t="s">
        <v>64</v>
      </c>
      <c r="F101" s="129" t="s">
        <v>64</v>
      </c>
      <c r="G101" s="150">
        <v>0.79</v>
      </c>
      <c r="H101" s="150" t="s">
        <v>49</v>
      </c>
      <c r="I101" s="150">
        <v>0.85</v>
      </c>
      <c r="J101" s="410">
        <v>0.85</v>
      </c>
      <c r="K101" s="151">
        <v>0.86</v>
      </c>
      <c r="L101" s="496"/>
      <c r="M101" s="503"/>
    </row>
    <row r="102" spans="1:13" ht="54.75" customHeight="1" x14ac:dyDescent="0.25">
      <c r="A102" s="128" t="s">
        <v>202</v>
      </c>
      <c r="B102" s="128" t="s">
        <v>341</v>
      </c>
      <c r="C102" s="169" t="s">
        <v>36</v>
      </c>
      <c r="D102" s="129" t="s">
        <v>345</v>
      </c>
      <c r="E102" s="130" t="s">
        <v>55</v>
      </c>
      <c r="F102" s="129" t="s">
        <v>351</v>
      </c>
      <c r="G102" s="145">
        <v>130050</v>
      </c>
      <c r="H102" s="145">
        <v>97052</v>
      </c>
      <c r="I102" s="145">
        <v>88724</v>
      </c>
      <c r="J102" s="145">
        <v>102655</v>
      </c>
      <c r="K102" s="429">
        <v>89439</v>
      </c>
      <c r="L102" s="496" t="s">
        <v>797</v>
      </c>
      <c r="M102" s="486" t="s">
        <v>796</v>
      </c>
    </row>
    <row r="103" spans="1:13" ht="54.75" customHeight="1" x14ac:dyDescent="0.25">
      <c r="A103" s="511" t="s">
        <v>857</v>
      </c>
      <c r="B103" s="511" t="s">
        <v>858</v>
      </c>
      <c r="C103" s="169" t="s">
        <v>36</v>
      </c>
      <c r="D103" s="129" t="s">
        <v>345</v>
      </c>
      <c r="E103" s="129" t="s">
        <v>64</v>
      </c>
      <c r="F103" s="129" t="s">
        <v>64</v>
      </c>
      <c r="G103" s="512" t="s">
        <v>49</v>
      </c>
      <c r="H103" s="512" t="s">
        <v>49</v>
      </c>
      <c r="I103" s="410">
        <v>0.85</v>
      </c>
      <c r="J103" s="410">
        <v>0.85</v>
      </c>
      <c r="K103" s="151">
        <v>0.86</v>
      </c>
      <c r="L103" s="513"/>
      <c r="M103" s="486"/>
    </row>
    <row r="104" spans="1:13" ht="30" customHeight="1" x14ac:dyDescent="0.25">
      <c r="A104" s="126" t="s">
        <v>203</v>
      </c>
      <c r="B104" s="191" t="s">
        <v>342</v>
      </c>
      <c r="C104" s="127"/>
      <c r="D104" s="127"/>
      <c r="E104" s="127"/>
      <c r="F104" s="127"/>
      <c r="G104" s="127"/>
      <c r="H104" s="127"/>
      <c r="I104" s="127"/>
      <c r="J104" s="127"/>
      <c r="K104" s="127"/>
      <c r="L104" s="510"/>
      <c r="M104" s="487"/>
    </row>
    <row r="105" spans="1:13" ht="30" customHeight="1" x14ac:dyDescent="0.25">
      <c r="A105" s="128" t="s">
        <v>859</v>
      </c>
      <c r="B105" s="128" t="s">
        <v>343</v>
      </c>
      <c r="C105" s="129" t="s">
        <v>36</v>
      </c>
      <c r="D105" s="129" t="s">
        <v>345</v>
      </c>
      <c r="E105" s="129" t="s">
        <v>55</v>
      </c>
      <c r="F105" s="129" t="s">
        <v>351</v>
      </c>
      <c r="G105" s="145">
        <v>11000</v>
      </c>
      <c r="H105" s="394" t="s">
        <v>49</v>
      </c>
      <c r="I105" s="145">
        <v>10000</v>
      </c>
      <c r="J105" s="402">
        <v>17850</v>
      </c>
      <c r="K105" s="134">
        <v>25250</v>
      </c>
      <c r="L105" s="496" t="s">
        <v>204</v>
      </c>
      <c r="M105" s="503" t="s">
        <v>205</v>
      </c>
    </row>
    <row r="106" spans="1:13" ht="30" customHeight="1" x14ac:dyDescent="0.25">
      <c r="A106" s="135" t="s">
        <v>860</v>
      </c>
      <c r="B106" s="135" t="s">
        <v>861</v>
      </c>
      <c r="C106" s="139" t="s">
        <v>36</v>
      </c>
      <c r="D106" s="139" t="s">
        <v>345</v>
      </c>
      <c r="E106" s="139" t="s">
        <v>55</v>
      </c>
      <c r="F106" s="139" t="s">
        <v>351</v>
      </c>
      <c r="G106" s="514">
        <v>33</v>
      </c>
      <c r="H106" s="514" t="s">
        <v>49</v>
      </c>
      <c r="I106" s="514">
        <v>50</v>
      </c>
      <c r="J106" s="393">
        <v>57</v>
      </c>
      <c r="K106" s="515">
        <v>56</v>
      </c>
      <c r="L106" s="496" t="s">
        <v>204</v>
      </c>
      <c r="M106" s="503" t="s">
        <v>205</v>
      </c>
    </row>
    <row r="107" spans="1:13" ht="30" customHeight="1" x14ac:dyDescent="0.25">
      <c r="A107" s="516" t="s">
        <v>747</v>
      </c>
      <c r="B107" s="128" t="s">
        <v>794</v>
      </c>
      <c r="C107" s="430" t="s">
        <v>36</v>
      </c>
      <c r="D107" s="169" t="s">
        <v>345</v>
      </c>
      <c r="E107" s="430" t="s">
        <v>55</v>
      </c>
      <c r="F107" s="129" t="s">
        <v>351</v>
      </c>
      <c r="G107" s="394" t="s">
        <v>49</v>
      </c>
      <c r="H107" s="394" t="s">
        <v>49</v>
      </c>
      <c r="I107" s="394" t="s">
        <v>49</v>
      </c>
      <c r="J107" s="396" t="s">
        <v>49</v>
      </c>
      <c r="K107" s="134">
        <v>7378</v>
      </c>
      <c r="L107" s="496"/>
      <c r="M107" s="517"/>
    </row>
    <row r="108" spans="1:13" ht="30" customHeight="1" thickBot="1" x14ac:dyDescent="0.3">
      <c r="A108" s="423" t="s">
        <v>748</v>
      </c>
      <c r="B108" s="423" t="s">
        <v>795</v>
      </c>
      <c r="C108" s="431" t="s">
        <v>36</v>
      </c>
      <c r="D108" s="431" t="s">
        <v>345</v>
      </c>
      <c r="E108" s="431" t="s">
        <v>55</v>
      </c>
      <c r="F108" s="424" t="s">
        <v>351</v>
      </c>
      <c r="G108" s="425" t="s">
        <v>49</v>
      </c>
      <c r="H108" s="425" t="s">
        <v>49</v>
      </c>
      <c r="I108" s="425" t="s">
        <v>49</v>
      </c>
      <c r="J108" s="426" t="s">
        <v>49</v>
      </c>
      <c r="K108" s="427">
        <v>10758</v>
      </c>
      <c r="L108" s="518"/>
      <c r="M108" s="488"/>
    </row>
    <row r="109" spans="1:13" ht="30" customHeight="1" x14ac:dyDescent="0.25">
      <c r="A109" s="516"/>
      <c r="B109" s="516"/>
      <c r="C109" s="519"/>
      <c r="D109" s="519"/>
      <c r="E109" s="519"/>
      <c r="F109" s="519"/>
      <c r="G109" s="520"/>
      <c r="H109" s="520"/>
      <c r="I109" s="521"/>
      <c r="J109" s="522"/>
      <c r="K109" s="523"/>
      <c r="L109" s="524"/>
      <c r="M109" s="524"/>
    </row>
    <row r="110" spans="1:13" ht="30" customHeight="1" x14ac:dyDescent="0.25">
      <c r="A110" s="516"/>
      <c r="B110" s="516"/>
      <c r="C110" s="519"/>
      <c r="D110" s="519"/>
      <c r="E110" s="519"/>
      <c r="F110" s="519"/>
      <c r="G110" s="520"/>
      <c r="H110" s="520"/>
      <c r="I110" s="521"/>
      <c r="J110" s="522"/>
      <c r="K110" s="523"/>
      <c r="L110" s="524"/>
      <c r="M110" s="524"/>
    </row>
    <row r="111" spans="1:13" ht="30" customHeight="1" x14ac:dyDescent="0.25">
      <c r="A111" s="516"/>
      <c r="B111" s="516"/>
      <c r="C111" s="519"/>
      <c r="D111" s="519"/>
      <c r="E111" s="519"/>
      <c r="F111" s="519"/>
      <c r="G111" s="520"/>
      <c r="H111" s="520"/>
      <c r="I111" s="521"/>
      <c r="J111" s="522"/>
      <c r="K111" s="523"/>
      <c r="L111" s="524"/>
      <c r="M111" s="524"/>
    </row>
    <row r="113" spans="1:12" ht="30" customHeight="1" x14ac:dyDescent="0.25">
      <c r="A113" s="546"/>
      <c r="B113" s="546"/>
      <c r="C113" s="546"/>
      <c r="D113" s="546"/>
      <c r="E113" s="546"/>
      <c r="F113" s="546"/>
      <c r="G113" s="546"/>
      <c r="H113" s="546"/>
      <c r="I113" s="546"/>
      <c r="J113" s="546"/>
      <c r="K113" s="546"/>
      <c r="L113" s="546"/>
    </row>
    <row r="114" spans="1:12" ht="30" customHeight="1" x14ac:dyDescent="0.25">
      <c r="A114" s="546"/>
      <c r="B114" s="546"/>
      <c r="C114" s="546"/>
      <c r="D114" s="546"/>
      <c r="E114" s="546"/>
      <c r="F114" s="546"/>
      <c r="G114" s="546"/>
    </row>
  </sheetData>
  <mergeCells count="2">
    <mergeCell ref="A113:L113"/>
    <mergeCell ref="A114:G114"/>
  </mergeCells>
  <pageMargins left="0.70866141732283472" right="0.70866141732283472" top="0.74803149606299213" bottom="0.74803149606299213" header="0.31496062992125984" footer="0.31496062992125984"/>
  <pageSetup paperSize="9" scale="52" fitToHeight="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35E98-01B0-4884-8478-70553B461AC5}">
  <sheetPr>
    <tabColor rgb="FF92D050"/>
  </sheetPr>
  <dimension ref="A1:K11"/>
  <sheetViews>
    <sheetView showGridLines="0" topLeftCell="B1" zoomScaleNormal="100" workbookViewId="0">
      <selection activeCell="Q10" sqref="Q10"/>
    </sheetView>
  </sheetViews>
  <sheetFormatPr baseColWidth="10" defaultColWidth="11.42578125" defaultRowHeight="15" x14ac:dyDescent="0.25"/>
  <cols>
    <col min="1" max="1" width="67.7109375" style="2" hidden="1" customWidth="1"/>
    <col min="2" max="2" width="50.85546875" style="2" customWidth="1"/>
    <col min="3" max="3" width="15.7109375" style="2" hidden="1" customWidth="1"/>
    <col min="4" max="4" width="15.7109375" style="2" customWidth="1"/>
    <col min="5" max="5" width="15.7109375" style="2" hidden="1" customWidth="1"/>
    <col min="6" max="6" width="15.7109375" style="2" customWidth="1"/>
    <col min="7" max="11" width="16.7109375" style="2" customWidth="1"/>
    <col min="12" max="16384" width="11.42578125" style="2"/>
  </cols>
  <sheetData>
    <row r="1" spans="1:11" ht="39.950000000000003" customHeight="1" x14ac:dyDescent="0.25">
      <c r="A1" s="5" t="s">
        <v>31</v>
      </c>
      <c r="B1" s="179" t="s">
        <v>286</v>
      </c>
      <c r="C1" s="5" t="s">
        <v>32</v>
      </c>
      <c r="D1" s="5" t="s">
        <v>344</v>
      </c>
      <c r="E1" s="5" t="s">
        <v>33</v>
      </c>
      <c r="F1" s="5" t="s">
        <v>349</v>
      </c>
      <c r="G1" s="5">
        <v>2019</v>
      </c>
      <c r="H1" s="5">
        <v>2020</v>
      </c>
      <c r="I1" s="5">
        <v>2021</v>
      </c>
      <c r="J1" s="5">
        <v>2022</v>
      </c>
      <c r="K1" s="5">
        <v>2023</v>
      </c>
    </row>
    <row r="2" spans="1:11" ht="39.950000000000003" customHeight="1" x14ac:dyDescent="0.25">
      <c r="A2" s="6" t="s">
        <v>34</v>
      </c>
      <c r="B2" s="6" t="s">
        <v>356</v>
      </c>
      <c r="C2" s="7"/>
      <c r="D2" s="7"/>
      <c r="E2" s="7"/>
      <c r="F2" s="7"/>
      <c r="G2" s="7"/>
      <c r="H2" s="7"/>
      <c r="I2" s="7"/>
      <c r="J2" s="7"/>
      <c r="K2" s="7"/>
    </row>
    <row r="3" spans="1:11" ht="30" customHeight="1" x14ac:dyDescent="0.25">
      <c r="A3" s="236" t="s">
        <v>40</v>
      </c>
      <c r="B3" s="236" t="s">
        <v>40</v>
      </c>
      <c r="C3" s="13" t="s">
        <v>36</v>
      </c>
      <c r="D3" s="13" t="s">
        <v>345</v>
      </c>
      <c r="E3" s="17" t="s">
        <v>41</v>
      </c>
      <c r="F3" s="17" t="s">
        <v>41</v>
      </c>
      <c r="G3" s="273" t="s">
        <v>521</v>
      </c>
      <c r="H3" s="14" t="s">
        <v>42</v>
      </c>
      <c r="I3" s="14" t="s">
        <v>43</v>
      </c>
      <c r="J3" s="14" t="s">
        <v>43</v>
      </c>
      <c r="K3" s="60" t="s">
        <v>42</v>
      </c>
    </row>
    <row r="4" spans="1:11" ht="30" customHeight="1" x14ac:dyDescent="0.25">
      <c r="A4" s="236" t="s">
        <v>38</v>
      </c>
      <c r="B4" s="236" t="s">
        <v>38</v>
      </c>
      <c r="C4" s="13" t="s">
        <v>36</v>
      </c>
      <c r="D4" s="13" t="s">
        <v>345</v>
      </c>
      <c r="E4" s="13" t="s">
        <v>37</v>
      </c>
      <c r="F4" s="13" t="s">
        <v>360</v>
      </c>
      <c r="G4" s="14" t="s">
        <v>39</v>
      </c>
      <c r="H4" s="15">
        <v>25.9</v>
      </c>
      <c r="I4" s="16">
        <v>20.2</v>
      </c>
      <c r="J4" s="16">
        <v>20.100000000000001</v>
      </c>
      <c r="K4" s="11">
        <v>19.600000000000001</v>
      </c>
    </row>
    <row r="5" spans="1:11" ht="30" customHeight="1" x14ac:dyDescent="0.25">
      <c r="A5" s="236" t="s">
        <v>514</v>
      </c>
      <c r="B5" s="236" t="s">
        <v>515</v>
      </c>
      <c r="C5" s="13" t="s">
        <v>36</v>
      </c>
      <c r="D5" s="13" t="s">
        <v>345</v>
      </c>
      <c r="E5" s="13" t="s">
        <v>37</v>
      </c>
      <c r="F5" s="13" t="s">
        <v>360</v>
      </c>
      <c r="G5" s="14">
        <v>66</v>
      </c>
      <c r="H5" s="15" t="s">
        <v>519</v>
      </c>
      <c r="I5" s="15" t="s">
        <v>516</v>
      </c>
      <c r="J5" s="14">
        <v>69</v>
      </c>
      <c r="K5" s="11">
        <v>69</v>
      </c>
    </row>
    <row r="6" spans="1:11" ht="30" customHeight="1" x14ac:dyDescent="0.25">
      <c r="A6" s="235" t="s">
        <v>35</v>
      </c>
      <c r="B6" s="235" t="s">
        <v>357</v>
      </c>
      <c r="C6" s="9" t="s">
        <v>36</v>
      </c>
      <c r="D6" s="9" t="s">
        <v>345</v>
      </c>
      <c r="E6" s="9" t="s">
        <v>37</v>
      </c>
      <c r="F6" s="9" t="s">
        <v>360</v>
      </c>
      <c r="G6" s="10">
        <v>79</v>
      </c>
      <c r="H6" s="10">
        <v>79</v>
      </c>
      <c r="I6" s="10">
        <v>80</v>
      </c>
      <c r="J6" s="10">
        <v>79</v>
      </c>
      <c r="K6" s="11">
        <v>69</v>
      </c>
    </row>
    <row r="7" spans="1:11" ht="30" customHeight="1" x14ac:dyDescent="0.25">
      <c r="A7" s="236" t="s">
        <v>48</v>
      </c>
      <c r="B7" s="236" t="s">
        <v>358</v>
      </c>
      <c r="C7" s="13" t="s">
        <v>36</v>
      </c>
      <c r="D7" s="13" t="s">
        <v>345</v>
      </c>
      <c r="E7" s="13" t="s">
        <v>517</v>
      </c>
      <c r="F7" s="13" t="s">
        <v>518</v>
      </c>
      <c r="G7" s="14" t="s">
        <v>520</v>
      </c>
      <c r="H7" s="14" t="s">
        <v>50</v>
      </c>
      <c r="I7" s="14" t="s">
        <v>49</v>
      </c>
      <c r="J7" s="14" t="s">
        <v>206</v>
      </c>
      <c r="K7" s="19" t="s">
        <v>206</v>
      </c>
    </row>
    <row r="8" spans="1:11" ht="30" customHeight="1" x14ac:dyDescent="0.25">
      <c r="A8" s="236" t="s">
        <v>44</v>
      </c>
      <c r="B8" s="236" t="s">
        <v>44</v>
      </c>
      <c r="C8" s="13" t="s">
        <v>36</v>
      </c>
      <c r="D8" s="13" t="s">
        <v>345</v>
      </c>
      <c r="E8" s="13" t="s">
        <v>45</v>
      </c>
      <c r="F8" s="13" t="s">
        <v>361</v>
      </c>
      <c r="G8" s="14" t="s">
        <v>46</v>
      </c>
      <c r="H8" s="14" t="s">
        <v>47</v>
      </c>
      <c r="I8" s="14" t="s">
        <v>47</v>
      </c>
      <c r="J8" s="14" t="s">
        <v>47</v>
      </c>
      <c r="K8" s="11" t="s">
        <v>47</v>
      </c>
    </row>
    <row r="9" spans="1:11" ht="39.75" customHeight="1" thickBot="1" x14ac:dyDescent="0.3">
      <c r="A9" s="198" t="s">
        <v>522</v>
      </c>
      <c r="B9" s="198" t="s">
        <v>359</v>
      </c>
      <c r="C9" s="21" t="s">
        <v>51</v>
      </c>
      <c r="D9" s="21" t="s">
        <v>51</v>
      </c>
      <c r="E9" s="22" t="s">
        <v>52</v>
      </c>
      <c r="F9" s="22" t="s">
        <v>350</v>
      </c>
      <c r="G9" s="376">
        <v>42075</v>
      </c>
      <c r="H9" s="23">
        <v>41258</v>
      </c>
      <c r="I9" s="23">
        <v>40689</v>
      </c>
      <c r="J9" s="23">
        <v>40635</v>
      </c>
      <c r="K9" s="359">
        <v>38615</v>
      </c>
    </row>
    <row r="10" spans="1:11" ht="60" x14ac:dyDescent="0.25">
      <c r="A10" s="362" t="s">
        <v>726</v>
      </c>
      <c r="B10" s="362" t="s">
        <v>725</v>
      </c>
    </row>
    <row r="11" spans="1:11" x14ac:dyDescent="0.25">
      <c r="D11" s="17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9788-B308-4299-9F08-7A458BA5E387}">
  <sheetPr>
    <tabColor rgb="FF92D050"/>
  </sheetPr>
  <dimension ref="A1:R13"/>
  <sheetViews>
    <sheetView showGridLines="0" topLeftCell="B1" zoomScaleNormal="100" workbookViewId="0">
      <selection activeCell="F12" sqref="F12"/>
    </sheetView>
  </sheetViews>
  <sheetFormatPr baseColWidth="10" defaultColWidth="11.42578125" defaultRowHeight="15" x14ac:dyDescent="0.25"/>
  <cols>
    <col min="1" max="1" width="48.42578125" style="2" hidden="1" customWidth="1"/>
    <col min="2" max="2" width="36" style="2" customWidth="1"/>
    <col min="3" max="3" width="15.7109375" style="2" hidden="1" customWidth="1"/>
    <col min="4" max="4" width="15.7109375" style="2" customWidth="1"/>
    <col min="5" max="5" width="15.7109375" style="2" hidden="1" customWidth="1"/>
    <col min="6" max="6" width="15.7109375" style="2" customWidth="1"/>
    <col min="7" max="11" width="16.7109375" style="2" customWidth="1"/>
    <col min="12" max="12" width="57.7109375" style="2" hidden="1" customWidth="1"/>
    <col min="13" max="13" width="57.7109375" style="2" customWidth="1"/>
    <col min="14" max="16384" width="11.42578125" style="2"/>
  </cols>
  <sheetData>
    <row r="1" spans="1:18" ht="39.950000000000003" customHeight="1" x14ac:dyDescent="0.25">
      <c r="A1" s="5" t="s">
        <v>31</v>
      </c>
      <c r="B1" s="5" t="s">
        <v>286</v>
      </c>
      <c r="C1" s="5" t="s">
        <v>32</v>
      </c>
      <c r="D1" s="5" t="s">
        <v>344</v>
      </c>
      <c r="E1" s="5" t="s">
        <v>33</v>
      </c>
      <c r="F1" s="5" t="s">
        <v>349</v>
      </c>
      <c r="G1" s="5">
        <v>2019</v>
      </c>
      <c r="H1" s="5">
        <v>2020</v>
      </c>
      <c r="I1" s="5">
        <v>2021</v>
      </c>
      <c r="J1" s="5">
        <v>2022</v>
      </c>
      <c r="K1" s="5">
        <v>2023</v>
      </c>
      <c r="L1" s="5" t="s">
        <v>53</v>
      </c>
      <c r="M1" s="5" t="s">
        <v>54</v>
      </c>
    </row>
    <row r="2" spans="1:18" ht="39.950000000000003" customHeight="1" x14ac:dyDescent="0.25">
      <c r="A2" s="24" t="s">
        <v>216</v>
      </c>
      <c r="B2" s="6" t="s">
        <v>362</v>
      </c>
      <c r="C2" s="7"/>
      <c r="D2" s="7"/>
      <c r="E2" s="7"/>
      <c r="F2" s="7"/>
      <c r="G2" s="7"/>
      <c r="H2" s="7"/>
      <c r="I2" s="7"/>
      <c r="J2" s="7"/>
      <c r="K2" s="7"/>
      <c r="L2" s="7"/>
      <c r="M2" s="7"/>
    </row>
    <row r="3" spans="1:18" ht="30" customHeight="1" x14ac:dyDescent="0.25">
      <c r="A3" s="25" t="s">
        <v>56</v>
      </c>
      <c r="B3" s="25" t="s">
        <v>363</v>
      </c>
      <c r="C3" s="13" t="s">
        <v>51</v>
      </c>
      <c r="D3" s="13" t="s">
        <v>51</v>
      </c>
      <c r="E3" s="13" t="s">
        <v>55</v>
      </c>
      <c r="F3" s="13" t="s">
        <v>351</v>
      </c>
      <c r="G3" s="14">
        <f>SUM(G4:G5)</f>
        <v>3980</v>
      </c>
      <c r="H3" s="14">
        <f>SUM(H4:H5)</f>
        <v>5616</v>
      </c>
      <c r="I3" s="273">
        <f>3358+995</f>
        <v>4353</v>
      </c>
      <c r="J3" s="14">
        <v>7594</v>
      </c>
      <c r="K3" s="375">
        <v>6101</v>
      </c>
      <c r="L3" s="35" t="s">
        <v>527</v>
      </c>
      <c r="M3" s="35" t="s">
        <v>525</v>
      </c>
    </row>
    <row r="4" spans="1:18" ht="30" customHeight="1" x14ac:dyDescent="0.25">
      <c r="A4" s="29" t="s">
        <v>57</v>
      </c>
      <c r="B4" s="196" t="s">
        <v>364</v>
      </c>
      <c r="C4" s="30" t="s">
        <v>51</v>
      </c>
      <c r="D4" s="30" t="s">
        <v>51</v>
      </c>
      <c r="E4" s="30" t="s">
        <v>55</v>
      </c>
      <c r="F4" s="30" t="s">
        <v>351</v>
      </c>
      <c r="G4" s="31">
        <v>3148</v>
      </c>
      <c r="H4" s="31">
        <v>4458</v>
      </c>
      <c r="I4" s="31">
        <v>3358</v>
      </c>
      <c r="J4" s="31">
        <v>5880</v>
      </c>
      <c r="K4" s="32"/>
      <c r="L4" s="27"/>
      <c r="M4" s="28"/>
    </row>
    <row r="5" spans="1:18" ht="30" customHeight="1" x14ac:dyDescent="0.25">
      <c r="A5" s="29" t="s">
        <v>58</v>
      </c>
      <c r="B5" s="196" t="s">
        <v>523</v>
      </c>
      <c r="C5" s="30" t="s">
        <v>51</v>
      </c>
      <c r="D5" s="30" t="s">
        <v>51</v>
      </c>
      <c r="E5" s="30" t="s">
        <v>55</v>
      </c>
      <c r="F5" s="30" t="s">
        <v>351</v>
      </c>
      <c r="G5" s="31">
        <v>832</v>
      </c>
      <c r="H5" s="31">
        <v>1158</v>
      </c>
      <c r="I5" s="31">
        <v>995</v>
      </c>
      <c r="J5" s="31">
        <v>1714</v>
      </c>
      <c r="K5" s="32"/>
      <c r="L5" s="27"/>
      <c r="M5" s="28"/>
    </row>
    <row r="6" spans="1:18" ht="30" customHeight="1" x14ac:dyDescent="0.25">
      <c r="A6" s="33" t="s">
        <v>59</v>
      </c>
      <c r="B6" s="25" t="s">
        <v>365</v>
      </c>
      <c r="C6" s="13" t="s">
        <v>51</v>
      </c>
      <c r="D6" s="13" t="s">
        <v>51</v>
      </c>
      <c r="E6" s="13" t="s">
        <v>55</v>
      </c>
      <c r="F6" s="13" t="s">
        <v>351</v>
      </c>
      <c r="G6" s="14">
        <f>SUM(G7:G8)</f>
        <v>658</v>
      </c>
      <c r="H6" s="14">
        <f>SUM(H7:H8)</f>
        <v>976</v>
      </c>
      <c r="I6" s="14">
        <f>681+215</f>
        <v>896</v>
      </c>
      <c r="J6" s="14">
        <v>1674</v>
      </c>
      <c r="K6" s="26">
        <v>1827</v>
      </c>
      <c r="L6" s="35" t="s">
        <v>527</v>
      </c>
      <c r="M6" s="35" t="s">
        <v>525</v>
      </c>
    </row>
    <row r="7" spans="1:18" ht="30" customHeight="1" x14ac:dyDescent="0.25">
      <c r="A7" s="29" t="s">
        <v>57</v>
      </c>
      <c r="B7" s="196" t="s">
        <v>364</v>
      </c>
      <c r="C7" s="30" t="s">
        <v>51</v>
      </c>
      <c r="D7" s="30" t="s">
        <v>51</v>
      </c>
      <c r="E7" s="30" t="s">
        <v>55</v>
      </c>
      <c r="F7" s="30" t="s">
        <v>351</v>
      </c>
      <c r="G7" s="31">
        <v>379</v>
      </c>
      <c r="H7" s="31">
        <v>698</v>
      </c>
      <c r="I7" s="31">
        <v>681</v>
      </c>
      <c r="J7" s="31">
        <v>1369</v>
      </c>
      <c r="K7" s="32"/>
      <c r="L7" s="27"/>
      <c r="M7" s="28"/>
    </row>
    <row r="8" spans="1:18" ht="30" customHeight="1" x14ac:dyDescent="0.25">
      <c r="A8" s="29" t="s">
        <v>58</v>
      </c>
      <c r="B8" s="196" t="s">
        <v>523</v>
      </c>
      <c r="C8" s="30" t="s">
        <v>51</v>
      </c>
      <c r="D8" s="30" t="s">
        <v>51</v>
      </c>
      <c r="E8" s="30" t="s">
        <v>55</v>
      </c>
      <c r="F8" s="30" t="s">
        <v>351</v>
      </c>
      <c r="G8" s="31">
        <v>279</v>
      </c>
      <c r="H8" s="31">
        <v>278</v>
      </c>
      <c r="I8" s="31">
        <v>215</v>
      </c>
      <c r="J8" s="31">
        <v>305</v>
      </c>
      <c r="K8" s="34"/>
      <c r="L8" s="27"/>
      <c r="M8" s="28"/>
    </row>
    <row r="9" spans="1:18" ht="64.5" customHeight="1" x14ac:dyDescent="0.25">
      <c r="A9" s="33" t="s">
        <v>60</v>
      </c>
      <c r="B9" s="25" t="s">
        <v>366</v>
      </c>
      <c r="C9" s="13" t="s">
        <v>51</v>
      </c>
      <c r="D9" s="13" t="s">
        <v>51</v>
      </c>
      <c r="E9" s="13" t="s">
        <v>55</v>
      </c>
      <c r="F9" s="13" t="s">
        <v>351</v>
      </c>
      <c r="G9" s="18">
        <f>SUM(G10:G11)</f>
        <v>450</v>
      </c>
      <c r="H9" s="18">
        <f>SUM(H10:H11)</f>
        <v>651</v>
      </c>
      <c r="I9" s="18">
        <f>947+280</f>
        <v>1227</v>
      </c>
      <c r="J9" s="18">
        <v>2007</v>
      </c>
      <c r="K9" s="26">
        <v>531</v>
      </c>
      <c r="L9" s="274" t="s">
        <v>524</v>
      </c>
      <c r="M9" s="274" t="s">
        <v>526</v>
      </c>
    </row>
    <row r="10" spans="1:18" ht="30" customHeight="1" x14ac:dyDescent="0.25">
      <c r="A10" s="29" t="s">
        <v>57</v>
      </c>
      <c r="B10" s="196" t="s">
        <v>364</v>
      </c>
      <c r="C10" s="30" t="s">
        <v>51</v>
      </c>
      <c r="D10" s="30" t="s">
        <v>51</v>
      </c>
      <c r="E10" s="30" t="s">
        <v>55</v>
      </c>
      <c r="F10" s="30" t="s">
        <v>351</v>
      </c>
      <c r="G10" s="36">
        <v>250</v>
      </c>
      <c r="H10" s="36">
        <v>405</v>
      </c>
      <c r="I10" s="36">
        <v>947</v>
      </c>
      <c r="J10" s="36">
        <v>1702</v>
      </c>
      <c r="K10" s="32"/>
      <c r="L10" s="27"/>
      <c r="M10" s="28"/>
    </row>
    <row r="11" spans="1:18" ht="30" customHeight="1" x14ac:dyDescent="0.25">
      <c r="A11" s="438" t="s">
        <v>58</v>
      </c>
      <c r="B11" s="439" t="s">
        <v>523</v>
      </c>
      <c r="C11" s="440" t="s">
        <v>51</v>
      </c>
      <c r="D11" s="440" t="s">
        <v>51</v>
      </c>
      <c r="E11" s="440" t="s">
        <v>55</v>
      </c>
      <c r="F11" s="440" t="s">
        <v>351</v>
      </c>
      <c r="G11" s="441">
        <v>200</v>
      </c>
      <c r="H11" s="441">
        <v>246</v>
      </c>
      <c r="I11" s="441">
        <v>280</v>
      </c>
      <c r="J11" s="441">
        <v>305</v>
      </c>
      <c r="K11" s="501"/>
      <c r="L11" s="442"/>
      <c r="M11" s="443"/>
    </row>
    <row r="12" spans="1:18" ht="151.5" customHeight="1" thickBot="1" x14ac:dyDescent="0.3">
      <c r="A12" s="37" t="s">
        <v>61</v>
      </c>
      <c r="B12" s="37" t="s">
        <v>367</v>
      </c>
      <c r="C12" s="38" t="s">
        <v>51</v>
      </c>
      <c r="D12" s="38" t="s">
        <v>51</v>
      </c>
      <c r="E12" s="38" t="s">
        <v>62</v>
      </c>
      <c r="F12" s="38" t="s">
        <v>368</v>
      </c>
      <c r="G12" s="39">
        <v>90</v>
      </c>
      <c r="H12" s="39" t="s">
        <v>63</v>
      </c>
      <c r="I12" s="39" t="s">
        <v>63</v>
      </c>
      <c r="J12" s="489" t="s">
        <v>813</v>
      </c>
      <c r="K12" s="502">
        <v>75</v>
      </c>
      <c r="L12" s="40"/>
      <c r="M12" s="40"/>
      <c r="N12" s="491"/>
      <c r="O12" s="491"/>
      <c r="P12" s="491"/>
      <c r="Q12" s="492"/>
      <c r="R12" s="493"/>
    </row>
    <row r="13" spans="1:18" x14ac:dyDescent="0.25">
      <c r="N13" s="490"/>
      <c r="O13" s="490"/>
      <c r="P13" s="490"/>
      <c r="Q13" s="490"/>
      <c r="R13" s="490"/>
    </row>
  </sheetData>
  <pageMargins left="0.7" right="0.7" top="0.75" bottom="0.75" header="0.3" footer="0.3"/>
  <pageSetup paperSize="9" orientation="portrait" r:id="rId1"/>
  <ignoredErrors>
    <ignoredError sqref="G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C2678-6E79-4B2D-A1A9-31D580189F3E}">
  <sheetPr>
    <tabColor rgb="FF92D050"/>
  </sheetPr>
  <dimension ref="A1:M15"/>
  <sheetViews>
    <sheetView showGridLines="0" topLeftCell="B1" zoomScale="85" zoomScaleNormal="85" workbookViewId="0">
      <selection activeCell="N8" sqref="N8"/>
    </sheetView>
  </sheetViews>
  <sheetFormatPr baseColWidth="10" defaultColWidth="11.42578125" defaultRowHeight="15" x14ac:dyDescent="0.25"/>
  <cols>
    <col min="1" max="1" width="67.7109375" style="2" hidden="1" customWidth="1"/>
    <col min="2" max="2" width="67.7109375" style="2" customWidth="1"/>
    <col min="3" max="3" width="15.7109375" style="2" hidden="1" customWidth="1"/>
    <col min="4" max="4" width="15.7109375" style="2" customWidth="1"/>
    <col min="5" max="5" width="15.7109375" style="2" hidden="1" customWidth="1"/>
    <col min="6" max="6" width="15.7109375" style="2" customWidth="1"/>
    <col min="7" max="11" width="16.7109375" style="2" customWidth="1"/>
    <col min="12" max="12" width="57.7109375" style="2" hidden="1" customWidth="1"/>
    <col min="13" max="13" width="57.7109375" style="2" customWidth="1"/>
    <col min="14" max="16384" width="11.42578125" style="2"/>
  </cols>
  <sheetData>
    <row r="1" spans="1:13" ht="39.950000000000003" customHeight="1" x14ac:dyDescent="0.25">
      <c r="A1" s="5" t="s">
        <v>31</v>
      </c>
      <c r="B1" s="5" t="s">
        <v>286</v>
      </c>
      <c r="C1" s="5" t="s">
        <v>32</v>
      </c>
      <c r="D1" s="5" t="s">
        <v>344</v>
      </c>
      <c r="E1" s="5" t="s">
        <v>33</v>
      </c>
      <c r="F1" s="5" t="s">
        <v>349</v>
      </c>
      <c r="G1" s="5">
        <v>2019</v>
      </c>
      <c r="H1" s="5">
        <v>2020</v>
      </c>
      <c r="I1" s="5">
        <v>2021</v>
      </c>
      <c r="J1" s="5">
        <v>2022</v>
      </c>
      <c r="K1" s="5">
        <v>2023</v>
      </c>
      <c r="L1" s="5" t="s">
        <v>53</v>
      </c>
      <c r="M1" s="5" t="s">
        <v>54</v>
      </c>
    </row>
    <row r="2" spans="1:13" ht="39.950000000000003" customHeight="1" x14ac:dyDescent="0.25">
      <c r="A2" s="24" t="s">
        <v>65</v>
      </c>
      <c r="B2" s="24" t="s">
        <v>369</v>
      </c>
      <c r="C2" s="7"/>
      <c r="D2" s="7"/>
      <c r="E2" s="7"/>
      <c r="F2" s="7"/>
      <c r="G2" s="7"/>
      <c r="H2" s="7"/>
      <c r="I2" s="7"/>
      <c r="J2" s="7"/>
      <c r="K2" s="7"/>
      <c r="L2" s="7"/>
      <c r="M2" s="7"/>
    </row>
    <row r="3" spans="1:13" ht="36.950000000000003" customHeight="1" x14ac:dyDescent="0.25">
      <c r="A3" s="8" t="s">
        <v>492</v>
      </c>
      <c r="B3" s="8" t="s">
        <v>370</v>
      </c>
      <c r="C3" s="237" t="s">
        <v>36</v>
      </c>
      <c r="D3" s="237" t="s">
        <v>345</v>
      </c>
      <c r="E3" s="9" t="s">
        <v>55</v>
      </c>
      <c r="F3" s="9" t="s">
        <v>351</v>
      </c>
      <c r="G3" s="238">
        <v>686</v>
      </c>
      <c r="H3" s="238">
        <v>1015</v>
      </c>
      <c r="I3" s="238">
        <v>4743</v>
      </c>
      <c r="J3" s="238">
        <v>7800</v>
      </c>
      <c r="K3" s="239">
        <v>5254</v>
      </c>
      <c r="L3" s="373" t="s">
        <v>495</v>
      </c>
      <c r="M3" s="445" t="s">
        <v>496</v>
      </c>
    </row>
    <row r="4" spans="1:13" ht="36.950000000000003" customHeight="1" x14ac:dyDescent="0.25">
      <c r="A4" s="45" t="s">
        <v>219</v>
      </c>
      <c r="B4" s="12" t="s">
        <v>371</v>
      </c>
      <c r="C4" s="240" t="s">
        <v>36</v>
      </c>
      <c r="D4" s="240" t="s">
        <v>345</v>
      </c>
      <c r="E4" s="13" t="s">
        <v>55</v>
      </c>
      <c r="F4" s="13" t="s">
        <v>351</v>
      </c>
      <c r="G4" s="241" t="s">
        <v>67</v>
      </c>
      <c r="H4" s="241">
        <v>3280</v>
      </c>
      <c r="I4" s="241">
        <v>41142</v>
      </c>
      <c r="J4" s="242">
        <v>38000</v>
      </c>
      <c r="K4" s="243">
        <v>45000</v>
      </c>
      <c r="L4" s="42" t="s">
        <v>247</v>
      </c>
      <c r="M4" s="444" t="s">
        <v>230</v>
      </c>
    </row>
    <row r="5" spans="1:13" ht="36.950000000000003" customHeight="1" x14ac:dyDescent="0.25">
      <c r="A5" s="45" t="s">
        <v>493</v>
      </c>
      <c r="B5" s="12" t="s">
        <v>736</v>
      </c>
      <c r="C5" s="240" t="s">
        <v>36</v>
      </c>
      <c r="D5" s="17" t="s">
        <v>345</v>
      </c>
      <c r="E5" s="13" t="s">
        <v>66</v>
      </c>
      <c r="F5" s="13" t="s">
        <v>380</v>
      </c>
      <c r="G5" s="241" t="s">
        <v>67</v>
      </c>
      <c r="H5" s="241">
        <v>1239</v>
      </c>
      <c r="I5" s="241">
        <v>1277</v>
      </c>
      <c r="J5" s="244">
        <v>894</v>
      </c>
      <c r="K5" s="245">
        <v>1398</v>
      </c>
      <c r="L5" s="42"/>
      <c r="M5" s="444"/>
    </row>
    <row r="6" spans="1:13" ht="36.950000000000003" customHeight="1" x14ac:dyDescent="0.25">
      <c r="A6" s="378" t="s">
        <v>273</v>
      </c>
      <c r="B6" s="74" t="s">
        <v>372</v>
      </c>
      <c r="C6" s="379" t="s">
        <v>36</v>
      </c>
      <c r="D6" s="199" t="s">
        <v>345</v>
      </c>
      <c r="E6" s="30" t="s">
        <v>66</v>
      </c>
      <c r="F6" s="30" t="s">
        <v>380</v>
      </c>
      <c r="G6" s="31">
        <v>48</v>
      </c>
      <c r="H6" s="31">
        <v>90</v>
      </c>
      <c r="I6" s="31">
        <v>103</v>
      </c>
      <c r="J6" s="380">
        <v>67</v>
      </c>
      <c r="K6" s="381">
        <v>106</v>
      </c>
      <c r="L6" s="42"/>
      <c r="M6" s="444"/>
    </row>
    <row r="7" spans="1:13" ht="46.5" customHeight="1" x14ac:dyDescent="0.25">
      <c r="A7" s="45" t="s">
        <v>494</v>
      </c>
      <c r="B7" s="12" t="s">
        <v>735</v>
      </c>
      <c r="C7" s="46" t="s">
        <v>68</v>
      </c>
      <c r="D7" s="17" t="s">
        <v>377</v>
      </c>
      <c r="E7" s="13" t="s">
        <v>55</v>
      </c>
      <c r="F7" s="13" t="s">
        <v>351</v>
      </c>
      <c r="G7" s="14">
        <v>112</v>
      </c>
      <c r="H7" s="14">
        <v>118</v>
      </c>
      <c r="I7" s="14">
        <v>134</v>
      </c>
      <c r="J7" s="212">
        <v>83</v>
      </c>
      <c r="K7" s="47">
        <v>132</v>
      </c>
      <c r="L7" s="27"/>
      <c r="M7" s="446"/>
    </row>
    <row r="8" spans="1:13" s="254" customFormat="1" ht="46.5" customHeight="1" x14ac:dyDescent="0.2">
      <c r="A8" s="282" t="s">
        <v>69</v>
      </c>
      <c r="B8" s="246" t="s">
        <v>373</v>
      </c>
      <c r="C8" s="247" t="s">
        <v>68</v>
      </c>
      <c r="D8" s="248" t="s">
        <v>377</v>
      </c>
      <c r="E8" s="249" t="s">
        <v>55</v>
      </c>
      <c r="F8" s="249" t="s">
        <v>351</v>
      </c>
      <c r="G8" s="250">
        <v>48</v>
      </c>
      <c r="H8" s="250">
        <v>66</v>
      </c>
      <c r="I8" s="250">
        <v>75</v>
      </c>
      <c r="J8" s="251">
        <v>48</v>
      </c>
      <c r="K8" s="252">
        <v>86</v>
      </c>
      <c r="L8" s="253"/>
      <c r="M8" s="447"/>
    </row>
    <row r="9" spans="1:13" s="254" customFormat="1" ht="46.5" customHeight="1" x14ac:dyDescent="0.2">
      <c r="A9" s="255" t="s">
        <v>70</v>
      </c>
      <c r="B9" s="246" t="s">
        <v>374</v>
      </c>
      <c r="C9" s="247" t="s">
        <v>68</v>
      </c>
      <c r="D9" s="248" t="s">
        <v>377</v>
      </c>
      <c r="E9" s="249" t="s">
        <v>55</v>
      </c>
      <c r="F9" s="249" t="s">
        <v>351</v>
      </c>
      <c r="G9" s="250">
        <v>64</v>
      </c>
      <c r="H9" s="250">
        <v>52</v>
      </c>
      <c r="I9" s="250">
        <v>59</v>
      </c>
      <c r="J9" s="256">
        <v>35</v>
      </c>
      <c r="K9" s="257">
        <v>46</v>
      </c>
      <c r="L9" s="253"/>
      <c r="M9" s="447"/>
    </row>
    <row r="10" spans="1:13" ht="46.5" customHeight="1" x14ac:dyDescent="0.25">
      <c r="A10" s="45" t="s">
        <v>542</v>
      </c>
      <c r="B10" s="275" t="s">
        <v>734</v>
      </c>
      <c r="C10" s="48" t="s">
        <v>68</v>
      </c>
      <c r="D10" s="199" t="s">
        <v>377</v>
      </c>
      <c r="E10" s="13" t="s">
        <v>66</v>
      </c>
      <c r="F10" s="13" t="s">
        <v>380</v>
      </c>
      <c r="G10" s="16">
        <f>+G11+G12</f>
        <v>7.8000000000000007</v>
      </c>
      <c r="H10" s="16">
        <f t="shared" ref="H10:J10" si="0">+H11+H12</f>
        <v>7.9</v>
      </c>
      <c r="I10" s="16">
        <f t="shared" si="0"/>
        <v>7.1999999999999993</v>
      </c>
      <c r="J10" s="16">
        <f t="shared" si="0"/>
        <v>8.5</v>
      </c>
      <c r="K10" s="377">
        <v>10</v>
      </c>
      <c r="L10" s="27"/>
      <c r="M10" s="446"/>
    </row>
    <row r="11" spans="1:13" s="254" customFormat="1" ht="46.5" customHeight="1" x14ac:dyDescent="0.2">
      <c r="A11" s="255" t="s">
        <v>71</v>
      </c>
      <c r="B11" s="246" t="s">
        <v>375</v>
      </c>
      <c r="C11" s="247" t="s">
        <v>68</v>
      </c>
      <c r="D11" s="248" t="s">
        <v>377</v>
      </c>
      <c r="E11" s="249" t="s">
        <v>66</v>
      </c>
      <c r="F11" s="249" t="s">
        <v>380</v>
      </c>
      <c r="G11" s="258">
        <v>3.6</v>
      </c>
      <c r="H11" s="258">
        <v>4.7</v>
      </c>
      <c r="I11" s="258">
        <v>3.8</v>
      </c>
      <c r="J11" s="259">
        <v>5.3</v>
      </c>
      <c r="K11" s="257" t="s">
        <v>508</v>
      </c>
      <c r="L11" s="253"/>
      <c r="M11" s="447"/>
    </row>
    <row r="12" spans="1:13" s="254" customFormat="1" ht="46.5" customHeight="1" x14ac:dyDescent="0.2">
      <c r="A12" s="255" t="s">
        <v>72</v>
      </c>
      <c r="B12" s="246" t="s">
        <v>376</v>
      </c>
      <c r="C12" s="247" t="s">
        <v>68</v>
      </c>
      <c r="D12" s="248" t="s">
        <v>377</v>
      </c>
      <c r="E12" s="249" t="s">
        <v>66</v>
      </c>
      <c r="F12" s="249" t="s">
        <v>380</v>
      </c>
      <c r="G12" s="258">
        <v>4.2</v>
      </c>
      <c r="H12" s="258">
        <v>3.2</v>
      </c>
      <c r="I12" s="258">
        <v>3.4</v>
      </c>
      <c r="J12" s="259">
        <v>3.2</v>
      </c>
      <c r="K12" s="257" t="s">
        <v>509</v>
      </c>
      <c r="L12" s="253"/>
      <c r="M12" s="447"/>
    </row>
    <row r="13" spans="1:13" ht="46.5" customHeight="1" x14ac:dyDescent="0.25">
      <c r="A13" s="45" t="s">
        <v>492</v>
      </c>
      <c r="B13" s="12" t="s">
        <v>737</v>
      </c>
      <c r="C13" s="46" t="s">
        <v>68</v>
      </c>
      <c r="D13" s="17" t="s">
        <v>377</v>
      </c>
      <c r="E13" s="13" t="s">
        <v>55</v>
      </c>
      <c r="F13" s="13" t="s">
        <v>351</v>
      </c>
      <c r="G13" s="49">
        <v>134</v>
      </c>
      <c r="H13" s="49">
        <v>153</v>
      </c>
      <c r="I13" s="49">
        <v>199</v>
      </c>
      <c r="J13" s="212">
        <v>296</v>
      </c>
      <c r="K13" s="47">
        <v>736</v>
      </c>
      <c r="L13" s="27"/>
      <c r="M13" s="446"/>
    </row>
    <row r="14" spans="1:13" ht="46.5" customHeight="1" x14ac:dyDescent="0.25">
      <c r="A14" s="50" t="s">
        <v>492</v>
      </c>
      <c r="B14" s="197" t="s">
        <v>737</v>
      </c>
      <c r="C14" s="51" t="s">
        <v>73</v>
      </c>
      <c r="D14" s="17" t="s">
        <v>378</v>
      </c>
      <c r="E14" s="13" t="s">
        <v>55</v>
      </c>
      <c r="F14" s="13" t="s">
        <v>351</v>
      </c>
      <c r="G14" s="49">
        <v>389</v>
      </c>
      <c r="H14" s="49">
        <v>456</v>
      </c>
      <c r="I14" s="49">
        <v>3813</v>
      </c>
      <c r="J14" s="211">
        <v>6912</v>
      </c>
      <c r="K14" s="41">
        <v>3560</v>
      </c>
      <c r="L14" s="42" t="s">
        <v>495</v>
      </c>
      <c r="M14" s="446" t="s">
        <v>497</v>
      </c>
    </row>
    <row r="15" spans="1:13" ht="53.25" customHeight="1" thickBot="1" x14ac:dyDescent="0.3">
      <c r="A15" s="52" t="s">
        <v>492</v>
      </c>
      <c r="B15" s="198" t="s">
        <v>737</v>
      </c>
      <c r="C15" s="53" t="s">
        <v>74</v>
      </c>
      <c r="D15" s="200" t="s">
        <v>379</v>
      </c>
      <c r="E15" s="54" t="s">
        <v>55</v>
      </c>
      <c r="F15" s="54" t="s">
        <v>351</v>
      </c>
      <c r="G15" s="55">
        <v>167</v>
      </c>
      <c r="H15" s="55">
        <v>406</v>
      </c>
      <c r="I15" s="55">
        <v>728</v>
      </c>
      <c r="J15" s="213">
        <v>592</v>
      </c>
      <c r="K15" s="56">
        <v>958</v>
      </c>
      <c r="L15" s="57"/>
      <c r="M15" s="37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F6D84-54E5-441E-87F1-65AC244A2EC8}">
  <sheetPr>
    <tabColor rgb="FF92D050"/>
  </sheetPr>
  <dimension ref="A1:M12"/>
  <sheetViews>
    <sheetView showGridLines="0" topLeftCell="B1" zoomScale="93" zoomScaleNormal="70" workbookViewId="0">
      <selection activeCell="M13" sqref="M13"/>
    </sheetView>
  </sheetViews>
  <sheetFormatPr baseColWidth="10" defaultColWidth="11.42578125" defaultRowHeight="15" x14ac:dyDescent="0.25"/>
  <cols>
    <col min="1" max="1" width="67.7109375" style="2" hidden="1" customWidth="1"/>
    <col min="2" max="2" width="47.28515625" style="2" customWidth="1"/>
    <col min="3" max="3" width="15.7109375" style="2" hidden="1" customWidth="1"/>
    <col min="4" max="4" width="15.7109375" style="2" customWidth="1"/>
    <col min="5" max="5" width="15.7109375" style="2" hidden="1" customWidth="1"/>
    <col min="6" max="6" width="15.7109375" style="2" customWidth="1"/>
    <col min="7" max="11" width="20.7109375" style="2" customWidth="1"/>
    <col min="12" max="12" width="70.7109375" style="2" hidden="1" customWidth="1"/>
    <col min="13" max="13" width="37.28515625" style="2" customWidth="1"/>
    <col min="14" max="16384" width="11.42578125" style="2"/>
  </cols>
  <sheetData>
    <row r="1" spans="1:13" ht="39.950000000000003" customHeight="1" x14ac:dyDescent="0.25">
      <c r="A1" s="5" t="s">
        <v>31</v>
      </c>
      <c r="B1" s="5" t="s">
        <v>286</v>
      </c>
      <c r="C1" s="5" t="s">
        <v>32</v>
      </c>
      <c r="D1" s="5" t="s">
        <v>344</v>
      </c>
      <c r="E1" s="5" t="s">
        <v>33</v>
      </c>
      <c r="F1" s="5" t="s">
        <v>349</v>
      </c>
      <c r="G1" s="5">
        <v>2019</v>
      </c>
      <c r="H1" s="5">
        <v>2020</v>
      </c>
      <c r="I1" s="5">
        <v>2021</v>
      </c>
      <c r="J1" s="5">
        <v>2022</v>
      </c>
      <c r="K1" s="5">
        <v>2023</v>
      </c>
      <c r="L1" s="5" t="s">
        <v>53</v>
      </c>
      <c r="M1" s="5" t="s">
        <v>54</v>
      </c>
    </row>
    <row r="2" spans="1:13" ht="39.950000000000003" customHeight="1" x14ac:dyDescent="0.25">
      <c r="A2" s="24" t="s">
        <v>530</v>
      </c>
      <c r="B2" s="24" t="s">
        <v>381</v>
      </c>
      <c r="C2" s="7"/>
      <c r="D2" s="7"/>
      <c r="E2" s="7"/>
      <c r="F2" s="7"/>
      <c r="G2" s="7"/>
      <c r="H2" s="7"/>
      <c r="I2" s="7"/>
      <c r="J2" s="7"/>
      <c r="K2" s="7"/>
      <c r="L2" s="7"/>
      <c r="M2" s="7"/>
    </row>
    <row r="3" spans="1:13" ht="38.450000000000003" customHeight="1" x14ac:dyDescent="0.25">
      <c r="A3" s="8" t="s">
        <v>75</v>
      </c>
      <c r="B3" s="8" t="s">
        <v>382</v>
      </c>
      <c r="C3" s="9" t="s">
        <v>76</v>
      </c>
      <c r="D3" s="9" t="s">
        <v>387</v>
      </c>
      <c r="E3" s="9" t="s">
        <v>66</v>
      </c>
      <c r="F3" s="9" t="s">
        <v>380</v>
      </c>
      <c r="G3" s="58">
        <v>6.1</v>
      </c>
      <c r="H3" s="58">
        <v>5.5</v>
      </c>
      <c r="I3" s="58">
        <v>5.8</v>
      </c>
      <c r="J3" s="58">
        <v>6.5</v>
      </c>
      <c r="K3" s="11">
        <v>6.2</v>
      </c>
      <c r="L3" s="59"/>
      <c r="M3" s="59"/>
    </row>
    <row r="4" spans="1:13" ht="38.450000000000003" customHeight="1" x14ac:dyDescent="0.25">
      <c r="A4" s="12" t="s">
        <v>528</v>
      </c>
      <c r="B4" s="12" t="s">
        <v>529</v>
      </c>
      <c r="C4" s="13" t="s">
        <v>76</v>
      </c>
      <c r="D4" s="13" t="s">
        <v>387</v>
      </c>
      <c r="E4" s="13" t="s">
        <v>62</v>
      </c>
      <c r="F4" s="13" t="s">
        <v>389</v>
      </c>
      <c r="G4" s="14">
        <v>33</v>
      </c>
      <c r="H4" s="14">
        <v>31</v>
      </c>
      <c r="I4" s="10">
        <v>27</v>
      </c>
      <c r="J4" s="10">
        <v>32</v>
      </c>
      <c r="K4" s="11">
        <v>43</v>
      </c>
      <c r="L4" s="66" t="s">
        <v>539</v>
      </c>
      <c r="M4" s="498" t="s">
        <v>538</v>
      </c>
    </row>
    <row r="5" spans="1:13" ht="38.450000000000003" customHeight="1" x14ac:dyDescent="0.25">
      <c r="A5" s="12" t="s">
        <v>80</v>
      </c>
      <c r="B5" s="12" t="s">
        <v>386</v>
      </c>
      <c r="C5" s="13" t="s">
        <v>76</v>
      </c>
      <c r="D5" s="13" t="s">
        <v>387</v>
      </c>
      <c r="E5" s="13" t="s">
        <v>64</v>
      </c>
      <c r="F5" s="13" t="s">
        <v>64</v>
      </c>
      <c r="G5" s="16">
        <v>0.14000000000000001</v>
      </c>
      <c r="H5" s="16">
        <v>0.14000000000000001</v>
      </c>
      <c r="I5" s="16">
        <v>0.14000000000000001</v>
      </c>
      <c r="J5" s="279" t="s">
        <v>272</v>
      </c>
      <c r="K5" s="360" t="s">
        <v>537</v>
      </c>
      <c r="L5" s="59"/>
      <c r="M5" s="499"/>
    </row>
    <row r="6" spans="1:13" ht="38.450000000000003" customHeight="1" x14ac:dyDescent="0.25">
      <c r="A6" s="12" t="s">
        <v>532</v>
      </c>
      <c r="B6" s="12" t="s">
        <v>531</v>
      </c>
      <c r="C6" s="13" t="s">
        <v>51</v>
      </c>
      <c r="D6" s="13" t="s">
        <v>51</v>
      </c>
      <c r="E6" s="13" t="s">
        <v>85</v>
      </c>
      <c r="F6" s="13" t="s">
        <v>388</v>
      </c>
      <c r="G6" s="16">
        <v>12.9</v>
      </c>
      <c r="H6" s="16">
        <v>10.1</v>
      </c>
      <c r="I6" s="16">
        <v>12.4</v>
      </c>
      <c r="J6" s="16">
        <v>13.9</v>
      </c>
      <c r="K6" s="60">
        <v>14.8</v>
      </c>
      <c r="L6" s="59"/>
      <c r="M6" s="499"/>
    </row>
    <row r="7" spans="1:13" ht="38.450000000000003" customHeight="1" x14ac:dyDescent="0.25">
      <c r="A7" s="12" t="s">
        <v>498</v>
      </c>
      <c r="B7" s="275" t="s">
        <v>540</v>
      </c>
      <c r="C7" s="13" t="s">
        <v>76</v>
      </c>
      <c r="D7" s="13" t="s">
        <v>387</v>
      </c>
      <c r="E7" s="13" t="s">
        <v>64</v>
      </c>
      <c r="F7" s="13" t="s">
        <v>64</v>
      </c>
      <c r="G7" s="62"/>
      <c r="H7" s="62"/>
      <c r="I7" s="62">
        <v>0.99</v>
      </c>
      <c r="J7" s="62">
        <v>0.99</v>
      </c>
      <c r="K7" s="260">
        <v>0.997</v>
      </c>
      <c r="L7" s="59"/>
      <c r="M7" s="500"/>
    </row>
    <row r="8" spans="1:13" ht="38.450000000000003" customHeight="1" x14ac:dyDescent="0.25">
      <c r="A8" s="12" t="s">
        <v>77</v>
      </c>
      <c r="B8" s="12" t="s">
        <v>383</v>
      </c>
      <c r="C8" s="13" t="s">
        <v>76</v>
      </c>
      <c r="D8" s="13" t="s">
        <v>387</v>
      </c>
      <c r="E8" s="13" t="s">
        <v>64</v>
      </c>
      <c r="F8" s="13" t="s">
        <v>64</v>
      </c>
      <c r="G8" s="62">
        <v>1</v>
      </c>
      <c r="H8" s="62">
        <v>1</v>
      </c>
      <c r="I8" s="62">
        <v>1</v>
      </c>
      <c r="J8" s="62">
        <v>1</v>
      </c>
      <c r="K8" s="63">
        <v>1</v>
      </c>
      <c r="L8" s="61"/>
      <c r="M8" s="499"/>
    </row>
    <row r="9" spans="1:13" ht="38.450000000000003" customHeight="1" x14ac:dyDescent="0.25">
      <c r="A9" s="12" t="s">
        <v>534</v>
      </c>
      <c r="B9" s="12" t="s">
        <v>384</v>
      </c>
      <c r="C9" s="13" t="s">
        <v>51</v>
      </c>
      <c r="D9" s="13" t="s">
        <v>51</v>
      </c>
      <c r="E9" s="13" t="s">
        <v>64</v>
      </c>
      <c r="F9" s="13" t="s">
        <v>64</v>
      </c>
      <c r="G9" s="62">
        <v>0.77</v>
      </c>
      <c r="H9" s="62">
        <v>0.8</v>
      </c>
      <c r="I9" s="64">
        <v>0.89</v>
      </c>
      <c r="J9" s="64">
        <v>0.87</v>
      </c>
      <c r="K9" s="65" t="s">
        <v>533</v>
      </c>
      <c r="L9" s="66" t="s">
        <v>535</v>
      </c>
      <c r="M9" s="498" t="s">
        <v>536</v>
      </c>
    </row>
    <row r="10" spans="1:13" ht="38.450000000000003" customHeight="1" x14ac:dyDescent="0.25">
      <c r="A10" s="12" t="s">
        <v>78</v>
      </c>
      <c r="B10" s="12" t="s">
        <v>385</v>
      </c>
      <c r="C10" s="13" t="s">
        <v>76</v>
      </c>
      <c r="D10" s="13" t="s">
        <v>387</v>
      </c>
      <c r="E10" s="13" t="s">
        <v>55</v>
      </c>
      <c r="F10" s="13" t="s">
        <v>351</v>
      </c>
      <c r="G10" s="67">
        <v>0</v>
      </c>
      <c r="H10" s="67">
        <v>0</v>
      </c>
      <c r="I10" s="67">
        <v>0</v>
      </c>
      <c r="J10" s="67">
        <v>2</v>
      </c>
      <c r="K10" s="278">
        <v>8</v>
      </c>
      <c r="L10" s="61"/>
      <c r="M10" s="61"/>
    </row>
    <row r="11" spans="1:13" ht="38.450000000000003" customHeight="1" thickBot="1" x14ac:dyDescent="0.3">
      <c r="A11" s="20" t="s">
        <v>79</v>
      </c>
      <c r="B11" s="20" t="s">
        <v>541</v>
      </c>
      <c r="C11" s="21" t="s">
        <v>76</v>
      </c>
      <c r="D11" s="21" t="s">
        <v>387</v>
      </c>
      <c r="E11" s="21" t="s">
        <v>64</v>
      </c>
      <c r="F11" s="21" t="s">
        <v>64</v>
      </c>
      <c r="G11" s="68">
        <v>0.94</v>
      </c>
      <c r="H11" s="68">
        <v>1</v>
      </c>
      <c r="I11" s="68">
        <v>0.99</v>
      </c>
      <c r="J11" s="201">
        <v>0.99</v>
      </c>
      <c r="K11" s="280">
        <v>0.998</v>
      </c>
      <c r="L11" s="69"/>
      <c r="M11" s="69"/>
    </row>
    <row r="12" spans="1:13" ht="49.5" customHeight="1" x14ac:dyDescent="0.25">
      <c r="K12" s="28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A5683-E621-43E2-8F3A-29CCAF543D8C}">
  <sheetPr>
    <tabColor rgb="FF92D050"/>
  </sheetPr>
  <dimension ref="A1:M25"/>
  <sheetViews>
    <sheetView showGridLines="0" topLeftCell="B1" zoomScale="70" zoomScaleNormal="55" workbookViewId="0">
      <selection activeCell="O9" sqref="O9"/>
    </sheetView>
  </sheetViews>
  <sheetFormatPr baseColWidth="10" defaultColWidth="11.42578125" defaultRowHeight="15" x14ac:dyDescent="0.25"/>
  <cols>
    <col min="1" max="1" width="67.7109375" style="2" hidden="1" customWidth="1"/>
    <col min="2" max="2" width="67.7109375" style="2" customWidth="1"/>
    <col min="3" max="3" width="15.7109375" style="2" hidden="1" customWidth="1"/>
    <col min="4" max="4" width="15.7109375" style="2" customWidth="1"/>
    <col min="5" max="5" width="15.7109375" style="2" hidden="1" customWidth="1"/>
    <col min="6" max="6" width="15.7109375" style="2" customWidth="1"/>
    <col min="7" max="11" width="16.7109375" style="2" customWidth="1"/>
    <col min="12" max="12" width="72.140625" style="2" hidden="1" customWidth="1"/>
    <col min="13" max="13" width="75" style="2" customWidth="1"/>
    <col min="14" max="16384" width="11.42578125" style="2"/>
  </cols>
  <sheetData>
    <row r="1" spans="1:13" ht="39.950000000000003" customHeight="1" x14ac:dyDescent="0.25">
      <c r="A1" s="5" t="s">
        <v>31</v>
      </c>
      <c r="B1" s="5" t="s">
        <v>286</v>
      </c>
      <c r="C1" s="5" t="s">
        <v>32</v>
      </c>
      <c r="D1" s="5" t="s">
        <v>344</v>
      </c>
      <c r="E1" s="5" t="s">
        <v>33</v>
      </c>
      <c r="F1" s="5" t="s">
        <v>349</v>
      </c>
      <c r="G1" s="5">
        <v>2019</v>
      </c>
      <c r="H1" s="5">
        <v>2020</v>
      </c>
      <c r="I1" s="5">
        <v>2021</v>
      </c>
      <c r="J1" s="5">
        <v>2022</v>
      </c>
      <c r="K1" s="5">
        <v>2023</v>
      </c>
      <c r="L1" s="5" t="s">
        <v>53</v>
      </c>
      <c r="M1" s="5" t="s">
        <v>54</v>
      </c>
    </row>
    <row r="2" spans="1:13" ht="39.950000000000003" customHeight="1" thickBot="1" x14ac:dyDescent="0.3">
      <c r="A2" s="24" t="s">
        <v>510</v>
      </c>
      <c r="B2" s="24" t="s">
        <v>511</v>
      </c>
      <c r="C2" s="7"/>
      <c r="D2" s="7"/>
      <c r="E2" s="7"/>
      <c r="F2" s="7"/>
      <c r="G2" s="7"/>
      <c r="H2" s="7"/>
      <c r="I2" s="7"/>
      <c r="J2" s="7"/>
      <c r="K2" s="7"/>
      <c r="L2" s="7"/>
      <c r="M2" s="7"/>
    </row>
    <row r="3" spans="1:13" ht="50.25" customHeight="1" x14ac:dyDescent="0.25">
      <c r="A3" s="43" t="s">
        <v>724</v>
      </c>
      <c r="B3" s="203" t="s">
        <v>723</v>
      </c>
      <c r="C3" s="44" t="s">
        <v>36</v>
      </c>
      <c r="D3" s="44" t="s">
        <v>345</v>
      </c>
      <c r="E3" s="70" t="s">
        <v>66</v>
      </c>
      <c r="F3" s="70" t="s">
        <v>380</v>
      </c>
      <c r="G3" s="71" t="s">
        <v>49</v>
      </c>
      <c r="H3" s="71" t="s">
        <v>49</v>
      </c>
      <c r="I3" s="71" t="s">
        <v>49</v>
      </c>
      <c r="J3" s="15" t="s">
        <v>232</v>
      </c>
      <c r="K3" s="60" t="s">
        <v>411</v>
      </c>
      <c r="L3" s="87"/>
      <c r="M3" s="73"/>
    </row>
    <row r="4" spans="1:13" ht="39.950000000000003" customHeight="1" x14ac:dyDescent="0.25">
      <c r="A4" s="24" t="s">
        <v>81</v>
      </c>
      <c r="B4" s="24" t="s">
        <v>390</v>
      </c>
      <c r="C4" s="7"/>
      <c r="D4" s="7"/>
      <c r="E4" s="7"/>
      <c r="F4" s="7"/>
      <c r="G4" s="7"/>
      <c r="H4" s="7"/>
      <c r="I4" s="7"/>
      <c r="J4" s="7"/>
      <c r="K4" s="7"/>
      <c r="L4" s="7"/>
      <c r="M4" s="7"/>
    </row>
    <row r="5" spans="1:13" ht="50.25" customHeight="1" x14ac:dyDescent="0.25">
      <c r="A5" s="43" t="s">
        <v>251</v>
      </c>
      <c r="B5" s="43" t="s">
        <v>564</v>
      </c>
      <c r="C5" s="44" t="s">
        <v>36</v>
      </c>
      <c r="D5" s="44" t="s">
        <v>345</v>
      </c>
      <c r="E5" s="44" t="s">
        <v>66</v>
      </c>
      <c r="F5" s="44" t="s">
        <v>380</v>
      </c>
      <c r="G5" s="71">
        <v>11</v>
      </c>
      <c r="H5" s="71">
        <v>11.9</v>
      </c>
      <c r="I5" s="71">
        <v>18.5</v>
      </c>
      <c r="J5" s="449">
        <v>16</v>
      </c>
      <c r="K5" s="382">
        <v>20</v>
      </c>
      <c r="L5" s="87" t="s">
        <v>271</v>
      </c>
      <c r="M5" s="87" t="s">
        <v>405</v>
      </c>
    </row>
    <row r="6" spans="1:13" ht="43.5" customHeight="1" x14ac:dyDescent="0.25">
      <c r="A6" s="74" t="s">
        <v>248</v>
      </c>
      <c r="B6" s="74" t="s">
        <v>391</v>
      </c>
      <c r="C6" s="30" t="s">
        <v>36</v>
      </c>
      <c r="D6" s="30" t="s">
        <v>345</v>
      </c>
      <c r="E6" s="30" t="s">
        <v>66</v>
      </c>
      <c r="F6" s="30" t="s">
        <v>380</v>
      </c>
      <c r="G6" s="75">
        <v>6.5170000000000003</v>
      </c>
      <c r="H6" s="75">
        <v>6.8</v>
      </c>
      <c r="I6" s="75">
        <v>12.6</v>
      </c>
      <c r="J6" s="289">
        <v>10.4</v>
      </c>
      <c r="K6" s="290">
        <v>12.8</v>
      </c>
      <c r="L6" s="76"/>
      <c r="M6" s="61"/>
    </row>
    <row r="7" spans="1:13" ht="36.950000000000003" customHeight="1" x14ac:dyDescent="0.25">
      <c r="A7" s="74" t="s">
        <v>82</v>
      </c>
      <c r="B7" s="74" t="s">
        <v>392</v>
      </c>
      <c r="C7" s="77" t="s">
        <v>36</v>
      </c>
      <c r="D7" s="30" t="s">
        <v>345</v>
      </c>
      <c r="E7" s="77" t="s">
        <v>66</v>
      </c>
      <c r="F7" s="30" t="s">
        <v>380</v>
      </c>
      <c r="G7" s="75">
        <v>4.5</v>
      </c>
      <c r="H7" s="75">
        <v>5.0999999999999996</v>
      </c>
      <c r="I7" s="75">
        <v>5.9</v>
      </c>
      <c r="J7" s="289">
        <v>5.6</v>
      </c>
      <c r="K7" s="290">
        <v>7.3</v>
      </c>
      <c r="L7" s="78"/>
      <c r="M7" s="61"/>
    </row>
    <row r="8" spans="1:13" ht="36.950000000000003" customHeight="1" x14ac:dyDescent="0.25">
      <c r="A8" s="12" t="s">
        <v>83</v>
      </c>
      <c r="B8" s="12" t="s">
        <v>393</v>
      </c>
      <c r="C8" s="13" t="s">
        <v>36</v>
      </c>
      <c r="D8" s="205" t="s">
        <v>345</v>
      </c>
      <c r="E8" s="13" t="s">
        <v>66</v>
      </c>
      <c r="F8" s="13" t="s">
        <v>380</v>
      </c>
      <c r="G8" s="16">
        <v>4.7</v>
      </c>
      <c r="H8" s="16">
        <v>5.2</v>
      </c>
      <c r="I8" s="16">
        <v>7.5</v>
      </c>
      <c r="J8" s="15">
        <v>4.2</v>
      </c>
      <c r="K8" s="265">
        <v>7</v>
      </c>
      <c r="L8" s="61"/>
      <c r="M8" s="61"/>
    </row>
    <row r="9" spans="1:13" ht="36.950000000000003" customHeight="1" x14ac:dyDescent="0.25">
      <c r="A9" s="12" t="s">
        <v>565</v>
      </c>
      <c r="B9" s="204" t="s">
        <v>566</v>
      </c>
      <c r="C9" s="13" t="s">
        <v>36</v>
      </c>
      <c r="D9" s="205" t="s">
        <v>345</v>
      </c>
      <c r="E9" s="13" t="s">
        <v>66</v>
      </c>
      <c r="F9" s="205" t="s">
        <v>353</v>
      </c>
      <c r="G9" s="72">
        <v>36</v>
      </c>
      <c r="H9" s="72">
        <v>71.599999999999994</v>
      </c>
      <c r="I9" s="72">
        <v>118</v>
      </c>
      <c r="J9" s="288">
        <v>113</v>
      </c>
      <c r="K9" s="265">
        <v>82</v>
      </c>
      <c r="L9" s="78"/>
      <c r="M9" s="61"/>
    </row>
    <row r="10" spans="1:13" ht="36.950000000000003" customHeight="1" x14ac:dyDescent="0.25">
      <c r="A10" s="12" t="s">
        <v>84</v>
      </c>
      <c r="B10" s="12" t="s">
        <v>394</v>
      </c>
      <c r="C10" s="13" t="s">
        <v>36</v>
      </c>
      <c r="D10" s="205" t="s">
        <v>345</v>
      </c>
      <c r="E10" s="13" t="s">
        <v>66</v>
      </c>
      <c r="F10" s="205" t="s">
        <v>353</v>
      </c>
      <c r="G10" s="72">
        <v>3.6</v>
      </c>
      <c r="H10" s="72">
        <v>4.2</v>
      </c>
      <c r="I10" s="72">
        <v>11.1</v>
      </c>
      <c r="J10" s="15">
        <v>8.8000000000000007</v>
      </c>
      <c r="K10" s="265">
        <v>7</v>
      </c>
      <c r="L10" s="61"/>
      <c r="M10" s="61"/>
    </row>
    <row r="11" spans="1:13" ht="36.950000000000003" customHeight="1" x14ac:dyDescent="0.25">
      <c r="A11" s="79" t="s">
        <v>86</v>
      </c>
      <c r="B11" s="79" t="s">
        <v>395</v>
      </c>
      <c r="C11" s="80" t="s">
        <v>87</v>
      </c>
      <c r="D11" s="13" t="s">
        <v>345</v>
      </c>
      <c r="E11" s="80" t="s">
        <v>85</v>
      </c>
      <c r="F11" s="13" t="s">
        <v>353</v>
      </c>
      <c r="G11" s="81">
        <v>75.2</v>
      </c>
      <c r="H11" s="81">
        <v>95</v>
      </c>
      <c r="I11" s="81">
        <v>101</v>
      </c>
      <c r="J11" s="288">
        <v>120</v>
      </c>
      <c r="K11" s="265">
        <v>135</v>
      </c>
      <c r="L11" s="78"/>
      <c r="M11" s="61"/>
    </row>
    <row r="12" spans="1:13" ht="36.950000000000003" customHeight="1" x14ac:dyDescent="0.25">
      <c r="A12" s="79" t="s">
        <v>546</v>
      </c>
      <c r="B12" s="79" t="s">
        <v>545</v>
      </c>
      <c r="C12" s="80" t="s">
        <v>51</v>
      </c>
      <c r="D12" s="80" t="s">
        <v>51</v>
      </c>
      <c r="E12" s="80" t="s">
        <v>85</v>
      </c>
      <c r="F12" s="205" t="s">
        <v>353</v>
      </c>
      <c r="G12" s="81">
        <v>14</v>
      </c>
      <c r="H12" s="81">
        <v>14.8</v>
      </c>
      <c r="I12" s="81">
        <v>18.399999999999999</v>
      </c>
      <c r="J12" s="15">
        <v>22.2</v>
      </c>
      <c r="K12" s="11">
        <v>23.5</v>
      </c>
      <c r="L12" s="61"/>
      <c r="M12" s="61"/>
    </row>
    <row r="13" spans="1:13" ht="36.950000000000003" customHeight="1" x14ac:dyDescent="0.25">
      <c r="A13" s="79" t="s">
        <v>543</v>
      </c>
      <c r="B13" s="79" t="s">
        <v>544</v>
      </c>
      <c r="C13" s="80" t="s">
        <v>51</v>
      </c>
      <c r="D13" s="80" t="s">
        <v>51</v>
      </c>
      <c r="E13" s="80" t="s">
        <v>85</v>
      </c>
      <c r="F13" s="205" t="s">
        <v>353</v>
      </c>
      <c r="G13" s="71" t="s">
        <v>49</v>
      </c>
      <c r="H13" s="71" t="s">
        <v>49</v>
      </c>
      <c r="I13" s="81">
        <v>20.6</v>
      </c>
      <c r="J13" s="15">
        <v>18.5</v>
      </c>
      <c r="K13" s="11">
        <v>35.9</v>
      </c>
      <c r="L13" s="61"/>
      <c r="M13" s="61"/>
    </row>
    <row r="14" spans="1:13" ht="36.950000000000003" customHeight="1" x14ac:dyDescent="0.25">
      <c r="A14" s="12" t="s">
        <v>220</v>
      </c>
      <c r="B14" s="79" t="s">
        <v>396</v>
      </c>
      <c r="C14" s="13" t="s">
        <v>51</v>
      </c>
      <c r="D14" s="80" t="s">
        <v>51</v>
      </c>
      <c r="E14" s="13" t="s">
        <v>55</v>
      </c>
      <c r="F14" s="80" t="s">
        <v>351</v>
      </c>
      <c r="G14" s="82">
        <v>49</v>
      </c>
      <c r="H14" s="82">
        <v>50</v>
      </c>
      <c r="I14" s="82">
        <v>50</v>
      </c>
      <c r="J14" s="15">
        <v>52</v>
      </c>
      <c r="K14" s="11">
        <v>50</v>
      </c>
      <c r="L14" s="78"/>
      <c r="M14" s="61"/>
    </row>
    <row r="15" spans="1:13" ht="36.950000000000003" customHeight="1" x14ac:dyDescent="0.25">
      <c r="A15" s="50" t="s">
        <v>88</v>
      </c>
      <c r="B15" s="197" t="s">
        <v>397</v>
      </c>
      <c r="C15" s="83" t="s">
        <v>51</v>
      </c>
      <c r="D15" s="206" t="s">
        <v>51</v>
      </c>
      <c r="E15" s="83" t="s">
        <v>85</v>
      </c>
      <c r="F15" s="208" t="s">
        <v>353</v>
      </c>
      <c r="G15" s="84">
        <v>2.2999999999999998</v>
      </c>
      <c r="H15" s="84">
        <v>1.9</v>
      </c>
      <c r="I15" s="84">
        <v>2.6</v>
      </c>
      <c r="J15" s="15">
        <v>2.4</v>
      </c>
      <c r="K15" s="11">
        <v>3.1</v>
      </c>
      <c r="L15" s="61"/>
      <c r="M15" s="61"/>
    </row>
    <row r="16" spans="1:13" ht="36.950000000000003" customHeight="1" x14ac:dyDescent="0.25">
      <c r="A16" s="12" t="s">
        <v>547</v>
      </c>
      <c r="B16" s="284" t="s">
        <v>548</v>
      </c>
      <c r="C16" s="83" t="s">
        <v>51</v>
      </c>
      <c r="D16" s="206" t="s">
        <v>51</v>
      </c>
      <c r="E16" s="83" t="s">
        <v>85</v>
      </c>
      <c r="F16" s="208" t="s">
        <v>353</v>
      </c>
      <c r="G16" s="16" t="s">
        <v>67</v>
      </c>
      <c r="H16" s="16" t="s">
        <v>67</v>
      </c>
      <c r="I16" s="82">
        <v>137.4</v>
      </c>
      <c r="J16" s="15">
        <v>173.8</v>
      </c>
      <c r="K16" s="11">
        <v>203.9</v>
      </c>
      <c r="L16" s="78"/>
      <c r="M16" s="61"/>
    </row>
    <row r="17" spans="1:13" ht="39.950000000000003" customHeight="1" x14ac:dyDescent="0.25">
      <c r="A17" s="85" t="s">
        <v>89</v>
      </c>
      <c r="B17" s="85" t="s">
        <v>398</v>
      </c>
      <c r="C17" s="86"/>
      <c r="D17" s="86"/>
      <c r="E17" s="86"/>
      <c r="F17" s="86"/>
      <c r="G17" s="86"/>
      <c r="H17" s="86"/>
      <c r="I17" s="86"/>
      <c r="J17" s="86"/>
      <c r="K17" s="86"/>
      <c r="L17" s="86"/>
      <c r="M17" s="86"/>
    </row>
    <row r="18" spans="1:13" ht="42.75" customHeight="1" x14ac:dyDescent="0.25">
      <c r="A18" s="43" t="s">
        <v>249</v>
      </c>
      <c r="B18" s="43" t="s">
        <v>399</v>
      </c>
      <c r="C18" s="44" t="s">
        <v>36</v>
      </c>
      <c r="D18" s="44" t="s">
        <v>345</v>
      </c>
      <c r="E18" s="44" t="s">
        <v>66</v>
      </c>
      <c r="F18" s="44" t="s">
        <v>380</v>
      </c>
      <c r="G18" s="71">
        <v>29.5</v>
      </c>
      <c r="H18" s="71">
        <v>52.6</v>
      </c>
      <c r="I18" s="71">
        <v>22.7</v>
      </c>
      <c r="J18" s="448">
        <v>34.1</v>
      </c>
      <c r="K18" s="60">
        <v>48.1</v>
      </c>
      <c r="L18" s="210" t="s">
        <v>250</v>
      </c>
      <c r="M18" s="210" t="s">
        <v>406</v>
      </c>
    </row>
    <row r="19" spans="1:13" ht="36.950000000000003" customHeight="1" x14ac:dyDescent="0.25">
      <c r="A19" s="45" t="s">
        <v>90</v>
      </c>
      <c r="B19" s="12" t="s">
        <v>401</v>
      </c>
      <c r="C19" s="17" t="s">
        <v>91</v>
      </c>
      <c r="D19" s="17" t="s">
        <v>404</v>
      </c>
      <c r="E19" s="17" t="s">
        <v>66</v>
      </c>
      <c r="F19" s="17" t="s">
        <v>380</v>
      </c>
      <c r="G19" s="16">
        <v>0.88300000000000001</v>
      </c>
      <c r="H19" s="16">
        <v>2.8</v>
      </c>
      <c r="I19" s="16">
        <v>13.3</v>
      </c>
      <c r="J19" s="15">
        <v>17.3</v>
      </c>
      <c r="K19" s="11">
        <v>22.9</v>
      </c>
      <c r="L19" s="210" t="s">
        <v>550</v>
      </c>
      <c r="M19" s="210" t="s">
        <v>549</v>
      </c>
    </row>
    <row r="20" spans="1:13" ht="36.950000000000003" customHeight="1" x14ac:dyDescent="0.25">
      <c r="A20" s="45" t="s">
        <v>231</v>
      </c>
      <c r="B20" s="12" t="s">
        <v>403</v>
      </c>
      <c r="C20" s="17" t="s">
        <v>91</v>
      </c>
      <c r="D20" s="17" t="s">
        <v>404</v>
      </c>
      <c r="E20" s="17" t="s">
        <v>66</v>
      </c>
      <c r="F20" s="17" t="s">
        <v>380</v>
      </c>
      <c r="G20" s="16" t="s">
        <v>67</v>
      </c>
      <c r="H20" s="16">
        <v>2.5</v>
      </c>
      <c r="I20" s="285">
        <v>4.8</v>
      </c>
      <c r="J20" s="15">
        <v>4.5999999999999996</v>
      </c>
      <c r="K20" s="11">
        <v>6.4</v>
      </c>
      <c r="L20" s="210" t="s">
        <v>551</v>
      </c>
      <c r="M20" s="210" t="s">
        <v>552</v>
      </c>
    </row>
    <row r="21" spans="1:13" ht="36.950000000000003" customHeight="1" x14ac:dyDescent="0.25">
      <c r="A21" s="12" t="s">
        <v>92</v>
      </c>
      <c r="B21" s="12" t="s">
        <v>402</v>
      </c>
      <c r="C21" s="17" t="s">
        <v>91</v>
      </c>
      <c r="D21" s="17" t="s">
        <v>404</v>
      </c>
      <c r="E21" s="17" t="s">
        <v>55</v>
      </c>
      <c r="F21" s="17" t="s">
        <v>351</v>
      </c>
      <c r="G21" s="16" t="s">
        <v>67</v>
      </c>
      <c r="H21" s="16">
        <v>248</v>
      </c>
      <c r="I21" s="16" t="s">
        <v>93</v>
      </c>
      <c r="J21" s="15" t="s">
        <v>93</v>
      </c>
      <c r="K21" s="11" t="s">
        <v>507</v>
      </c>
      <c r="L21" s="283" t="s">
        <v>554</v>
      </c>
      <c r="M21" s="210" t="s">
        <v>553</v>
      </c>
    </row>
    <row r="22" spans="1:13" ht="36.950000000000003" customHeight="1" x14ac:dyDescent="0.25">
      <c r="A22" s="12" t="s">
        <v>555</v>
      </c>
      <c r="B22" s="12" t="s">
        <v>400</v>
      </c>
      <c r="C22" s="13" t="s">
        <v>51</v>
      </c>
      <c r="D22" s="13" t="s">
        <v>51</v>
      </c>
      <c r="E22" s="17" t="s">
        <v>66</v>
      </c>
      <c r="F22" s="205" t="s">
        <v>380</v>
      </c>
      <c r="G22" s="16" t="s">
        <v>49</v>
      </c>
      <c r="H22" s="16">
        <v>24</v>
      </c>
      <c r="I22" s="285">
        <v>32.700000000000003</v>
      </c>
      <c r="J22" s="15">
        <v>35.799999999999997</v>
      </c>
      <c r="K22" s="11">
        <v>46.1</v>
      </c>
      <c r="L22" s="286" t="s">
        <v>556</v>
      </c>
      <c r="M22" s="210" t="s">
        <v>557</v>
      </c>
    </row>
    <row r="23" spans="1:13" ht="36.950000000000003" customHeight="1" x14ac:dyDescent="0.25">
      <c r="A23" s="197" t="s">
        <v>558</v>
      </c>
      <c r="B23" s="197" t="s">
        <v>559</v>
      </c>
      <c r="C23" s="266" t="s">
        <v>36</v>
      </c>
      <c r="D23" s="266" t="s">
        <v>345</v>
      </c>
      <c r="E23" s="266" t="s">
        <v>66</v>
      </c>
      <c r="F23" s="266" t="s">
        <v>380</v>
      </c>
      <c r="G23" s="71" t="s">
        <v>49</v>
      </c>
      <c r="H23" s="71" t="s">
        <v>49</v>
      </c>
      <c r="I23" s="16">
        <v>8.1</v>
      </c>
      <c r="J23" s="15">
        <v>11.2</v>
      </c>
      <c r="K23" s="11">
        <v>11.5</v>
      </c>
      <c r="L23" s="267"/>
      <c r="M23" s="268"/>
    </row>
    <row r="24" spans="1:13" ht="36.950000000000003" customHeight="1" x14ac:dyDescent="0.25">
      <c r="A24" s="197" t="s">
        <v>560</v>
      </c>
      <c r="B24" s="287" t="s">
        <v>561</v>
      </c>
      <c r="C24" s="266"/>
      <c r="D24" s="266"/>
      <c r="E24" s="266" t="s">
        <v>85</v>
      </c>
      <c r="F24" s="266" t="s">
        <v>353</v>
      </c>
      <c r="G24" s="71" t="s">
        <v>49</v>
      </c>
      <c r="H24" s="71" t="s">
        <v>49</v>
      </c>
      <c r="I24" s="16">
        <v>386</v>
      </c>
      <c r="J24" s="15">
        <v>818</v>
      </c>
      <c r="K24" s="11">
        <v>419</v>
      </c>
      <c r="L24" s="267"/>
      <c r="M24" s="268"/>
    </row>
    <row r="25" spans="1:13" s="172" customFormat="1" ht="36.950000000000003" customHeight="1" thickBot="1" x14ac:dyDescent="0.3">
      <c r="A25" s="173" t="s">
        <v>562</v>
      </c>
      <c r="B25" s="173" t="s">
        <v>563</v>
      </c>
      <c r="C25" s="174"/>
      <c r="D25" s="207"/>
      <c r="E25" s="175" t="s">
        <v>66</v>
      </c>
      <c r="F25" s="209" t="s">
        <v>380</v>
      </c>
      <c r="G25" s="291" t="s">
        <v>49</v>
      </c>
      <c r="H25" s="291" t="s">
        <v>49</v>
      </c>
      <c r="I25" s="176">
        <v>1.7</v>
      </c>
      <c r="J25" s="202">
        <v>2.5</v>
      </c>
      <c r="K25" s="177">
        <v>2.9</v>
      </c>
      <c r="L25" s="186"/>
      <c r="M25" s="186"/>
    </row>
  </sheetData>
  <phoneticPr fontId="3"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08D9C-534C-4ACC-A4EC-3AD584D770F4}">
  <sheetPr>
    <tabColor rgb="FF92D050"/>
  </sheetPr>
  <dimension ref="A1:M21"/>
  <sheetViews>
    <sheetView showGridLines="0" topLeftCell="B1" zoomScale="70" zoomScaleNormal="70" workbookViewId="0">
      <selection activeCell="S13" sqref="S13"/>
    </sheetView>
  </sheetViews>
  <sheetFormatPr baseColWidth="10" defaultColWidth="11.42578125" defaultRowHeight="15" x14ac:dyDescent="0.25"/>
  <cols>
    <col min="1" max="1" width="50.28515625" style="2" hidden="1" customWidth="1"/>
    <col min="2" max="2" width="67.7109375" style="2" customWidth="1"/>
    <col min="3" max="3" width="15.7109375" style="2" hidden="1" customWidth="1"/>
    <col min="4" max="4" width="15.7109375" style="2" customWidth="1"/>
    <col min="5" max="5" width="15.7109375" style="2" hidden="1" customWidth="1"/>
    <col min="6" max="6" width="15.7109375" style="2" customWidth="1"/>
    <col min="7" max="10" width="16.7109375" style="2" customWidth="1"/>
    <col min="11" max="11" width="16.7109375" style="306" customWidth="1"/>
    <col min="12" max="12" width="41.85546875" style="311" hidden="1" customWidth="1"/>
    <col min="13" max="13" width="44" style="311" customWidth="1"/>
    <col min="14" max="16384" width="11.42578125" style="2"/>
  </cols>
  <sheetData>
    <row r="1" spans="1:13" ht="39.950000000000003" customHeight="1" x14ac:dyDescent="0.25">
      <c r="A1" s="5" t="s">
        <v>31</v>
      </c>
      <c r="B1" s="5" t="s">
        <v>286</v>
      </c>
      <c r="C1" s="5" t="s">
        <v>32</v>
      </c>
      <c r="D1" s="5" t="s">
        <v>344</v>
      </c>
      <c r="E1" s="5" t="s">
        <v>33</v>
      </c>
      <c r="F1" s="5" t="s">
        <v>349</v>
      </c>
      <c r="G1" s="5">
        <v>2019</v>
      </c>
      <c r="H1" s="5">
        <v>2020</v>
      </c>
      <c r="I1" s="5">
        <v>2021</v>
      </c>
      <c r="J1" s="5">
        <v>2022</v>
      </c>
      <c r="K1" s="5">
        <v>2023</v>
      </c>
      <c r="L1" s="341" t="s">
        <v>53</v>
      </c>
      <c r="M1" s="341" t="s">
        <v>54</v>
      </c>
    </row>
    <row r="2" spans="1:13" ht="39.950000000000003" customHeight="1" x14ac:dyDescent="0.25">
      <c r="A2" s="24" t="s">
        <v>94</v>
      </c>
      <c r="B2" s="24" t="s">
        <v>407</v>
      </c>
      <c r="C2" s="7"/>
      <c r="D2" s="7"/>
      <c r="E2" s="7"/>
      <c r="F2" s="7"/>
      <c r="G2" s="7"/>
      <c r="H2" s="7"/>
      <c r="I2" s="7"/>
      <c r="J2" s="7"/>
      <c r="K2" s="7"/>
      <c r="L2" s="24"/>
      <c r="M2" s="24"/>
    </row>
    <row r="3" spans="1:13" ht="36.950000000000003" customHeight="1" x14ac:dyDescent="0.25">
      <c r="A3" s="88" t="s">
        <v>571</v>
      </c>
      <c r="B3" s="88" t="s">
        <v>570</v>
      </c>
      <c r="C3" s="89" t="s">
        <v>51</v>
      </c>
      <c r="D3" s="205" t="s">
        <v>51</v>
      </c>
      <c r="E3" s="205" t="s">
        <v>66</v>
      </c>
      <c r="F3" s="205" t="s">
        <v>380</v>
      </c>
      <c r="G3" s="241" t="s">
        <v>67</v>
      </c>
      <c r="H3" s="272">
        <v>4.5</v>
      </c>
      <c r="I3" s="262">
        <v>4.7</v>
      </c>
      <c r="J3" s="262">
        <v>7.2</v>
      </c>
      <c r="K3" s="363">
        <v>5.9</v>
      </c>
      <c r="L3" s="342"/>
      <c r="M3" s="342"/>
    </row>
    <row r="4" spans="1:13" ht="36.950000000000003" customHeight="1" x14ac:dyDescent="0.25">
      <c r="A4" s="88" t="s">
        <v>500</v>
      </c>
      <c r="B4" s="88" t="s">
        <v>569</v>
      </c>
      <c r="C4" s="89" t="s">
        <v>502</v>
      </c>
      <c r="D4" s="205" t="s">
        <v>502</v>
      </c>
      <c r="E4" s="9" t="s">
        <v>66</v>
      </c>
      <c r="F4" s="9" t="s">
        <v>380</v>
      </c>
      <c r="G4" s="238" t="s">
        <v>67</v>
      </c>
      <c r="H4" s="238" t="s">
        <v>67</v>
      </c>
      <c r="I4" s="238" t="s">
        <v>67</v>
      </c>
      <c r="J4" s="262">
        <v>4.5999999999999996</v>
      </c>
      <c r="K4" s="300">
        <v>3.1</v>
      </c>
      <c r="L4" s="342"/>
      <c r="M4" s="342"/>
    </row>
    <row r="5" spans="1:13" ht="36.950000000000003" customHeight="1" x14ac:dyDescent="0.25">
      <c r="A5" s="88" t="s">
        <v>501</v>
      </c>
      <c r="B5" s="88" t="s">
        <v>572</v>
      </c>
      <c r="C5" s="89" t="s">
        <v>36</v>
      </c>
      <c r="D5" s="205" t="s">
        <v>345</v>
      </c>
      <c r="E5" s="9" t="s">
        <v>66</v>
      </c>
      <c r="F5" s="9" t="s">
        <v>380</v>
      </c>
      <c r="G5" s="238" t="s">
        <v>67</v>
      </c>
      <c r="H5" s="238" t="s">
        <v>67</v>
      </c>
      <c r="I5" s="238" t="s">
        <v>67</v>
      </c>
      <c r="J5" s="262">
        <v>51.5</v>
      </c>
      <c r="K5" s="300">
        <v>51.6</v>
      </c>
      <c r="L5" s="342" t="s">
        <v>575</v>
      </c>
      <c r="M5" s="342" t="s">
        <v>574</v>
      </c>
    </row>
    <row r="6" spans="1:13" ht="36.950000000000003" customHeight="1" x14ac:dyDescent="0.25">
      <c r="A6" s="88" t="s">
        <v>503</v>
      </c>
      <c r="B6" s="88" t="s">
        <v>573</v>
      </c>
      <c r="C6" s="89" t="s">
        <v>51</v>
      </c>
      <c r="D6" s="205" t="s">
        <v>51</v>
      </c>
      <c r="E6" s="9" t="s">
        <v>139</v>
      </c>
      <c r="F6" s="9" t="s">
        <v>139</v>
      </c>
      <c r="G6" s="238" t="s">
        <v>67</v>
      </c>
      <c r="H6" s="238" t="s">
        <v>67</v>
      </c>
      <c r="I6" s="238" t="s">
        <v>67</v>
      </c>
      <c r="J6" s="262">
        <v>168.6</v>
      </c>
      <c r="K6" s="300">
        <v>846.2</v>
      </c>
      <c r="L6" s="342" t="s">
        <v>577</v>
      </c>
      <c r="M6" s="342" t="s">
        <v>576</v>
      </c>
    </row>
    <row r="7" spans="1:13" ht="36.950000000000003" customHeight="1" x14ac:dyDescent="0.25">
      <c r="A7" s="88" t="s">
        <v>504</v>
      </c>
      <c r="B7" s="88" t="s">
        <v>578</v>
      </c>
      <c r="C7" s="89" t="s">
        <v>51</v>
      </c>
      <c r="D7" s="205" t="s">
        <v>51</v>
      </c>
      <c r="E7" s="9" t="s">
        <v>139</v>
      </c>
      <c r="F7" s="9" t="s">
        <v>139</v>
      </c>
      <c r="G7" s="238" t="s">
        <v>67</v>
      </c>
      <c r="H7" s="238" t="s">
        <v>67</v>
      </c>
      <c r="I7" s="238" t="s">
        <v>67</v>
      </c>
      <c r="J7" s="262">
        <v>111.5</v>
      </c>
      <c r="K7" s="300">
        <v>244</v>
      </c>
      <c r="L7" s="342" t="s">
        <v>577</v>
      </c>
      <c r="M7" s="342" t="s">
        <v>576</v>
      </c>
    </row>
    <row r="8" spans="1:13" ht="36.950000000000003" customHeight="1" x14ac:dyDescent="0.25">
      <c r="A8" s="88" t="s">
        <v>505</v>
      </c>
      <c r="B8" s="88" t="s">
        <v>579</v>
      </c>
      <c r="C8" s="89" t="s">
        <v>51</v>
      </c>
      <c r="D8" s="205" t="s">
        <v>51</v>
      </c>
      <c r="E8" s="9" t="s">
        <v>139</v>
      </c>
      <c r="F8" s="9" t="s">
        <v>139</v>
      </c>
      <c r="G8" s="295" t="s">
        <v>67</v>
      </c>
      <c r="H8" s="295" t="s">
        <v>67</v>
      </c>
      <c r="I8" s="295" t="s">
        <v>67</v>
      </c>
      <c r="J8" s="296">
        <v>163.4</v>
      </c>
      <c r="K8" s="300">
        <v>426</v>
      </c>
      <c r="L8" s="342" t="s">
        <v>577</v>
      </c>
      <c r="M8" s="342" t="s">
        <v>576</v>
      </c>
    </row>
    <row r="9" spans="1:13" ht="36.950000000000003" customHeight="1" x14ac:dyDescent="0.25">
      <c r="A9" s="88" t="s">
        <v>506</v>
      </c>
      <c r="B9" s="307" t="s">
        <v>580</v>
      </c>
      <c r="C9" s="89" t="s">
        <v>51</v>
      </c>
      <c r="D9" s="205" t="s">
        <v>51</v>
      </c>
      <c r="E9" s="9" t="s">
        <v>139</v>
      </c>
      <c r="F9" s="9" t="s">
        <v>139</v>
      </c>
      <c r="G9" s="17" t="s">
        <v>49</v>
      </c>
      <c r="H9" s="17" t="s">
        <v>49</v>
      </c>
      <c r="I9" s="17" t="s">
        <v>49</v>
      </c>
      <c r="J9" s="17" t="s">
        <v>49</v>
      </c>
      <c r="K9" s="300">
        <v>382</v>
      </c>
      <c r="L9" s="342" t="s">
        <v>577</v>
      </c>
      <c r="M9" s="342" t="s">
        <v>576</v>
      </c>
    </row>
    <row r="10" spans="1:13" ht="36.950000000000003" customHeight="1" x14ac:dyDescent="0.25">
      <c r="A10" s="12" t="s">
        <v>274</v>
      </c>
      <c r="B10" s="12" t="s">
        <v>408</v>
      </c>
      <c r="C10" s="13" t="s">
        <v>51</v>
      </c>
      <c r="D10" s="205" t="s">
        <v>51</v>
      </c>
      <c r="E10" s="9" t="s">
        <v>55</v>
      </c>
      <c r="F10" s="13" t="s">
        <v>351</v>
      </c>
      <c r="G10" s="238" t="s">
        <v>67</v>
      </c>
      <c r="H10" s="261" t="s">
        <v>67</v>
      </c>
      <c r="I10" s="262" t="s">
        <v>67</v>
      </c>
      <c r="J10" s="263">
        <v>2700</v>
      </c>
      <c r="K10" s="301">
        <v>13683</v>
      </c>
      <c r="L10" s="343"/>
      <c r="M10" s="343"/>
    </row>
    <row r="11" spans="1:13" ht="36.950000000000003" customHeight="1" x14ac:dyDescent="0.25">
      <c r="A11" s="12" t="s">
        <v>567</v>
      </c>
      <c r="B11" s="12" t="s">
        <v>568</v>
      </c>
      <c r="C11" s="13" t="s">
        <v>51</v>
      </c>
      <c r="D11" s="205" t="s">
        <v>51</v>
      </c>
      <c r="E11" s="9" t="s">
        <v>55</v>
      </c>
      <c r="F11" s="13" t="s">
        <v>351</v>
      </c>
      <c r="G11" s="238" t="s">
        <v>67</v>
      </c>
      <c r="H11" s="261" t="s">
        <v>67</v>
      </c>
      <c r="I11" s="263">
        <v>5170</v>
      </c>
      <c r="J11" s="263">
        <v>5622</v>
      </c>
      <c r="K11" s="301">
        <v>5400</v>
      </c>
      <c r="L11" s="343"/>
      <c r="M11" s="343"/>
    </row>
    <row r="12" spans="1:13" ht="36.950000000000003" customHeight="1" x14ac:dyDescent="0.25">
      <c r="A12" s="297" t="s">
        <v>95</v>
      </c>
      <c r="B12" s="297" t="s">
        <v>409</v>
      </c>
      <c r="C12" s="298" t="s">
        <v>51</v>
      </c>
      <c r="D12" s="298" t="s">
        <v>51</v>
      </c>
      <c r="E12" s="298" t="s">
        <v>55</v>
      </c>
      <c r="F12" s="298" t="s">
        <v>351</v>
      </c>
      <c r="G12" s="295">
        <v>59075</v>
      </c>
      <c r="H12" s="295">
        <v>57086</v>
      </c>
      <c r="I12" s="299">
        <v>55831</v>
      </c>
      <c r="J12" s="299">
        <v>55355</v>
      </c>
      <c r="K12" s="302">
        <v>58238</v>
      </c>
      <c r="L12" s="344"/>
      <c r="M12" s="344"/>
    </row>
    <row r="13" spans="1:13" ht="39.950000000000003" customHeight="1" x14ac:dyDescent="0.25">
      <c r="A13" s="293" t="s">
        <v>136</v>
      </c>
      <c r="B13" s="293" t="s">
        <v>485</v>
      </c>
      <c r="C13" s="294"/>
      <c r="D13" s="294"/>
      <c r="E13" s="294"/>
      <c r="F13" s="294"/>
      <c r="G13" s="294"/>
      <c r="H13" s="294"/>
      <c r="I13" s="294"/>
      <c r="J13" s="294"/>
      <c r="K13" s="294"/>
      <c r="L13" s="293"/>
      <c r="M13" s="293"/>
    </row>
    <row r="14" spans="1:13" ht="30.75" customHeight="1" x14ac:dyDescent="0.25">
      <c r="A14" s="221" t="s">
        <v>137</v>
      </c>
      <c r="B14" s="221" t="s">
        <v>486</v>
      </c>
      <c r="C14" s="104" t="s">
        <v>87</v>
      </c>
      <c r="D14" s="104" t="s">
        <v>346</v>
      </c>
      <c r="E14" s="104" t="s">
        <v>55</v>
      </c>
      <c r="F14" s="292" t="s">
        <v>351</v>
      </c>
      <c r="G14" s="105">
        <v>19</v>
      </c>
      <c r="H14" s="105">
        <v>18</v>
      </c>
      <c r="I14" s="105">
        <v>18</v>
      </c>
      <c r="J14" s="105">
        <v>17</v>
      </c>
      <c r="K14" s="303">
        <v>16</v>
      </c>
      <c r="L14" s="345"/>
      <c r="M14" s="345"/>
    </row>
    <row r="15" spans="1:13" ht="32.25" customHeight="1" x14ac:dyDescent="0.25">
      <c r="A15" s="106" t="s">
        <v>138</v>
      </c>
      <c r="B15" s="106" t="s">
        <v>487</v>
      </c>
      <c r="C15" s="91" t="s">
        <v>87</v>
      </c>
      <c r="D15" s="91" t="s">
        <v>346</v>
      </c>
      <c r="E15" s="91" t="s">
        <v>139</v>
      </c>
      <c r="F15" s="91" t="s">
        <v>139</v>
      </c>
      <c r="G15" s="264">
        <v>4.0999999999999996</v>
      </c>
      <c r="H15" s="264">
        <v>4</v>
      </c>
      <c r="I15" s="264">
        <v>4.3</v>
      </c>
      <c r="J15" s="264">
        <v>4.4000000000000004</v>
      </c>
      <c r="K15" s="304">
        <v>4.5</v>
      </c>
      <c r="L15" s="345"/>
      <c r="M15" s="345"/>
    </row>
    <row r="16" spans="1:13" ht="28.5" customHeight="1" x14ac:dyDescent="0.25">
      <c r="A16" s="308" t="s">
        <v>679</v>
      </c>
      <c r="B16" s="308" t="s">
        <v>488</v>
      </c>
      <c r="C16" s="91" t="s">
        <v>87</v>
      </c>
      <c r="D16" s="91" t="s">
        <v>346</v>
      </c>
      <c r="E16" s="91" t="s">
        <v>55</v>
      </c>
      <c r="F16" s="91" t="s">
        <v>351</v>
      </c>
      <c r="G16" s="110">
        <v>13505</v>
      </c>
      <c r="H16" s="110">
        <v>13048</v>
      </c>
      <c r="I16" s="110">
        <v>12986</v>
      </c>
      <c r="J16" s="110">
        <v>12257</v>
      </c>
      <c r="K16" s="305">
        <v>12179</v>
      </c>
      <c r="L16" s="345"/>
      <c r="M16" s="345"/>
    </row>
    <row r="17" spans="1:13" ht="29.25" customHeight="1" x14ac:dyDescent="0.25">
      <c r="A17" s="308" t="s">
        <v>208</v>
      </c>
      <c r="B17" s="308" t="s">
        <v>489</v>
      </c>
      <c r="C17" s="91" t="s">
        <v>87</v>
      </c>
      <c r="D17" s="91" t="s">
        <v>346</v>
      </c>
      <c r="E17" s="91" t="s">
        <v>85</v>
      </c>
      <c r="F17" s="91" t="s">
        <v>353</v>
      </c>
      <c r="G17" s="110">
        <v>9033</v>
      </c>
      <c r="H17" s="110">
        <v>10900</v>
      </c>
      <c r="I17" s="110">
        <v>12100</v>
      </c>
      <c r="J17" s="110">
        <v>13800</v>
      </c>
      <c r="K17" s="305"/>
      <c r="L17" s="345"/>
      <c r="M17" s="345"/>
    </row>
    <row r="18" spans="1:13" ht="28.5" customHeight="1" x14ac:dyDescent="0.25">
      <c r="A18" s="106" t="s">
        <v>210</v>
      </c>
      <c r="B18" s="108" t="s">
        <v>490</v>
      </c>
      <c r="C18" s="91" t="s">
        <v>87</v>
      </c>
      <c r="D18" s="91" t="s">
        <v>346</v>
      </c>
      <c r="E18" s="91" t="s">
        <v>85</v>
      </c>
      <c r="F18" s="91" t="s">
        <v>353</v>
      </c>
      <c r="G18" s="92" t="s">
        <v>49</v>
      </c>
      <c r="H18" s="92" t="s">
        <v>49</v>
      </c>
      <c r="I18" s="125">
        <v>443</v>
      </c>
      <c r="J18" s="110">
        <v>430</v>
      </c>
      <c r="K18" s="305">
        <v>550</v>
      </c>
      <c r="L18" s="345"/>
      <c r="M18" s="345"/>
    </row>
    <row r="19" spans="1:13" ht="28.5" customHeight="1" x14ac:dyDescent="0.25">
      <c r="A19" s="106" t="s">
        <v>209</v>
      </c>
      <c r="B19" s="108" t="s">
        <v>491</v>
      </c>
      <c r="C19" s="91" t="s">
        <v>87</v>
      </c>
      <c r="D19" s="91" t="s">
        <v>346</v>
      </c>
      <c r="E19" s="91" t="s">
        <v>85</v>
      </c>
      <c r="F19" s="91" t="s">
        <v>353</v>
      </c>
      <c r="G19" s="92" t="s">
        <v>49</v>
      </c>
      <c r="H19" s="92" t="s">
        <v>49</v>
      </c>
      <c r="I19" s="125">
        <v>101</v>
      </c>
      <c r="J19" s="110">
        <v>120</v>
      </c>
      <c r="K19" s="305">
        <v>135</v>
      </c>
      <c r="L19" s="345"/>
      <c r="M19" s="345"/>
    </row>
    <row r="20" spans="1:13" ht="28.5" customHeight="1" thickBot="1" x14ac:dyDescent="0.3">
      <c r="A20" s="450" t="s">
        <v>499</v>
      </c>
      <c r="B20" s="451" t="s">
        <v>581</v>
      </c>
      <c r="C20" s="452" t="s">
        <v>87</v>
      </c>
      <c r="D20" s="452" t="s">
        <v>346</v>
      </c>
      <c r="E20" s="452" t="s">
        <v>139</v>
      </c>
      <c r="F20" s="452" t="s">
        <v>139</v>
      </c>
      <c r="G20" s="452" t="s">
        <v>67</v>
      </c>
      <c r="H20" s="452" t="s">
        <v>67</v>
      </c>
      <c r="I20" s="452" t="s">
        <v>67</v>
      </c>
      <c r="J20" s="453" t="s">
        <v>67</v>
      </c>
      <c r="K20" s="454">
        <v>44.5</v>
      </c>
      <c r="L20" s="455"/>
      <c r="M20" s="455"/>
    </row>
    <row r="21" spans="1:13" x14ac:dyDescent="0.25">
      <c r="A21" s="436"/>
      <c r="B21" s="436"/>
      <c r="C21" s="436"/>
      <c r="D21" s="436"/>
      <c r="E21" s="436"/>
      <c r="F21" s="436"/>
      <c r="G21" s="436"/>
      <c r="H21" s="436"/>
      <c r="I21" s="436"/>
      <c r="J21" s="436"/>
      <c r="K21" s="456"/>
      <c r="L21" s="457"/>
      <c r="M21" s="457"/>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37179-0FAD-4BBB-89C8-B14114D83CED}">
  <sheetPr>
    <tabColor rgb="FF92D050"/>
  </sheetPr>
  <dimension ref="A1:N76"/>
  <sheetViews>
    <sheetView showGridLines="0" topLeftCell="B1" zoomScale="80" zoomScaleNormal="70" workbookViewId="0">
      <selection activeCell="A70" sqref="A70:M70"/>
    </sheetView>
  </sheetViews>
  <sheetFormatPr baseColWidth="10" defaultColWidth="11.42578125" defaultRowHeight="15" x14ac:dyDescent="0.25"/>
  <cols>
    <col min="1" max="1" width="66.42578125" style="2" hidden="1" customWidth="1"/>
    <col min="2" max="2" width="42.42578125" style="2" customWidth="1"/>
    <col min="3" max="3" width="21.7109375" style="2" hidden="1" customWidth="1"/>
    <col min="4" max="4" width="15.7109375" style="2" customWidth="1"/>
    <col min="5" max="5" width="19.5703125" style="2" hidden="1" customWidth="1"/>
    <col min="6" max="6" width="20.42578125" style="2" customWidth="1"/>
    <col min="7" max="11" width="20.7109375" style="2" customWidth="1"/>
    <col min="12" max="12" width="90.85546875" style="2" hidden="1" customWidth="1"/>
    <col min="13" max="13" width="88.42578125" style="361" customWidth="1"/>
    <col min="14" max="16384" width="11.42578125" style="2"/>
  </cols>
  <sheetData>
    <row r="1" spans="1:13" ht="27" customHeight="1" x14ac:dyDescent="0.25"/>
    <row r="2" spans="1:13" ht="37.5" customHeight="1" x14ac:dyDescent="0.25">
      <c r="A2" s="214" t="s">
        <v>96</v>
      </c>
      <c r="B2" s="214" t="s">
        <v>410</v>
      </c>
      <c r="C2" s="215"/>
      <c r="D2" s="215"/>
      <c r="E2" s="215"/>
      <c r="F2" s="215"/>
      <c r="G2" s="215"/>
      <c r="H2" s="215"/>
      <c r="I2" s="215"/>
      <c r="J2" s="215"/>
      <c r="K2" s="215"/>
      <c r="L2" s="215"/>
      <c r="M2" s="367"/>
    </row>
    <row r="3" spans="1:13" ht="24" customHeight="1" x14ac:dyDescent="0.25">
      <c r="A3" s="179" t="s">
        <v>31</v>
      </c>
      <c r="B3" s="5" t="s">
        <v>286</v>
      </c>
      <c r="C3" s="5" t="s">
        <v>32</v>
      </c>
      <c r="D3" s="5" t="s">
        <v>344</v>
      </c>
      <c r="E3" s="5" t="s">
        <v>233</v>
      </c>
      <c r="F3" s="5" t="s">
        <v>349</v>
      </c>
      <c r="G3" s="5">
        <v>2019</v>
      </c>
      <c r="H3" s="5">
        <v>2020</v>
      </c>
      <c r="I3" s="5">
        <v>2021</v>
      </c>
      <c r="J3" s="5">
        <v>2022</v>
      </c>
      <c r="K3" s="5">
        <v>2023</v>
      </c>
      <c r="L3" s="5" t="s">
        <v>53</v>
      </c>
      <c r="M3" s="341" t="s">
        <v>54</v>
      </c>
    </row>
    <row r="4" spans="1:13" ht="25.15" customHeight="1" x14ac:dyDescent="0.25">
      <c r="A4" s="364" t="s">
        <v>97</v>
      </c>
      <c r="B4" s="364" t="s">
        <v>412</v>
      </c>
      <c r="C4" s="365" t="s">
        <v>98</v>
      </c>
      <c r="D4" s="365" t="s">
        <v>413</v>
      </c>
      <c r="E4" s="365" t="s">
        <v>99</v>
      </c>
      <c r="F4" s="365" t="s">
        <v>414</v>
      </c>
      <c r="G4" s="105">
        <v>152630</v>
      </c>
      <c r="H4" s="105">
        <v>196000</v>
      </c>
      <c r="I4" s="105">
        <v>143826</v>
      </c>
      <c r="J4" s="105">
        <v>206834</v>
      </c>
      <c r="K4" s="216">
        <v>293664</v>
      </c>
      <c r="L4" s="366"/>
      <c r="M4" s="368"/>
    </row>
    <row r="5" spans="1:13" ht="39.950000000000003" customHeight="1" x14ac:dyDescent="0.25">
      <c r="A5" s="214" t="s">
        <v>100</v>
      </c>
      <c r="B5" s="214" t="s">
        <v>415</v>
      </c>
      <c r="C5" s="215"/>
      <c r="D5" s="215"/>
      <c r="E5" s="215"/>
      <c r="F5" s="215"/>
      <c r="G5" s="215"/>
      <c r="H5" s="215"/>
      <c r="I5" s="215"/>
      <c r="J5" s="215"/>
      <c r="K5" s="215"/>
      <c r="L5" s="90"/>
      <c r="M5" s="367"/>
    </row>
    <row r="6" spans="1:13" ht="24" customHeight="1" x14ac:dyDescent="0.25">
      <c r="A6" s="179" t="s">
        <v>31</v>
      </c>
      <c r="B6" s="5" t="s">
        <v>286</v>
      </c>
      <c r="C6" s="5" t="s">
        <v>32</v>
      </c>
      <c r="D6" s="5" t="s">
        <v>344</v>
      </c>
      <c r="E6" s="5" t="s">
        <v>233</v>
      </c>
      <c r="F6" s="5" t="s">
        <v>349</v>
      </c>
      <c r="G6" s="5">
        <v>2019</v>
      </c>
      <c r="H6" s="5">
        <v>2020</v>
      </c>
      <c r="I6" s="5">
        <v>2021</v>
      </c>
      <c r="J6" s="5">
        <v>2022</v>
      </c>
      <c r="K6" s="5">
        <v>2023</v>
      </c>
      <c r="L6" s="5" t="s">
        <v>53</v>
      </c>
      <c r="M6" s="341" t="s">
        <v>54</v>
      </c>
    </row>
    <row r="7" spans="1:13" ht="27" customHeight="1" x14ac:dyDescent="0.25">
      <c r="A7" s="180" t="s">
        <v>110</v>
      </c>
      <c r="B7" s="218" t="s">
        <v>804</v>
      </c>
      <c r="C7" s="104" t="s">
        <v>36</v>
      </c>
      <c r="D7" s="219" t="s">
        <v>345</v>
      </c>
      <c r="E7" s="104" t="s">
        <v>225</v>
      </c>
      <c r="F7" s="104" t="s">
        <v>225</v>
      </c>
      <c r="G7" s="95" t="s">
        <v>49</v>
      </c>
      <c r="H7" s="95" t="s">
        <v>49</v>
      </c>
      <c r="I7" s="185">
        <v>-0.35899999999999999</v>
      </c>
      <c r="J7" s="185">
        <v>-0.34699999999999998</v>
      </c>
      <c r="K7" s="220">
        <f>-1+K58/G58</f>
        <v>-0.33846752769256838</v>
      </c>
      <c r="L7" s="458" t="s">
        <v>811</v>
      </c>
      <c r="M7" s="458" t="s">
        <v>812</v>
      </c>
    </row>
    <row r="8" spans="1:13" ht="20.45" customHeight="1" x14ac:dyDescent="0.25">
      <c r="A8" s="103" t="s">
        <v>101</v>
      </c>
      <c r="B8" s="221" t="s">
        <v>416</v>
      </c>
      <c r="C8" s="104" t="s">
        <v>36</v>
      </c>
      <c r="D8" s="104" t="s">
        <v>345</v>
      </c>
      <c r="E8" s="105" t="s">
        <v>733</v>
      </c>
      <c r="F8" s="105" t="s">
        <v>221</v>
      </c>
      <c r="G8" s="95">
        <v>10</v>
      </c>
      <c r="H8" s="95">
        <v>10</v>
      </c>
      <c r="I8" s="95">
        <v>25</v>
      </c>
      <c r="J8" s="95">
        <v>25</v>
      </c>
      <c r="K8" s="216">
        <v>25</v>
      </c>
      <c r="L8" s="459"/>
      <c r="M8" s="460"/>
    </row>
    <row r="9" spans="1:13" ht="20.45" customHeight="1" x14ac:dyDescent="0.25">
      <c r="A9" s="106" t="s">
        <v>102</v>
      </c>
      <c r="B9" s="106" t="s">
        <v>417</v>
      </c>
      <c r="C9" s="91" t="s">
        <v>36</v>
      </c>
      <c r="D9" s="91" t="s">
        <v>345</v>
      </c>
      <c r="E9" s="91" t="s">
        <v>85</v>
      </c>
      <c r="F9" s="91" t="s">
        <v>353</v>
      </c>
      <c r="G9" s="107">
        <v>3.2</v>
      </c>
      <c r="H9" s="107">
        <v>2.2000000000000002</v>
      </c>
      <c r="I9" s="95" t="s">
        <v>49</v>
      </c>
      <c r="J9" s="107">
        <v>3.8</v>
      </c>
      <c r="K9" s="222">
        <v>4.0999999999999996</v>
      </c>
      <c r="L9" s="461" t="s">
        <v>103</v>
      </c>
      <c r="M9" s="461" t="s">
        <v>418</v>
      </c>
    </row>
    <row r="10" spans="1:13" ht="20.45" customHeight="1" x14ac:dyDescent="0.25">
      <c r="A10" s="106" t="s">
        <v>738</v>
      </c>
      <c r="B10" s="106" t="s">
        <v>739</v>
      </c>
      <c r="C10" s="91" t="s">
        <v>36</v>
      </c>
      <c r="D10" s="91" t="s">
        <v>345</v>
      </c>
      <c r="E10" s="91" t="s">
        <v>55</v>
      </c>
      <c r="F10" s="91" t="s">
        <v>351</v>
      </c>
      <c r="G10" s="100">
        <v>86</v>
      </c>
      <c r="H10" s="100" t="s">
        <v>49</v>
      </c>
      <c r="I10" s="100">
        <v>68</v>
      </c>
      <c r="J10" s="100">
        <v>44</v>
      </c>
      <c r="K10" s="216">
        <v>68</v>
      </c>
      <c r="L10" s="437" t="s">
        <v>103</v>
      </c>
      <c r="M10" s="461" t="s">
        <v>418</v>
      </c>
    </row>
    <row r="11" spans="1:13" ht="27.6" customHeight="1" x14ac:dyDescent="0.25">
      <c r="A11" s="108" t="s">
        <v>104</v>
      </c>
      <c r="B11" s="106" t="s">
        <v>419</v>
      </c>
      <c r="C11" s="91" t="s">
        <v>36</v>
      </c>
      <c r="D11" s="91" t="s">
        <v>345</v>
      </c>
      <c r="E11" s="91" t="s">
        <v>55</v>
      </c>
      <c r="F11" s="91" t="s">
        <v>351</v>
      </c>
      <c r="G11" s="100">
        <v>391</v>
      </c>
      <c r="H11" s="100">
        <v>391</v>
      </c>
      <c r="I11" s="100">
        <v>459</v>
      </c>
      <c r="J11" s="100">
        <v>503</v>
      </c>
      <c r="K11" s="216">
        <v>571</v>
      </c>
      <c r="L11" s="437" t="s">
        <v>103</v>
      </c>
      <c r="M11" s="461" t="s">
        <v>418</v>
      </c>
    </row>
    <row r="12" spans="1:13" ht="30.75" customHeight="1" x14ac:dyDescent="0.25">
      <c r="A12" s="108" t="s">
        <v>105</v>
      </c>
      <c r="B12" s="106" t="s">
        <v>420</v>
      </c>
      <c r="C12" s="91" t="s">
        <v>36</v>
      </c>
      <c r="D12" s="91" t="s">
        <v>345</v>
      </c>
      <c r="E12" s="91" t="s">
        <v>85</v>
      </c>
      <c r="F12" s="91" t="s">
        <v>353</v>
      </c>
      <c r="G12" s="100">
        <v>160</v>
      </c>
      <c r="H12" s="100" t="s">
        <v>67</v>
      </c>
      <c r="I12" s="100">
        <f>G12+17.8</f>
        <v>177.8</v>
      </c>
      <c r="J12" s="100">
        <v>179</v>
      </c>
      <c r="K12" s="217">
        <v>200</v>
      </c>
      <c r="L12" s="460"/>
      <c r="M12" s="460"/>
    </row>
    <row r="13" spans="1:13" ht="30.75" customHeight="1" x14ac:dyDescent="0.25">
      <c r="A13" s="106" t="s">
        <v>106</v>
      </c>
      <c r="B13" s="106" t="s">
        <v>421</v>
      </c>
      <c r="C13" s="91" t="s">
        <v>36</v>
      </c>
      <c r="D13" s="91" t="s">
        <v>345</v>
      </c>
      <c r="E13" s="91" t="s">
        <v>107</v>
      </c>
      <c r="F13" s="91" t="s">
        <v>422</v>
      </c>
      <c r="G13" s="100">
        <v>81000</v>
      </c>
      <c r="H13" s="100" t="s">
        <v>67</v>
      </c>
      <c r="I13" s="100">
        <f>G13+21700</f>
        <v>102700</v>
      </c>
      <c r="J13" s="100">
        <v>107000</v>
      </c>
      <c r="K13" s="217">
        <v>112000</v>
      </c>
      <c r="L13" s="460"/>
      <c r="M13" s="460"/>
    </row>
    <row r="14" spans="1:13" ht="20.45" customHeight="1" x14ac:dyDescent="0.25">
      <c r="A14" s="108" t="s">
        <v>108</v>
      </c>
      <c r="B14" s="106" t="s">
        <v>423</v>
      </c>
      <c r="C14" s="91" t="s">
        <v>36</v>
      </c>
      <c r="D14" s="91" t="s">
        <v>345</v>
      </c>
      <c r="E14" s="91" t="s">
        <v>109</v>
      </c>
      <c r="F14" s="91" t="s">
        <v>109</v>
      </c>
      <c r="G14" s="100">
        <v>382</v>
      </c>
      <c r="H14" s="100" t="s">
        <v>67</v>
      </c>
      <c r="I14" s="100">
        <f>G14+13.8</f>
        <v>395.8</v>
      </c>
      <c r="J14" s="100">
        <v>401</v>
      </c>
      <c r="K14" s="217">
        <v>403</v>
      </c>
      <c r="L14" s="460"/>
      <c r="M14" s="460"/>
    </row>
    <row r="15" spans="1:13" ht="20.45" customHeight="1" x14ac:dyDescent="0.25">
      <c r="A15" s="108" t="s">
        <v>111</v>
      </c>
      <c r="B15" s="106" t="s">
        <v>424</v>
      </c>
      <c r="C15" s="91" t="s">
        <v>36</v>
      </c>
      <c r="D15" s="91" t="s">
        <v>36</v>
      </c>
      <c r="E15" s="91" t="s">
        <v>222</v>
      </c>
      <c r="F15" s="91" t="s">
        <v>222</v>
      </c>
      <c r="G15" s="99">
        <v>4000000</v>
      </c>
      <c r="H15" s="99">
        <v>3250000</v>
      </c>
      <c r="I15" s="99">
        <v>3171000</v>
      </c>
      <c r="J15" s="99">
        <v>3091000</v>
      </c>
      <c r="K15" s="223">
        <v>3623328</v>
      </c>
      <c r="L15" s="460"/>
      <c r="M15" s="460"/>
    </row>
    <row r="16" spans="1:13" ht="20.45" customHeight="1" x14ac:dyDescent="0.25">
      <c r="A16" s="108" t="s">
        <v>112</v>
      </c>
      <c r="B16" s="106" t="s">
        <v>425</v>
      </c>
      <c r="C16" s="91" t="s">
        <v>51</v>
      </c>
      <c r="D16" s="91" t="s">
        <v>51</v>
      </c>
      <c r="E16" s="91" t="s">
        <v>55</v>
      </c>
      <c r="F16" s="110" t="s">
        <v>351</v>
      </c>
      <c r="G16" s="100">
        <v>22</v>
      </c>
      <c r="H16" s="100">
        <v>22</v>
      </c>
      <c r="I16" s="100">
        <v>21</v>
      </c>
      <c r="J16" s="100">
        <v>21</v>
      </c>
      <c r="K16" s="217">
        <v>19</v>
      </c>
      <c r="L16" s="460"/>
      <c r="M16" s="460"/>
    </row>
    <row r="17" spans="1:13" ht="20.45" customHeight="1" x14ac:dyDescent="0.25">
      <c r="A17" s="106" t="s">
        <v>113</v>
      </c>
      <c r="B17" s="106" t="s">
        <v>426</v>
      </c>
      <c r="C17" s="91" t="s">
        <v>36</v>
      </c>
      <c r="D17" s="91" t="s">
        <v>345</v>
      </c>
      <c r="E17" s="91" t="s">
        <v>223</v>
      </c>
      <c r="F17" s="91" t="s">
        <v>427</v>
      </c>
      <c r="G17" s="111">
        <v>1.541196388447049</v>
      </c>
      <c r="H17" s="111">
        <v>1.2859639683029207</v>
      </c>
      <c r="I17" s="111">
        <v>1.06</v>
      </c>
      <c r="J17" s="111">
        <v>0.97</v>
      </c>
      <c r="K17" s="224">
        <v>0.89</v>
      </c>
      <c r="L17" s="460"/>
      <c r="M17" s="460"/>
    </row>
    <row r="18" spans="1:13" ht="20.45" customHeight="1" x14ac:dyDescent="0.25">
      <c r="A18" s="106" t="s">
        <v>266</v>
      </c>
      <c r="B18" s="106" t="s">
        <v>428</v>
      </c>
      <c r="C18" s="91" t="s">
        <v>36</v>
      </c>
      <c r="D18" s="91" t="s">
        <v>345</v>
      </c>
      <c r="E18" s="91" t="s">
        <v>223</v>
      </c>
      <c r="F18" s="91" t="s">
        <v>427</v>
      </c>
      <c r="G18" s="184">
        <v>1.6</v>
      </c>
      <c r="H18" s="184">
        <v>1.37</v>
      </c>
      <c r="I18" s="184">
        <v>0.99</v>
      </c>
      <c r="J18" s="184">
        <v>0.96</v>
      </c>
      <c r="K18" s="224">
        <v>0.89</v>
      </c>
      <c r="L18" s="460"/>
      <c r="M18" s="460"/>
    </row>
    <row r="19" spans="1:13" ht="20.45" customHeight="1" x14ac:dyDescent="0.25">
      <c r="A19" s="106" t="s">
        <v>114</v>
      </c>
      <c r="B19" s="106" t="s">
        <v>429</v>
      </c>
      <c r="C19" s="91" t="s">
        <v>36</v>
      </c>
      <c r="D19" s="112" t="s">
        <v>345</v>
      </c>
      <c r="E19" s="91" t="s">
        <v>115</v>
      </c>
      <c r="F19" s="91" t="s">
        <v>115</v>
      </c>
      <c r="G19" s="183">
        <v>687589.74860588298</v>
      </c>
      <c r="H19" s="183">
        <v>589750.26110514696</v>
      </c>
      <c r="I19" s="183">
        <v>580777</v>
      </c>
      <c r="J19" s="183">
        <v>497692</v>
      </c>
      <c r="K19" s="432">
        <v>454210</v>
      </c>
      <c r="L19" s="462"/>
      <c r="M19" s="463"/>
    </row>
    <row r="20" spans="1:13" ht="20.45" customHeight="1" x14ac:dyDescent="0.25">
      <c r="A20" s="108" t="s">
        <v>116</v>
      </c>
      <c r="B20" s="106" t="s">
        <v>430</v>
      </c>
      <c r="C20" s="91" t="s">
        <v>36</v>
      </c>
      <c r="D20" s="91" t="s">
        <v>345</v>
      </c>
      <c r="E20" s="91" t="s">
        <v>115</v>
      </c>
      <c r="F20" s="91" t="s">
        <v>115</v>
      </c>
      <c r="G20" s="183">
        <f>+G19-G26</f>
        <v>437119.42860588297</v>
      </c>
      <c r="H20" s="183">
        <f>+H19-H26</f>
        <v>366689.47110514692</v>
      </c>
      <c r="I20" s="183">
        <v>360274</v>
      </c>
      <c r="J20" s="183">
        <v>266091</v>
      </c>
      <c r="K20" s="432">
        <f>K19-K24</f>
        <v>222562.9</v>
      </c>
      <c r="L20" s="462"/>
      <c r="M20" s="463"/>
    </row>
    <row r="21" spans="1:13" ht="20.45" customHeight="1" x14ac:dyDescent="0.25">
      <c r="A21" s="108" t="s">
        <v>267</v>
      </c>
      <c r="B21" s="106" t="s">
        <v>431</v>
      </c>
      <c r="C21" s="91" t="s">
        <v>36</v>
      </c>
      <c r="D21" s="91" t="s">
        <v>345</v>
      </c>
      <c r="E21" s="91" t="s">
        <v>115</v>
      </c>
      <c r="F21" s="91" t="s">
        <v>115</v>
      </c>
      <c r="G21" s="119">
        <v>324238</v>
      </c>
      <c r="H21" s="119">
        <v>313080</v>
      </c>
      <c r="I21" s="119">
        <v>300800</v>
      </c>
      <c r="J21" s="119">
        <v>312446</v>
      </c>
      <c r="K21" s="432">
        <f>+K20</f>
        <v>222562.9</v>
      </c>
      <c r="L21" s="464"/>
      <c r="M21" s="460"/>
    </row>
    <row r="22" spans="1:13" ht="20.45" customHeight="1" x14ac:dyDescent="0.25">
      <c r="A22" s="108" t="s">
        <v>224</v>
      </c>
      <c r="B22" s="106" t="s">
        <v>432</v>
      </c>
      <c r="C22" s="91" t="s">
        <v>36</v>
      </c>
      <c r="D22" s="91" t="s">
        <v>345</v>
      </c>
      <c r="E22" s="91" t="s">
        <v>225</v>
      </c>
      <c r="F22" s="91" t="s">
        <v>225</v>
      </c>
      <c r="G22" s="119">
        <v>169016</v>
      </c>
      <c r="H22" s="119">
        <v>139837</v>
      </c>
      <c r="I22" s="119">
        <v>135385</v>
      </c>
      <c r="J22" s="119">
        <v>97004</v>
      </c>
      <c r="K22" s="432">
        <v>93984</v>
      </c>
      <c r="L22" s="460"/>
      <c r="M22" s="460"/>
    </row>
    <row r="23" spans="1:13" ht="20.45" customHeight="1" x14ac:dyDescent="0.25">
      <c r="A23" s="106" t="s">
        <v>117</v>
      </c>
      <c r="B23" s="106" t="s">
        <v>433</v>
      </c>
      <c r="C23" s="91" t="s">
        <v>36</v>
      </c>
      <c r="D23" s="91" t="s">
        <v>345</v>
      </c>
      <c r="E23" s="91" t="s">
        <v>115</v>
      </c>
      <c r="F23" s="91" t="s">
        <v>115</v>
      </c>
      <c r="G23" s="119">
        <v>512121.91399056301</v>
      </c>
      <c r="H23" s="119">
        <v>441984.03757347498</v>
      </c>
      <c r="I23" s="119">
        <v>421823</v>
      </c>
      <c r="J23" s="119">
        <v>367365</v>
      </c>
      <c r="K23" s="432">
        <v>334446</v>
      </c>
      <c r="L23" s="460"/>
      <c r="M23" s="460"/>
    </row>
    <row r="24" spans="1:13" ht="20.45" customHeight="1" x14ac:dyDescent="0.25">
      <c r="A24" s="106" t="s">
        <v>740</v>
      </c>
      <c r="B24" s="106" t="s">
        <v>802</v>
      </c>
      <c r="C24" s="91" t="s">
        <v>36</v>
      </c>
      <c r="D24" s="91" t="s">
        <v>345</v>
      </c>
      <c r="E24" s="91" t="s">
        <v>115</v>
      </c>
      <c r="F24" s="91" t="s">
        <v>115</v>
      </c>
      <c r="G24" s="119">
        <f>G19-G20</f>
        <v>250470.32</v>
      </c>
      <c r="H24" s="119">
        <f>H19-H20</f>
        <v>223060.79000000004</v>
      </c>
      <c r="I24" s="119">
        <f>I19-I20</f>
        <v>220503</v>
      </c>
      <c r="J24" s="119">
        <f>J19-J20</f>
        <v>231601</v>
      </c>
      <c r="K24" s="432">
        <f>+K19*51%</f>
        <v>231647.1</v>
      </c>
      <c r="L24" s="460"/>
      <c r="M24" s="460"/>
    </row>
    <row r="25" spans="1:13" ht="20.45" customHeight="1" x14ac:dyDescent="0.25">
      <c r="A25" s="106" t="s">
        <v>268</v>
      </c>
      <c r="B25" s="106" t="s">
        <v>803</v>
      </c>
      <c r="C25" s="91" t="s">
        <v>36</v>
      </c>
      <c r="D25" s="91" t="s">
        <v>345</v>
      </c>
      <c r="E25" s="91" t="s">
        <v>115</v>
      </c>
      <c r="F25" s="91" t="s">
        <v>115</v>
      </c>
      <c r="G25" s="119">
        <v>285531</v>
      </c>
      <c r="H25" s="119">
        <v>227706</v>
      </c>
      <c r="I25" s="119">
        <v>225782</v>
      </c>
      <c r="J25" s="119">
        <v>181263</v>
      </c>
      <c r="K25" s="432">
        <f>+K24</f>
        <v>231647.1</v>
      </c>
      <c r="L25" s="460"/>
      <c r="M25" s="460"/>
    </row>
    <row r="26" spans="1:13" ht="20.45" customHeight="1" x14ac:dyDescent="0.25">
      <c r="A26" s="106" t="s">
        <v>118</v>
      </c>
      <c r="B26" s="93" t="s">
        <v>434</v>
      </c>
      <c r="C26" s="91" t="s">
        <v>36</v>
      </c>
      <c r="D26" s="91" t="s">
        <v>345</v>
      </c>
      <c r="E26" s="91" t="s">
        <v>115</v>
      </c>
      <c r="F26" s="91" t="s">
        <v>115</v>
      </c>
      <c r="G26" s="433">
        <f>248625+1845.32</f>
        <v>250470.32</v>
      </c>
      <c r="H26" s="433">
        <f>222177+883.79</f>
        <v>223060.79</v>
      </c>
      <c r="I26" s="433">
        <v>220503</v>
      </c>
      <c r="J26" s="433">
        <v>229638</v>
      </c>
      <c r="K26" s="432">
        <f>K23*K29</f>
        <v>227423.28000000003</v>
      </c>
      <c r="L26" s="463"/>
      <c r="M26" s="463"/>
    </row>
    <row r="27" spans="1:13" ht="20.45" customHeight="1" x14ac:dyDescent="0.25">
      <c r="A27" s="106" t="s">
        <v>119</v>
      </c>
      <c r="B27" s="106" t="s">
        <v>435</v>
      </c>
      <c r="C27" s="91" t="s">
        <v>36</v>
      </c>
      <c r="D27" s="91" t="s">
        <v>345</v>
      </c>
      <c r="E27" s="91" t="s">
        <v>115</v>
      </c>
      <c r="F27" s="91" t="s">
        <v>109</v>
      </c>
      <c r="G27" s="99">
        <v>1845.32</v>
      </c>
      <c r="H27" s="99">
        <v>883.79</v>
      </c>
      <c r="I27" s="99">
        <v>920</v>
      </c>
      <c r="J27" s="99">
        <v>1276</v>
      </c>
      <c r="K27" s="432">
        <v>1796</v>
      </c>
      <c r="L27" s="460"/>
      <c r="M27" s="460"/>
    </row>
    <row r="28" spans="1:13" ht="20.45" customHeight="1" x14ac:dyDescent="0.25">
      <c r="A28" s="106" t="s">
        <v>120</v>
      </c>
      <c r="B28" s="106" t="s">
        <v>436</v>
      </c>
      <c r="C28" s="91" t="s">
        <v>36</v>
      </c>
      <c r="D28" s="91" t="s">
        <v>345</v>
      </c>
      <c r="E28" s="91" t="s">
        <v>115</v>
      </c>
      <c r="F28" s="91" t="s">
        <v>115</v>
      </c>
      <c r="G28" s="99">
        <f>G23-G26</f>
        <v>261651.59399056301</v>
      </c>
      <c r="H28" s="99">
        <f>H23-H26</f>
        <v>218923.24757347498</v>
      </c>
      <c r="I28" s="99">
        <v>201320</v>
      </c>
      <c r="J28" s="99">
        <v>137727</v>
      </c>
      <c r="K28" s="432">
        <f>K23-K26</f>
        <v>107022.71999999997</v>
      </c>
      <c r="L28" s="464"/>
      <c r="M28" s="460"/>
    </row>
    <row r="29" spans="1:13" ht="20.45" customHeight="1" x14ac:dyDescent="0.25">
      <c r="A29" s="106" t="s">
        <v>121</v>
      </c>
      <c r="B29" s="106" t="s">
        <v>437</v>
      </c>
      <c r="C29" s="91" t="s">
        <v>36</v>
      </c>
      <c r="D29" s="91" t="s">
        <v>345</v>
      </c>
      <c r="E29" s="91" t="s">
        <v>64</v>
      </c>
      <c r="F29" s="91" t="s">
        <v>64</v>
      </c>
      <c r="G29" s="102">
        <f>+G26/G23</f>
        <v>0.48908338650904809</v>
      </c>
      <c r="H29" s="102">
        <v>0.505</v>
      </c>
      <c r="I29" s="102">
        <v>0.52</v>
      </c>
      <c r="J29" s="102">
        <v>0.625</v>
      </c>
      <c r="K29" s="225">
        <v>0.68</v>
      </c>
      <c r="L29" s="460"/>
      <c r="M29" s="460"/>
    </row>
    <row r="30" spans="1:13" ht="20.45" customHeight="1" x14ac:dyDescent="0.25">
      <c r="A30" s="113" t="s">
        <v>122</v>
      </c>
      <c r="B30" s="93" t="s">
        <v>438</v>
      </c>
      <c r="C30" s="91" t="s">
        <v>36</v>
      </c>
      <c r="D30" s="91" t="s">
        <v>345</v>
      </c>
      <c r="E30" s="91" t="s">
        <v>64</v>
      </c>
      <c r="F30" s="91" t="s">
        <v>64</v>
      </c>
      <c r="G30" s="102">
        <v>7.4775848847932055E-3</v>
      </c>
      <c r="H30" s="102">
        <v>5.4145655042943993E-3</v>
      </c>
      <c r="I30" s="102">
        <v>4.0000000000000001E-3</v>
      </c>
      <c r="J30" s="102">
        <v>6.0000000000000001E-3</v>
      </c>
      <c r="K30" s="225">
        <f>K27/K26</f>
        <v>7.8971686627683849E-3</v>
      </c>
      <c r="L30" s="460"/>
      <c r="M30" s="460"/>
    </row>
    <row r="31" spans="1:13" ht="20.45" customHeight="1" x14ac:dyDescent="0.25">
      <c r="A31" s="113" t="s">
        <v>207</v>
      </c>
      <c r="B31" s="113" t="s">
        <v>439</v>
      </c>
      <c r="C31" s="91" t="s">
        <v>36</v>
      </c>
      <c r="D31" s="91" t="s">
        <v>345</v>
      </c>
      <c r="E31" s="112" t="s">
        <v>115</v>
      </c>
      <c r="F31" s="91" t="s">
        <v>115</v>
      </c>
      <c r="G31" s="102" t="s">
        <v>49</v>
      </c>
      <c r="H31" s="102" t="s">
        <v>49</v>
      </c>
      <c r="I31" s="102" t="s">
        <v>49</v>
      </c>
      <c r="J31" s="99">
        <v>32290</v>
      </c>
      <c r="K31" s="223">
        <v>22428</v>
      </c>
      <c r="L31" s="460"/>
      <c r="M31" s="460"/>
    </row>
    <row r="32" spans="1:13" ht="20.45" customHeight="1" x14ac:dyDescent="0.25">
      <c r="A32" s="113" t="s">
        <v>234</v>
      </c>
      <c r="B32" s="113" t="s">
        <v>440</v>
      </c>
      <c r="C32" s="91" t="s">
        <v>36</v>
      </c>
      <c r="D32" s="91" t="s">
        <v>345</v>
      </c>
      <c r="E32" s="112" t="s">
        <v>115</v>
      </c>
      <c r="F32" s="91" t="s">
        <v>115</v>
      </c>
      <c r="G32" s="102" t="s">
        <v>49</v>
      </c>
      <c r="H32" s="102" t="s">
        <v>49</v>
      </c>
      <c r="I32" s="102" t="s">
        <v>49</v>
      </c>
      <c r="J32" s="99">
        <v>79087</v>
      </c>
      <c r="K32" s="223">
        <v>59690</v>
      </c>
      <c r="L32" s="460"/>
      <c r="M32" s="460"/>
    </row>
    <row r="33" spans="1:13" ht="20.45" customHeight="1" x14ac:dyDescent="0.25">
      <c r="A33" s="114" t="s">
        <v>123</v>
      </c>
      <c r="B33" s="226" t="s">
        <v>441</v>
      </c>
      <c r="C33" s="91" t="s">
        <v>36</v>
      </c>
      <c r="D33" s="91" t="s">
        <v>345</v>
      </c>
      <c r="E33" s="112" t="s">
        <v>109</v>
      </c>
      <c r="F33" s="91" t="s">
        <v>109</v>
      </c>
      <c r="G33" s="115">
        <v>83.584645668008477</v>
      </c>
      <c r="H33" s="115">
        <v>80.519986643515722</v>
      </c>
      <c r="I33" s="115">
        <v>62</v>
      </c>
      <c r="J33" s="115">
        <v>49</v>
      </c>
      <c r="K33" s="227">
        <v>96</v>
      </c>
      <c r="L33" s="460"/>
      <c r="M33" s="460"/>
    </row>
    <row r="34" spans="1:13" ht="20.45" customHeight="1" x14ac:dyDescent="0.25">
      <c r="A34" s="113" t="s">
        <v>124</v>
      </c>
      <c r="B34" s="93" t="s">
        <v>442</v>
      </c>
      <c r="C34" s="91" t="s">
        <v>36</v>
      </c>
      <c r="D34" s="112" t="s">
        <v>345</v>
      </c>
      <c r="E34" s="91" t="s">
        <v>107</v>
      </c>
      <c r="F34" s="91" t="s">
        <v>422</v>
      </c>
      <c r="G34" s="99">
        <v>14644.66872993992</v>
      </c>
      <c r="H34" s="99">
        <v>11632.594763935</v>
      </c>
      <c r="I34" s="99">
        <v>9402</v>
      </c>
      <c r="J34" s="99">
        <v>7913</v>
      </c>
      <c r="K34" s="223">
        <v>7520</v>
      </c>
      <c r="L34" s="460"/>
      <c r="M34" s="460"/>
    </row>
    <row r="35" spans="1:13" ht="20.45" customHeight="1" x14ac:dyDescent="0.25">
      <c r="A35" s="113" t="s">
        <v>269</v>
      </c>
      <c r="B35" s="93" t="s">
        <v>443</v>
      </c>
      <c r="C35" s="91" t="s">
        <v>36</v>
      </c>
      <c r="D35" s="112" t="s">
        <v>345</v>
      </c>
      <c r="E35" s="91" t="s">
        <v>107</v>
      </c>
      <c r="F35" s="91" t="s">
        <v>422</v>
      </c>
      <c r="G35" s="119">
        <v>12791</v>
      </c>
      <c r="H35" s="119">
        <v>10160</v>
      </c>
      <c r="I35" s="119">
        <v>7830</v>
      </c>
      <c r="J35" s="119">
        <v>7976</v>
      </c>
      <c r="K35" s="223">
        <v>7520</v>
      </c>
      <c r="L35" s="460"/>
      <c r="M35" s="460"/>
    </row>
    <row r="36" spans="1:13" ht="20.45" customHeight="1" x14ac:dyDescent="0.25">
      <c r="A36" s="108" t="s">
        <v>125</v>
      </c>
      <c r="B36" s="93" t="s">
        <v>444</v>
      </c>
      <c r="C36" s="112" t="s">
        <v>36</v>
      </c>
      <c r="D36" s="91" t="s">
        <v>345</v>
      </c>
      <c r="E36" s="91" t="s">
        <v>107</v>
      </c>
      <c r="F36" s="91" t="s">
        <v>422</v>
      </c>
      <c r="G36" s="99">
        <v>8432</v>
      </c>
      <c r="H36" s="99">
        <v>5223.68</v>
      </c>
      <c r="I36" s="99">
        <v>3950</v>
      </c>
      <c r="J36" s="99">
        <v>3434</v>
      </c>
      <c r="K36" s="223">
        <v>3261</v>
      </c>
      <c r="L36" s="460"/>
      <c r="M36" s="460"/>
    </row>
    <row r="37" spans="1:13" ht="20.45" customHeight="1" x14ac:dyDescent="0.25">
      <c r="A37" s="108" t="s">
        <v>270</v>
      </c>
      <c r="B37" s="93" t="s">
        <v>445</v>
      </c>
      <c r="C37" s="112" t="s">
        <v>36</v>
      </c>
      <c r="D37" s="91" t="s">
        <v>345</v>
      </c>
      <c r="E37" s="91" t="s">
        <v>107</v>
      </c>
      <c r="F37" s="91" t="s">
        <v>422</v>
      </c>
      <c r="G37" s="119">
        <v>9993</v>
      </c>
      <c r="H37" s="119">
        <v>6543</v>
      </c>
      <c r="I37" s="119">
        <v>3857</v>
      </c>
      <c r="J37" s="119">
        <v>3496</v>
      </c>
      <c r="K37" s="223">
        <v>3261</v>
      </c>
      <c r="L37" s="460"/>
      <c r="M37" s="460"/>
    </row>
    <row r="38" spans="1:13" ht="20.45" customHeight="1" x14ac:dyDescent="0.25">
      <c r="A38" s="108" t="s">
        <v>126</v>
      </c>
      <c r="B38" s="106" t="s">
        <v>446</v>
      </c>
      <c r="C38" s="91" t="s">
        <v>36</v>
      </c>
      <c r="D38" s="91" t="s">
        <v>345</v>
      </c>
      <c r="E38" s="91" t="s">
        <v>64</v>
      </c>
      <c r="F38" s="91" t="s">
        <v>64</v>
      </c>
      <c r="G38" s="97">
        <v>0.57599010926285821</v>
      </c>
      <c r="H38" s="97">
        <v>0.44905</v>
      </c>
      <c r="I38" s="97">
        <v>0.42</v>
      </c>
      <c r="J38" s="97">
        <v>0.43</v>
      </c>
      <c r="K38" s="228">
        <v>0.44</v>
      </c>
      <c r="L38" s="460"/>
      <c r="M38" s="460"/>
    </row>
    <row r="39" spans="1:13" ht="28.5" customHeight="1" x14ac:dyDescent="0.25">
      <c r="A39" s="106" t="s">
        <v>127</v>
      </c>
      <c r="B39" s="106" t="s">
        <v>447</v>
      </c>
      <c r="C39" s="91" t="s">
        <v>36</v>
      </c>
      <c r="D39" s="91" t="s">
        <v>345</v>
      </c>
      <c r="E39" s="91" t="s">
        <v>55</v>
      </c>
      <c r="F39" s="91" t="s">
        <v>351</v>
      </c>
      <c r="G39" s="99">
        <v>30000</v>
      </c>
      <c r="H39" s="99">
        <v>47615</v>
      </c>
      <c r="I39" s="99">
        <v>40488</v>
      </c>
      <c r="J39" s="99">
        <v>44224</v>
      </c>
      <c r="K39" s="223">
        <v>57296</v>
      </c>
      <c r="L39" s="460"/>
      <c r="M39" s="460"/>
    </row>
    <row r="40" spans="1:13" ht="20.45" customHeight="1" x14ac:dyDescent="0.25">
      <c r="A40" s="93" t="s">
        <v>128</v>
      </c>
      <c r="B40" s="106" t="s">
        <v>448</v>
      </c>
      <c r="C40" s="91" t="s">
        <v>36</v>
      </c>
      <c r="D40" s="91" t="s">
        <v>345</v>
      </c>
      <c r="E40" s="91" t="s">
        <v>132</v>
      </c>
      <c r="F40" s="91" t="s">
        <v>129</v>
      </c>
      <c r="G40" s="99">
        <v>423.3293288764562</v>
      </c>
      <c r="H40" s="99">
        <v>272.23107251078159</v>
      </c>
      <c r="I40" s="99">
        <v>201</v>
      </c>
      <c r="J40" s="99">
        <v>242</v>
      </c>
      <c r="K40" s="223">
        <v>305</v>
      </c>
      <c r="L40" s="460"/>
      <c r="M40" s="460"/>
    </row>
    <row r="41" spans="1:13" ht="20.45" customHeight="1" x14ac:dyDescent="0.25">
      <c r="A41" s="171" t="s">
        <v>130</v>
      </c>
      <c r="B41" s="229" t="s">
        <v>449</v>
      </c>
      <c r="C41" s="96" t="s">
        <v>36</v>
      </c>
      <c r="D41" s="96" t="s">
        <v>345</v>
      </c>
      <c r="E41" s="96" t="s">
        <v>132</v>
      </c>
      <c r="F41" s="96" t="s">
        <v>129</v>
      </c>
      <c r="G41" s="116">
        <v>238.45945394311937</v>
      </c>
      <c r="H41" s="116">
        <v>140.71951555737255</v>
      </c>
      <c r="I41" s="116">
        <v>25</v>
      </c>
      <c r="J41" s="116">
        <v>61</v>
      </c>
      <c r="K41" s="230">
        <v>99</v>
      </c>
      <c r="L41" s="460"/>
      <c r="M41" s="460"/>
    </row>
    <row r="42" spans="1:13" ht="20.45" customHeight="1" x14ac:dyDescent="0.25">
      <c r="A42" s="171" t="s">
        <v>131</v>
      </c>
      <c r="B42" s="229" t="s">
        <v>450</v>
      </c>
      <c r="C42" s="96" t="s">
        <v>36</v>
      </c>
      <c r="D42" s="96" t="s">
        <v>345</v>
      </c>
      <c r="E42" s="96" t="s">
        <v>132</v>
      </c>
      <c r="F42" s="96" t="s">
        <v>129</v>
      </c>
      <c r="G42" s="116">
        <v>60.450155549905048</v>
      </c>
      <c r="H42" s="116">
        <v>23.246356549694276</v>
      </c>
      <c r="I42" s="116">
        <v>9</v>
      </c>
      <c r="J42" s="116">
        <v>18</v>
      </c>
      <c r="K42" s="230">
        <v>27</v>
      </c>
      <c r="L42" s="460"/>
      <c r="M42" s="460"/>
    </row>
    <row r="43" spans="1:13" ht="20.45" customHeight="1" x14ac:dyDescent="0.25">
      <c r="A43" s="171" t="s">
        <v>133</v>
      </c>
      <c r="B43" s="229" t="s">
        <v>451</v>
      </c>
      <c r="C43" s="96" t="s">
        <v>36</v>
      </c>
      <c r="D43" s="96" t="s">
        <v>345</v>
      </c>
      <c r="E43" s="96" t="s">
        <v>129</v>
      </c>
      <c r="F43" s="96" t="s">
        <v>129</v>
      </c>
      <c r="G43" s="116">
        <v>124.41971938343181</v>
      </c>
      <c r="H43" s="116">
        <v>108.26520040371474</v>
      </c>
      <c r="I43" s="116">
        <v>167</v>
      </c>
      <c r="J43" s="116">
        <v>162</v>
      </c>
      <c r="K43" s="230">
        <v>179</v>
      </c>
      <c r="L43" s="460"/>
      <c r="M43" s="460"/>
    </row>
    <row r="44" spans="1:13" x14ac:dyDescent="0.25">
      <c r="A44" s="106" t="s">
        <v>134</v>
      </c>
      <c r="B44" s="106" t="s">
        <v>452</v>
      </c>
      <c r="C44" s="91" t="s">
        <v>36</v>
      </c>
      <c r="D44" s="91" t="s">
        <v>345</v>
      </c>
      <c r="E44" s="91" t="s">
        <v>236</v>
      </c>
      <c r="F44" s="91" t="s">
        <v>453</v>
      </c>
      <c r="G44" s="99">
        <v>3052.1946728109074</v>
      </c>
      <c r="H44" s="99">
        <v>2012.3650907871859</v>
      </c>
      <c r="I44" s="99">
        <v>1587</v>
      </c>
      <c r="J44" s="99">
        <v>2031</v>
      </c>
      <c r="K44" s="223">
        <v>2867</v>
      </c>
      <c r="L44" s="460"/>
      <c r="M44" s="460"/>
    </row>
    <row r="45" spans="1:13" ht="74.25" customHeight="1" x14ac:dyDescent="0.25">
      <c r="A45" s="106" t="s">
        <v>226</v>
      </c>
      <c r="B45" s="106" t="s">
        <v>454</v>
      </c>
      <c r="C45" s="91" t="s">
        <v>36</v>
      </c>
      <c r="D45" s="91" t="s">
        <v>345</v>
      </c>
      <c r="E45" s="91" t="s">
        <v>225</v>
      </c>
      <c r="F45" s="91" t="s">
        <v>225</v>
      </c>
      <c r="G45" s="99">
        <v>90500.435007819207</v>
      </c>
      <c r="H45" s="99">
        <v>58158.797398414943</v>
      </c>
      <c r="I45" s="99">
        <v>58014</v>
      </c>
      <c r="J45" s="99">
        <v>41678</v>
      </c>
      <c r="K45" s="223">
        <v>59425</v>
      </c>
      <c r="L45" s="461" t="s">
        <v>276</v>
      </c>
      <c r="M45" s="461" t="s">
        <v>809</v>
      </c>
    </row>
    <row r="46" spans="1:13" ht="34.15" customHeight="1" x14ac:dyDescent="0.25">
      <c r="A46" s="106" t="s">
        <v>284</v>
      </c>
      <c r="B46" s="106" t="s">
        <v>455</v>
      </c>
      <c r="C46" s="91" t="s">
        <v>36</v>
      </c>
      <c r="D46" s="91" t="s">
        <v>345</v>
      </c>
      <c r="E46" s="91" t="s">
        <v>225</v>
      </c>
      <c r="F46" s="91" t="s">
        <v>225</v>
      </c>
      <c r="G46" s="119">
        <v>87784</v>
      </c>
      <c r="H46" s="119">
        <v>63306</v>
      </c>
      <c r="I46" s="119">
        <v>33434</v>
      </c>
      <c r="J46" s="119">
        <v>43205</v>
      </c>
      <c r="K46" s="223">
        <v>59425</v>
      </c>
      <c r="L46" s="461" t="s">
        <v>285</v>
      </c>
      <c r="M46" s="461" t="s">
        <v>456</v>
      </c>
    </row>
    <row r="47" spans="1:13" ht="31.5" customHeight="1" x14ac:dyDescent="0.25">
      <c r="A47" s="106" t="s">
        <v>246</v>
      </c>
      <c r="B47" s="106" t="s">
        <v>457</v>
      </c>
      <c r="C47" s="91" t="s">
        <v>36</v>
      </c>
      <c r="D47" s="91" t="s">
        <v>345</v>
      </c>
      <c r="E47" s="91" t="s">
        <v>107</v>
      </c>
      <c r="F47" s="91" t="s">
        <v>422</v>
      </c>
      <c r="G47" s="99">
        <v>8978</v>
      </c>
      <c r="H47" s="99">
        <v>6505.753277032909</v>
      </c>
      <c r="I47" s="99">
        <v>5713</v>
      </c>
      <c r="J47" s="99">
        <v>3631</v>
      </c>
      <c r="K47" s="223">
        <v>3041</v>
      </c>
      <c r="L47" s="461" t="s">
        <v>238</v>
      </c>
      <c r="M47" s="461" t="s">
        <v>458</v>
      </c>
    </row>
    <row r="48" spans="1:13" ht="20.45" customHeight="1" x14ac:dyDescent="0.25">
      <c r="A48" s="106" t="s">
        <v>135</v>
      </c>
      <c r="B48" s="106" t="s">
        <v>459</v>
      </c>
      <c r="C48" s="91" t="s">
        <v>36</v>
      </c>
      <c r="D48" s="91" t="s">
        <v>345</v>
      </c>
      <c r="E48" s="91" t="s">
        <v>64</v>
      </c>
      <c r="F48" s="91" t="s">
        <v>64</v>
      </c>
      <c r="G48" s="97">
        <v>0.44</v>
      </c>
      <c r="H48" s="97">
        <v>0.41</v>
      </c>
      <c r="I48" s="97">
        <v>0.42</v>
      </c>
      <c r="J48" s="97">
        <v>0.44</v>
      </c>
      <c r="K48" s="228">
        <v>0.35</v>
      </c>
      <c r="L48" s="460"/>
      <c r="M48" s="460"/>
    </row>
    <row r="49" spans="1:13" ht="21.6" customHeight="1" x14ac:dyDescent="0.25">
      <c r="A49" s="106" t="s">
        <v>280</v>
      </c>
      <c r="B49" s="106" t="s">
        <v>805</v>
      </c>
      <c r="C49" s="91" t="s">
        <v>36</v>
      </c>
      <c r="D49" s="91" t="s">
        <v>345</v>
      </c>
      <c r="E49" s="91" t="s">
        <v>225</v>
      </c>
      <c r="F49" s="91" t="s">
        <v>225</v>
      </c>
      <c r="G49" s="119">
        <v>15254</v>
      </c>
      <c r="H49" s="119">
        <v>10604</v>
      </c>
      <c r="I49" s="119">
        <v>9308</v>
      </c>
      <c r="J49" s="119">
        <v>6064</v>
      </c>
      <c r="K49" s="223">
        <v>5396</v>
      </c>
      <c r="L49" s="461" t="s">
        <v>275</v>
      </c>
      <c r="M49" s="461" t="s">
        <v>460</v>
      </c>
    </row>
    <row r="50" spans="1:13" ht="21.6" customHeight="1" x14ac:dyDescent="0.25">
      <c r="A50" s="106" t="s">
        <v>281</v>
      </c>
      <c r="B50" s="106" t="s">
        <v>806</v>
      </c>
      <c r="C50" s="91" t="s">
        <v>36</v>
      </c>
      <c r="D50" s="91" t="s">
        <v>345</v>
      </c>
      <c r="E50" s="91" t="s">
        <v>225</v>
      </c>
      <c r="F50" s="91" t="s">
        <v>225</v>
      </c>
      <c r="G50" s="119">
        <v>5321</v>
      </c>
      <c r="H50" s="119">
        <v>3893</v>
      </c>
      <c r="I50" s="119">
        <v>2567</v>
      </c>
      <c r="J50" s="119">
        <v>2678</v>
      </c>
      <c r="K50" s="223">
        <v>2700</v>
      </c>
      <c r="L50" s="461" t="s">
        <v>277</v>
      </c>
      <c r="M50" s="461" t="s">
        <v>461</v>
      </c>
    </row>
    <row r="51" spans="1:13" ht="21.6" customHeight="1" x14ac:dyDescent="0.25">
      <c r="A51" s="106" t="s">
        <v>282</v>
      </c>
      <c r="B51" s="106" t="s">
        <v>807</v>
      </c>
      <c r="C51" s="91" t="s">
        <v>36</v>
      </c>
      <c r="D51" s="91" t="s">
        <v>345</v>
      </c>
      <c r="E51" s="91" t="s">
        <v>225</v>
      </c>
      <c r="F51" s="91" t="s">
        <v>225</v>
      </c>
      <c r="G51" s="99">
        <v>14058</v>
      </c>
      <c r="H51" s="99">
        <v>4703</v>
      </c>
      <c r="I51" s="99">
        <v>7585</v>
      </c>
      <c r="J51" s="99">
        <v>9995</v>
      </c>
      <c r="K51" s="223">
        <v>8086</v>
      </c>
      <c r="L51" s="461" t="s">
        <v>278</v>
      </c>
      <c r="M51" s="461" t="s">
        <v>462</v>
      </c>
    </row>
    <row r="52" spans="1:13" ht="21.6" customHeight="1" x14ac:dyDescent="0.25">
      <c r="A52" s="106" t="s">
        <v>283</v>
      </c>
      <c r="B52" s="106" t="s">
        <v>808</v>
      </c>
      <c r="C52" s="91" t="s">
        <v>36</v>
      </c>
      <c r="D52" s="91" t="s">
        <v>345</v>
      </c>
      <c r="E52" s="91" t="s">
        <v>225</v>
      </c>
      <c r="F52" s="91" t="s">
        <v>225</v>
      </c>
      <c r="G52" s="99">
        <v>5832</v>
      </c>
      <c r="H52" s="99">
        <v>5577</v>
      </c>
      <c r="I52" s="99">
        <v>6306</v>
      </c>
      <c r="J52" s="99">
        <v>7086</v>
      </c>
      <c r="K52" s="223">
        <v>7424</v>
      </c>
      <c r="L52" s="461" t="s">
        <v>279</v>
      </c>
      <c r="M52" s="461" t="s">
        <v>463</v>
      </c>
    </row>
    <row r="53" spans="1:13" ht="69.599999999999994" customHeight="1" x14ac:dyDescent="0.25">
      <c r="A53" s="101" t="s">
        <v>253</v>
      </c>
      <c r="B53" s="101" t="s">
        <v>464</v>
      </c>
      <c r="C53" s="98" t="s">
        <v>36</v>
      </c>
      <c r="D53" s="98" t="s">
        <v>345</v>
      </c>
      <c r="E53" s="181" t="s">
        <v>731</v>
      </c>
      <c r="F53" s="181" t="s">
        <v>465</v>
      </c>
      <c r="G53" s="119">
        <v>292.74099999999999</v>
      </c>
      <c r="H53" s="119">
        <v>223.857</v>
      </c>
      <c r="I53" s="99">
        <v>190.93899999999999</v>
      </c>
      <c r="J53" s="99">
        <v>167.99799999999999</v>
      </c>
      <c r="K53" s="223">
        <v>183.523</v>
      </c>
      <c r="L53" s="461" t="s">
        <v>810</v>
      </c>
      <c r="M53" s="461" t="s">
        <v>466</v>
      </c>
    </row>
    <row r="54" spans="1:13" ht="28.9" customHeight="1" x14ac:dyDescent="0.25">
      <c r="A54" s="101" t="s">
        <v>245</v>
      </c>
      <c r="B54" s="101" t="s">
        <v>467</v>
      </c>
      <c r="C54" s="91" t="s">
        <v>36</v>
      </c>
      <c r="D54" s="91" t="s">
        <v>345</v>
      </c>
      <c r="E54" s="92" t="s">
        <v>235</v>
      </c>
      <c r="F54" s="92" t="s">
        <v>468</v>
      </c>
      <c r="G54" s="117">
        <v>2.38</v>
      </c>
      <c r="H54" s="117">
        <v>1.81</v>
      </c>
      <c r="I54" s="118">
        <v>1.55</v>
      </c>
      <c r="J54" s="117">
        <v>1.43</v>
      </c>
      <c r="K54" s="231">
        <v>1.56</v>
      </c>
      <c r="L54" s="460"/>
      <c r="M54" s="460"/>
    </row>
    <row r="55" spans="1:13" ht="28.9" customHeight="1" x14ac:dyDescent="0.25">
      <c r="A55" s="106" t="s">
        <v>254</v>
      </c>
      <c r="B55" s="106" t="s">
        <v>469</v>
      </c>
      <c r="C55" s="91" t="s">
        <v>36</v>
      </c>
      <c r="D55" s="91" t="s">
        <v>345</v>
      </c>
      <c r="E55" s="92" t="s">
        <v>732</v>
      </c>
      <c r="F55" s="92" t="s">
        <v>470</v>
      </c>
      <c r="G55" s="119">
        <v>26.722000000000001</v>
      </c>
      <c r="H55" s="99">
        <v>23.998999999999999</v>
      </c>
      <c r="I55" s="119">
        <v>24.414999999999999</v>
      </c>
      <c r="J55" s="99">
        <v>24.777000000000001</v>
      </c>
      <c r="K55" s="223">
        <v>22.806999999999999</v>
      </c>
      <c r="L55" s="461" t="s">
        <v>237</v>
      </c>
      <c r="M55" s="461" t="s">
        <v>471</v>
      </c>
    </row>
    <row r="56" spans="1:13" ht="28.9" customHeight="1" x14ac:dyDescent="0.25">
      <c r="A56" s="106" t="s">
        <v>255</v>
      </c>
      <c r="B56" s="106" t="s">
        <v>472</v>
      </c>
      <c r="C56" s="91" t="s">
        <v>36</v>
      </c>
      <c r="D56" s="91" t="s">
        <v>345</v>
      </c>
      <c r="E56" s="92" t="s">
        <v>732</v>
      </c>
      <c r="F56" s="92" t="s">
        <v>470</v>
      </c>
      <c r="G56" s="183">
        <v>143.791</v>
      </c>
      <c r="H56" s="99">
        <v>118.495</v>
      </c>
      <c r="I56" s="119">
        <v>110.98099999999999</v>
      </c>
      <c r="J56" s="99">
        <v>75.742999999999995</v>
      </c>
      <c r="K56" s="223">
        <v>77.644999999999996</v>
      </c>
      <c r="L56" s="461" t="s">
        <v>239</v>
      </c>
      <c r="M56" s="461" t="s">
        <v>473</v>
      </c>
    </row>
    <row r="57" spans="1:13" ht="149.25" customHeight="1" x14ac:dyDescent="0.25">
      <c r="A57" s="106" t="s">
        <v>256</v>
      </c>
      <c r="B57" s="106" t="s">
        <v>727</v>
      </c>
      <c r="C57" s="91" t="s">
        <v>36</v>
      </c>
      <c r="D57" s="91" t="s">
        <v>345</v>
      </c>
      <c r="E57" s="92" t="s">
        <v>732</v>
      </c>
      <c r="F57" s="92" t="s">
        <v>470</v>
      </c>
      <c r="G57" s="183">
        <v>122.22799999999999</v>
      </c>
      <c r="H57" s="99">
        <v>81.363</v>
      </c>
      <c r="I57" s="119">
        <v>55.848999999999997</v>
      </c>
      <c r="J57" s="99">
        <v>67.477999999999994</v>
      </c>
      <c r="K57" s="223">
        <v>83.070999999999998</v>
      </c>
      <c r="L57" s="461" t="s">
        <v>240</v>
      </c>
      <c r="M57" s="461" t="s">
        <v>474</v>
      </c>
    </row>
    <row r="58" spans="1:13" ht="33" customHeight="1" x14ac:dyDescent="0.25">
      <c r="A58" s="101" t="s">
        <v>261</v>
      </c>
      <c r="B58" s="101" t="s">
        <v>475</v>
      </c>
      <c r="C58" s="91" t="s">
        <v>36</v>
      </c>
      <c r="D58" s="91" t="s">
        <v>345</v>
      </c>
      <c r="E58" s="92" t="s">
        <v>732</v>
      </c>
      <c r="F58" s="92" t="s">
        <v>470</v>
      </c>
      <c r="G58" s="119">
        <v>277.42099999999999</v>
      </c>
      <c r="H58" s="119">
        <v>216.90600000000001</v>
      </c>
      <c r="I58" s="119">
        <v>181.13499999999999</v>
      </c>
      <c r="J58" s="99">
        <v>179.304</v>
      </c>
      <c r="K58" s="223">
        <v>183.523</v>
      </c>
      <c r="L58" s="461"/>
      <c r="M58" s="465"/>
    </row>
    <row r="59" spans="1:13" ht="41.45" customHeight="1" x14ac:dyDescent="0.25">
      <c r="A59" s="106" t="s">
        <v>262</v>
      </c>
      <c r="B59" s="106" t="s">
        <v>476</v>
      </c>
      <c r="C59" s="91" t="s">
        <v>36</v>
      </c>
      <c r="D59" s="91" t="s">
        <v>345</v>
      </c>
      <c r="E59" s="92" t="s">
        <v>258</v>
      </c>
      <c r="F59" s="92" t="s">
        <v>477</v>
      </c>
      <c r="G59" s="184">
        <v>2.17</v>
      </c>
      <c r="H59" s="118">
        <v>1.71</v>
      </c>
      <c r="I59" s="118">
        <v>1.45</v>
      </c>
      <c r="J59" s="117">
        <v>1.58</v>
      </c>
      <c r="K59" s="231">
        <v>1.56</v>
      </c>
      <c r="L59" s="460"/>
      <c r="M59" s="460"/>
    </row>
    <row r="60" spans="1:13" ht="41.45" customHeight="1" x14ac:dyDescent="0.25">
      <c r="A60" s="106" t="s">
        <v>263</v>
      </c>
      <c r="B60" s="106" t="s">
        <v>478</v>
      </c>
      <c r="C60" s="91" t="s">
        <v>36</v>
      </c>
      <c r="D60" s="91" t="s">
        <v>345</v>
      </c>
      <c r="E60" s="92" t="s">
        <v>732</v>
      </c>
      <c r="F60" s="92" t="s">
        <v>470</v>
      </c>
      <c r="G60" s="119">
        <v>28.602</v>
      </c>
      <c r="H60" s="119">
        <v>24.859000000000002</v>
      </c>
      <c r="I60" s="119">
        <v>26.405999999999999</v>
      </c>
      <c r="J60" s="99">
        <v>26.731999999999999</v>
      </c>
      <c r="K60" s="223">
        <v>22.806999999999999</v>
      </c>
      <c r="L60" s="461" t="s">
        <v>237</v>
      </c>
      <c r="M60" s="461" t="s">
        <v>471</v>
      </c>
    </row>
    <row r="61" spans="1:13" ht="41.45" customHeight="1" x14ac:dyDescent="0.25">
      <c r="A61" s="106" t="s">
        <v>264</v>
      </c>
      <c r="B61" s="106" t="s">
        <v>479</v>
      </c>
      <c r="C61" s="91" t="s">
        <v>36</v>
      </c>
      <c r="D61" s="91" t="s">
        <v>345</v>
      </c>
      <c r="E61" s="92" t="s">
        <v>732</v>
      </c>
      <c r="F61" s="92" t="s">
        <v>470</v>
      </c>
      <c r="G61" s="119">
        <v>120.569</v>
      </c>
      <c r="H61" s="119">
        <v>103.96299999999999</v>
      </c>
      <c r="I61" s="119">
        <v>95.528999999999996</v>
      </c>
      <c r="J61" s="99">
        <v>83.537999999999997</v>
      </c>
      <c r="K61" s="223">
        <v>77.644999999999996</v>
      </c>
      <c r="L61" s="461" t="s">
        <v>239</v>
      </c>
      <c r="M61" s="461" t="s">
        <v>473</v>
      </c>
    </row>
    <row r="62" spans="1:13" ht="133.5" customHeight="1" x14ac:dyDescent="0.25">
      <c r="A62" s="106" t="s">
        <v>265</v>
      </c>
      <c r="B62" s="106" t="s">
        <v>480</v>
      </c>
      <c r="C62" s="91" t="s">
        <v>36</v>
      </c>
      <c r="D62" s="91" t="s">
        <v>345</v>
      </c>
      <c r="E62" s="92" t="s">
        <v>732</v>
      </c>
      <c r="F62" s="92" t="s">
        <v>470</v>
      </c>
      <c r="G62" s="119">
        <v>128.249</v>
      </c>
      <c r="H62" s="119">
        <v>88.084000000000003</v>
      </c>
      <c r="I62" s="119">
        <v>59.2</v>
      </c>
      <c r="J62" s="99">
        <v>69.034000000000006</v>
      </c>
      <c r="K62" s="223">
        <v>83.070999999999998</v>
      </c>
      <c r="L62" s="461" t="s">
        <v>240</v>
      </c>
      <c r="M62" s="461" t="s">
        <v>481</v>
      </c>
    </row>
    <row r="63" spans="1:13" ht="59.45" customHeight="1" x14ac:dyDescent="0.25">
      <c r="A63" s="94" t="s">
        <v>252</v>
      </c>
      <c r="B63" s="94" t="s">
        <v>482</v>
      </c>
      <c r="C63" s="104" t="s">
        <v>36</v>
      </c>
      <c r="D63" s="232" t="s">
        <v>345</v>
      </c>
      <c r="E63" s="233" t="s">
        <v>731</v>
      </c>
      <c r="F63" s="181" t="s">
        <v>465</v>
      </c>
      <c r="G63" s="120" t="s">
        <v>49</v>
      </c>
      <c r="H63" s="120" t="s">
        <v>49</v>
      </c>
      <c r="I63" s="120" t="s">
        <v>49</v>
      </c>
      <c r="J63" s="99">
        <v>152.405</v>
      </c>
      <c r="K63" s="223">
        <v>166.035</v>
      </c>
      <c r="L63" s="466" t="s">
        <v>257</v>
      </c>
      <c r="M63" s="466" t="s">
        <v>483</v>
      </c>
    </row>
    <row r="64" spans="1:13" ht="26.45" customHeight="1" x14ac:dyDescent="0.25">
      <c r="A64" s="106" t="s">
        <v>244</v>
      </c>
      <c r="B64" s="106" t="s">
        <v>484</v>
      </c>
      <c r="C64" s="91" t="s">
        <v>36</v>
      </c>
      <c r="D64" s="91" t="s">
        <v>345</v>
      </c>
      <c r="E64" s="92" t="s">
        <v>235</v>
      </c>
      <c r="F64" s="92" t="s">
        <v>477</v>
      </c>
      <c r="G64" s="111" t="s">
        <v>49</v>
      </c>
      <c r="H64" s="111" t="s">
        <v>49</v>
      </c>
      <c r="I64" s="111" t="s">
        <v>49</v>
      </c>
      <c r="J64" s="111">
        <v>1.3</v>
      </c>
      <c r="K64" s="224">
        <v>1.42</v>
      </c>
      <c r="L64" s="460"/>
      <c r="M64" s="460"/>
    </row>
    <row r="65" spans="1:14" ht="30.6" customHeight="1" x14ac:dyDescent="0.25">
      <c r="A65" s="106" t="s">
        <v>243</v>
      </c>
      <c r="B65" s="106" t="s">
        <v>728</v>
      </c>
      <c r="C65" s="91" t="s">
        <v>36</v>
      </c>
      <c r="D65" s="91" t="s">
        <v>345</v>
      </c>
      <c r="E65" s="92" t="s">
        <v>732</v>
      </c>
      <c r="F65" s="92" t="s">
        <v>470</v>
      </c>
      <c r="G65" s="99" t="s">
        <v>49</v>
      </c>
      <c r="H65" s="99" t="s">
        <v>49</v>
      </c>
      <c r="I65" s="99" t="s">
        <v>49</v>
      </c>
      <c r="J65" s="99">
        <v>24.335999999999999</v>
      </c>
      <c r="K65" s="223">
        <v>22.806999999999999</v>
      </c>
      <c r="L65" s="461" t="s">
        <v>237</v>
      </c>
      <c r="M65" s="461" t="s">
        <v>471</v>
      </c>
    </row>
    <row r="66" spans="1:14" ht="26.45" customHeight="1" x14ac:dyDescent="0.25">
      <c r="A66" s="106" t="s">
        <v>242</v>
      </c>
      <c r="B66" s="106" t="s">
        <v>729</v>
      </c>
      <c r="C66" s="91" t="s">
        <v>36</v>
      </c>
      <c r="D66" s="91" t="s">
        <v>345</v>
      </c>
      <c r="E66" s="92" t="s">
        <v>732</v>
      </c>
      <c r="F66" s="92" t="s">
        <v>470</v>
      </c>
      <c r="G66" s="99" t="s">
        <v>49</v>
      </c>
      <c r="H66" s="99" t="s">
        <v>49</v>
      </c>
      <c r="I66" s="99" t="s">
        <v>49</v>
      </c>
      <c r="J66" s="99">
        <v>60.591000000000001</v>
      </c>
      <c r="K66" s="223">
        <v>60.158000000000001</v>
      </c>
      <c r="L66" s="461" t="s">
        <v>239</v>
      </c>
      <c r="M66" s="461" t="s">
        <v>473</v>
      </c>
    </row>
    <row r="67" spans="1:14" ht="114.6" customHeight="1" thickBot="1" x14ac:dyDescent="0.3">
      <c r="A67" s="121" t="s">
        <v>241</v>
      </c>
      <c r="B67" s="121" t="s">
        <v>730</v>
      </c>
      <c r="C67" s="122" t="s">
        <v>36</v>
      </c>
      <c r="D67" s="122" t="s">
        <v>345</v>
      </c>
      <c r="E67" s="123" t="s">
        <v>732</v>
      </c>
      <c r="F67" s="123" t="s">
        <v>470</v>
      </c>
      <c r="G67" s="124" t="s">
        <v>49</v>
      </c>
      <c r="H67" s="124" t="s">
        <v>49</v>
      </c>
      <c r="I67" s="124" t="s">
        <v>49</v>
      </c>
      <c r="J67" s="434">
        <v>67.477999999999994</v>
      </c>
      <c r="K67" s="435">
        <v>83.070999999999998</v>
      </c>
      <c r="L67" s="467" t="s">
        <v>240</v>
      </c>
      <c r="M67" s="467" t="s">
        <v>474</v>
      </c>
    </row>
    <row r="68" spans="1:14" x14ac:dyDescent="0.25">
      <c r="J68" s="436"/>
      <c r="K68" s="436"/>
    </row>
    <row r="70" spans="1:14" ht="35.450000000000003" customHeight="1" x14ac:dyDescent="0.25">
      <c r="A70" s="536" t="s">
        <v>862</v>
      </c>
      <c r="B70" s="536"/>
      <c r="C70" s="536"/>
      <c r="D70" s="536"/>
      <c r="E70" s="536"/>
      <c r="F70" s="536"/>
      <c r="G70" s="536"/>
      <c r="H70" s="536"/>
      <c r="I70" s="536"/>
      <c r="J70" s="536"/>
      <c r="K70" s="536"/>
      <c r="L70" s="536"/>
      <c r="M70" s="536"/>
      <c r="N70" s="234"/>
    </row>
    <row r="76" spans="1:14" x14ac:dyDescent="0.25">
      <c r="B76" s="182"/>
    </row>
  </sheetData>
  <autoFilter ref="A6:R67" xr:uid="{8E737179-0FAD-4BBB-89C8-B14114D83CED}"/>
  <mergeCells count="1">
    <mergeCell ref="A70:M7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12B54-F120-4F36-A9ED-A7797C5DEB96}">
  <sheetPr>
    <tabColor rgb="FF92D050"/>
  </sheetPr>
  <dimension ref="A1:V20"/>
  <sheetViews>
    <sheetView showGridLines="0" topLeftCell="B1" zoomScaleNormal="100" workbookViewId="0">
      <selection activeCell="B4" sqref="B4:B5"/>
    </sheetView>
  </sheetViews>
  <sheetFormatPr baseColWidth="10" defaultColWidth="11.42578125" defaultRowHeight="14.25" x14ac:dyDescent="0.2"/>
  <cols>
    <col min="1" max="1" width="33.7109375" style="310" hidden="1" customWidth="1"/>
    <col min="2" max="2" width="29.5703125" style="309" customWidth="1"/>
    <col min="3" max="3" width="42.28515625" style="310" hidden="1" customWidth="1"/>
    <col min="4" max="4" width="35.5703125" style="309" customWidth="1"/>
    <col min="5" max="5" width="25" style="310" hidden="1" customWidth="1"/>
    <col min="6" max="6" width="25.85546875" style="309" customWidth="1"/>
    <col min="7" max="7" width="22.5703125" style="310" hidden="1" customWidth="1"/>
    <col min="8" max="8" width="28.28515625" style="309" customWidth="1"/>
    <col min="9" max="9" width="13.7109375" style="315" hidden="1" customWidth="1"/>
    <col min="10" max="10" width="11.7109375" style="317" customWidth="1"/>
    <col min="11" max="11" width="19.5703125" style="317" customWidth="1"/>
    <col min="12" max="12" width="21" style="315" hidden="1" customWidth="1"/>
    <col min="13" max="13" width="17.42578125" style="315" hidden="1" customWidth="1"/>
    <col min="14" max="14" width="14.7109375" style="317" customWidth="1"/>
    <col min="15" max="15" width="17.42578125" style="315" hidden="1" customWidth="1"/>
    <col min="16" max="16" width="14.7109375" style="317" customWidth="1"/>
    <col min="17" max="17" width="20" style="315" hidden="1" customWidth="1"/>
    <col min="18" max="18" width="15" style="317" customWidth="1"/>
    <col min="19" max="19" width="12.5703125" style="315" hidden="1" customWidth="1"/>
    <col min="20" max="20" width="13.7109375" style="317" customWidth="1"/>
    <col min="21" max="21" width="56.7109375" style="309" hidden="1" customWidth="1"/>
    <col min="22" max="22" width="56.7109375" style="309" customWidth="1"/>
    <col min="23" max="16384" width="11.42578125" style="309"/>
  </cols>
  <sheetData>
    <row r="1" spans="1:22" ht="31.5" customHeight="1" x14ac:dyDescent="0.2"/>
    <row r="2" spans="1:22" s="340" customFormat="1" ht="31.5" customHeight="1" x14ac:dyDescent="0.25">
      <c r="A2" s="338" t="s">
        <v>609</v>
      </c>
      <c r="B2" s="338" t="s">
        <v>582</v>
      </c>
      <c r="C2" s="338" t="s">
        <v>31</v>
      </c>
      <c r="D2" s="338" t="s">
        <v>583</v>
      </c>
      <c r="E2" s="339" t="s">
        <v>673</v>
      </c>
      <c r="F2" s="338" t="s">
        <v>584</v>
      </c>
      <c r="G2" s="339" t="s">
        <v>674</v>
      </c>
      <c r="H2" s="338" t="s">
        <v>585</v>
      </c>
      <c r="I2" s="338" t="s">
        <v>610</v>
      </c>
      <c r="J2" s="338" t="s">
        <v>586</v>
      </c>
      <c r="K2" s="338" t="s">
        <v>587</v>
      </c>
      <c r="L2" s="338" t="s">
        <v>214</v>
      </c>
      <c r="M2" s="339" t="s">
        <v>675</v>
      </c>
      <c r="N2" s="339" t="s">
        <v>676</v>
      </c>
      <c r="O2" s="338" t="s">
        <v>631</v>
      </c>
      <c r="P2" s="338" t="s">
        <v>632</v>
      </c>
      <c r="Q2" s="339" t="s">
        <v>677</v>
      </c>
      <c r="R2" s="339" t="s">
        <v>678</v>
      </c>
      <c r="S2" s="338" t="s">
        <v>633</v>
      </c>
      <c r="T2" s="338" t="s">
        <v>630</v>
      </c>
      <c r="U2" s="338" t="s">
        <v>53</v>
      </c>
      <c r="V2" s="338" t="s">
        <v>54</v>
      </c>
    </row>
    <row r="3" spans="1:22" s="351" customFormat="1" ht="60" customHeight="1" x14ac:dyDescent="0.25">
      <c r="A3" s="346" t="s">
        <v>611</v>
      </c>
      <c r="B3" s="346" t="s">
        <v>588</v>
      </c>
      <c r="C3" s="347" t="s">
        <v>612</v>
      </c>
      <c r="D3" s="347" t="s">
        <v>589</v>
      </c>
      <c r="E3" s="347" t="s">
        <v>613</v>
      </c>
      <c r="F3" s="347" t="s">
        <v>681</v>
      </c>
      <c r="G3" s="347" t="s">
        <v>614</v>
      </c>
      <c r="H3" s="347" t="s">
        <v>590</v>
      </c>
      <c r="I3" s="348" t="s">
        <v>215</v>
      </c>
      <c r="J3" s="319" t="s">
        <v>634</v>
      </c>
      <c r="K3" s="348" t="s">
        <v>682</v>
      </c>
      <c r="L3" s="348" t="s">
        <v>683</v>
      </c>
      <c r="M3" s="320">
        <v>-1</v>
      </c>
      <c r="N3" s="320">
        <v>-1</v>
      </c>
      <c r="O3" s="321" t="s">
        <v>635</v>
      </c>
      <c r="P3" s="349" t="s">
        <v>684</v>
      </c>
      <c r="Q3" s="321" t="s">
        <v>636</v>
      </c>
      <c r="R3" s="349" t="s">
        <v>685</v>
      </c>
      <c r="S3" s="337"/>
      <c r="T3" s="337"/>
      <c r="U3" s="350"/>
      <c r="V3" s="353"/>
    </row>
    <row r="4" spans="1:22" ht="60" customHeight="1" x14ac:dyDescent="0.2">
      <c r="A4" s="538" t="s">
        <v>637</v>
      </c>
      <c r="B4" s="543" t="s">
        <v>591</v>
      </c>
      <c r="C4" s="325" t="s">
        <v>686</v>
      </c>
      <c r="D4" s="336" t="s">
        <v>638</v>
      </c>
      <c r="E4" s="325" t="s">
        <v>687</v>
      </c>
      <c r="F4" s="325" t="s">
        <v>688</v>
      </c>
      <c r="G4" s="325" t="s">
        <v>615</v>
      </c>
      <c r="H4" s="325" t="s">
        <v>592</v>
      </c>
      <c r="I4" s="326" t="s">
        <v>634</v>
      </c>
      <c r="J4" s="326" t="s">
        <v>634</v>
      </c>
      <c r="K4" s="326" t="s">
        <v>639</v>
      </c>
      <c r="L4" s="334" t="s">
        <v>689</v>
      </c>
      <c r="M4" s="352" t="s">
        <v>690</v>
      </c>
      <c r="N4" s="352" t="s">
        <v>690</v>
      </c>
      <c r="O4" s="327" t="s">
        <v>640</v>
      </c>
      <c r="P4" s="327" t="s">
        <v>640</v>
      </c>
      <c r="Q4" s="327" t="s">
        <v>641</v>
      </c>
      <c r="R4" s="327" t="s">
        <v>641</v>
      </c>
      <c r="S4" s="328">
        <v>2023</v>
      </c>
      <c r="T4" s="328">
        <v>2023</v>
      </c>
      <c r="U4" s="329"/>
      <c r="V4" s="354"/>
    </row>
    <row r="5" spans="1:22" ht="60" customHeight="1" x14ac:dyDescent="0.2">
      <c r="A5" s="539"/>
      <c r="B5" s="544"/>
      <c r="C5" s="347" t="s">
        <v>616</v>
      </c>
      <c r="D5" s="347" t="s">
        <v>593</v>
      </c>
      <c r="E5" s="347" t="s">
        <v>691</v>
      </c>
      <c r="F5" s="347" t="s">
        <v>692</v>
      </c>
      <c r="G5" s="347" t="s">
        <v>617</v>
      </c>
      <c r="H5" s="347" t="s">
        <v>693</v>
      </c>
      <c r="I5" s="319" t="s">
        <v>634</v>
      </c>
      <c r="J5" s="319" t="s">
        <v>634</v>
      </c>
      <c r="K5" s="319" t="s">
        <v>642</v>
      </c>
      <c r="L5" s="319" t="s">
        <v>642</v>
      </c>
      <c r="M5" s="320">
        <v>-0.7</v>
      </c>
      <c r="N5" s="320">
        <v>-0.7</v>
      </c>
      <c r="O5" s="321" t="s">
        <v>643</v>
      </c>
      <c r="P5" s="321" t="s">
        <v>643</v>
      </c>
      <c r="Q5" s="321" t="s">
        <v>644</v>
      </c>
      <c r="R5" s="321" t="s">
        <v>644</v>
      </c>
      <c r="S5" s="322">
        <v>2023</v>
      </c>
      <c r="T5" s="322">
        <v>2023</v>
      </c>
      <c r="U5" s="318"/>
      <c r="V5" s="355"/>
    </row>
    <row r="6" spans="1:22" ht="60" customHeight="1" x14ac:dyDescent="0.2">
      <c r="A6" s="330" t="s">
        <v>618</v>
      </c>
      <c r="B6" s="330" t="s">
        <v>594</v>
      </c>
      <c r="C6" s="324" t="s">
        <v>694</v>
      </c>
      <c r="D6" s="324" t="s">
        <v>695</v>
      </c>
      <c r="E6" s="324" t="s">
        <v>696</v>
      </c>
      <c r="F6" s="324" t="s">
        <v>697</v>
      </c>
      <c r="G6" s="325" t="s">
        <v>595</v>
      </c>
      <c r="H6" s="325" t="s">
        <v>595</v>
      </c>
      <c r="I6" s="326" t="s">
        <v>645</v>
      </c>
      <c r="J6" s="326" t="s">
        <v>645</v>
      </c>
      <c r="K6" s="326" t="s">
        <v>646</v>
      </c>
      <c r="L6" s="326" t="s">
        <v>646</v>
      </c>
      <c r="M6" s="331">
        <v>-0.43</v>
      </c>
      <c r="N6" s="331">
        <v>-0.43</v>
      </c>
      <c r="O6" s="327" t="s">
        <v>647</v>
      </c>
      <c r="P6" s="327" t="s">
        <v>647</v>
      </c>
      <c r="Q6" s="327" t="s">
        <v>648</v>
      </c>
      <c r="R6" s="327" t="s">
        <v>648</v>
      </c>
      <c r="S6" s="332"/>
      <c r="T6" s="332"/>
      <c r="U6" s="329"/>
      <c r="V6" s="354"/>
    </row>
    <row r="7" spans="1:22" ht="60" customHeight="1" x14ac:dyDescent="0.2">
      <c r="A7" s="330" t="s">
        <v>619</v>
      </c>
      <c r="B7" s="330" t="s">
        <v>596</v>
      </c>
      <c r="C7" s="324" t="s">
        <v>698</v>
      </c>
      <c r="D7" s="324" t="s">
        <v>597</v>
      </c>
      <c r="E7" s="324" t="s">
        <v>699</v>
      </c>
      <c r="F7" s="324" t="s">
        <v>700</v>
      </c>
      <c r="G7" s="323" t="s">
        <v>649</v>
      </c>
      <c r="H7" s="323" t="s">
        <v>650</v>
      </c>
      <c r="I7" s="326" t="s">
        <v>651</v>
      </c>
      <c r="J7" s="326" t="s">
        <v>651</v>
      </c>
      <c r="K7" s="326" t="s">
        <v>652</v>
      </c>
      <c r="L7" s="326" t="s">
        <v>652</v>
      </c>
      <c r="M7" s="331">
        <v>-0.2</v>
      </c>
      <c r="N7" s="331">
        <v>-0.2</v>
      </c>
      <c r="O7" s="327" t="s">
        <v>651</v>
      </c>
      <c r="P7" s="327" t="s">
        <v>651</v>
      </c>
      <c r="Q7" s="333" t="s">
        <v>533</v>
      </c>
      <c r="R7" s="333" t="s">
        <v>533</v>
      </c>
      <c r="S7" s="328">
        <v>2023</v>
      </c>
      <c r="T7" s="328">
        <v>2023</v>
      </c>
      <c r="U7" s="329"/>
      <c r="V7" s="354"/>
    </row>
    <row r="8" spans="1:22" ht="60" customHeight="1" x14ac:dyDescent="0.2">
      <c r="A8" s="330" t="s">
        <v>620</v>
      </c>
      <c r="B8" s="330" t="s">
        <v>598</v>
      </c>
      <c r="C8" s="325" t="s">
        <v>703</v>
      </c>
      <c r="D8" s="325" t="s">
        <v>704</v>
      </c>
      <c r="E8" s="325" t="s">
        <v>621</v>
      </c>
      <c r="F8" s="325" t="s">
        <v>599</v>
      </c>
      <c r="G8" s="325" t="s">
        <v>622</v>
      </c>
      <c r="H8" s="325" t="s">
        <v>712</v>
      </c>
      <c r="I8" s="326" t="s">
        <v>653</v>
      </c>
      <c r="J8" s="326" t="s">
        <v>654</v>
      </c>
      <c r="K8" s="326" t="s">
        <v>655</v>
      </c>
      <c r="L8" s="326" t="s">
        <v>655</v>
      </c>
      <c r="M8" s="334" t="s">
        <v>533</v>
      </c>
      <c r="N8" s="334" t="s">
        <v>533</v>
      </c>
      <c r="O8" s="327" t="s">
        <v>653</v>
      </c>
      <c r="P8" s="327" t="s">
        <v>654</v>
      </c>
      <c r="Q8" s="333" t="s">
        <v>533</v>
      </c>
      <c r="R8" s="333" t="s">
        <v>533</v>
      </c>
      <c r="S8" s="328">
        <v>2023</v>
      </c>
      <c r="T8" s="328">
        <v>2023</v>
      </c>
      <c r="U8" s="356" t="s">
        <v>705</v>
      </c>
      <c r="V8" s="356" t="s">
        <v>706</v>
      </c>
    </row>
    <row r="9" spans="1:22" ht="60" customHeight="1" x14ac:dyDescent="0.2">
      <c r="A9" s="330" t="s">
        <v>623</v>
      </c>
      <c r="B9" s="330" t="s">
        <v>600</v>
      </c>
      <c r="C9" s="325" t="s">
        <v>714</v>
      </c>
      <c r="D9" s="325" t="s">
        <v>713</v>
      </c>
      <c r="E9" s="325" t="s">
        <v>624</v>
      </c>
      <c r="F9" s="325" t="s">
        <v>601</v>
      </c>
      <c r="G9" s="325" t="s">
        <v>623</v>
      </c>
      <c r="H9" s="325" t="s">
        <v>600</v>
      </c>
      <c r="I9" s="335">
        <v>49</v>
      </c>
      <c r="J9" s="335">
        <v>49</v>
      </c>
      <c r="K9" s="335">
        <v>18</v>
      </c>
      <c r="L9" s="335">
        <v>18</v>
      </c>
      <c r="M9" s="331">
        <v>-0.63</v>
      </c>
      <c r="N9" s="331">
        <v>-0.63</v>
      </c>
      <c r="O9" s="327" t="s">
        <v>656</v>
      </c>
      <c r="P9" s="327" t="s">
        <v>656</v>
      </c>
      <c r="Q9" s="333" t="s">
        <v>533</v>
      </c>
      <c r="R9" s="333" t="s">
        <v>533</v>
      </c>
      <c r="S9" s="328">
        <v>2023</v>
      </c>
      <c r="T9" s="328">
        <v>2023</v>
      </c>
      <c r="U9" s="329"/>
      <c r="V9" s="354"/>
    </row>
    <row r="10" spans="1:22" ht="60" customHeight="1" x14ac:dyDescent="0.2">
      <c r="A10" s="330" t="s">
        <v>602</v>
      </c>
      <c r="B10" s="330" t="s">
        <v>602</v>
      </c>
      <c r="C10" s="325" t="s">
        <v>625</v>
      </c>
      <c r="D10" s="325" t="s">
        <v>603</v>
      </c>
      <c r="E10" s="325" t="s">
        <v>626</v>
      </c>
      <c r="F10" s="325" t="s">
        <v>715</v>
      </c>
      <c r="G10" s="325" t="s">
        <v>680</v>
      </c>
      <c r="H10" s="336" t="s">
        <v>657</v>
      </c>
      <c r="I10" s="326" t="s">
        <v>658</v>
      </c>
      <c r="J10" s="326" t="s">
        <v>658</v>
      </c>
      <c r="K10" s="326" t="s">
        <v>659</v>
      </c>
      <c r="L10" s="326" t="s">
        <v>659</v>
      </c>
      <c r="M10" s="331">
        <v>-0.25</v>
      </c>
      <c r="N10" s="331">
        <v>-0.25</v>
      </c>
      <c r="O10" s="327" t="s">
        <v>658</v>
      </c>
      <c r="P10" s="327" t="s">
        <v>658</v>
      </c>
      <c r="Q10" s="333" t="s">
        <v>533</v>
      </c>
      <c r="R10" s="333" t="s">
        <v>533</v>
      </c>
      <c r="S10" s="328">
        <v>2023</v>
      </c>
      <c r="T10" s="328">
        <v>2023</v>
      </c>
      <c r="U10" s="329"/>
      <c r="V10" s="354"/>
    </row>
    <row r="11" spans="1:22" ht="60" customHeight="1" x14ac:dyDescent="0.2">
      <c r="A11" s="330" t="s">
        <v>627</v>
      </c>
      <c r="B11" s="330" t="s">
        <v>604</v>
      </c>
      <c r="C11" s="357" t="s">
        <v>707</v>
      </c>
      <c r="D11" s="357" t="s">
        <v>708</v>
      </c>
      <c r="E11" s="357" t="s">
        <v>716</v>
      </c>
      <c r="F11" s="357" t="s">
        <v>717</v>
      </c>
      <c r="G11" s="358" t="s">
        <v>660</v>
      </c>
      <c r="H11" s="358" t="s">
        <v>661</v>
      </c>
      <c r="I11" s="326" t="s">
        <v>662</v>
      </c>
      <c r="J11" s="326" t="s">
        <v>663</v>
      </c>
      <c r="K11" s="326" t="s">
        <v>664</v>
      </c>
      <c r="L11" s="326" t="s">
        <v>664</v>
      </c>
      <c r="M11" s="334" t="s">
        <v>533</v>
      </c>
      <c r="N11" s="334" t="s">
        <v>533</v>
      </c>
      <c r="O11" s="327" t="s">
        <v>662</v>
      </c>
      <c r="P11" s="327" t="s">
        <v>663</v>
      </c>
      <c r="Q11" s="333" t="s">
        <v>533</v>
      </c>
      <c r="R11" s="333" t="s">
        <v>533</v>
      </c>
      <c r="S11" s="328">
        <v>2023</v>
      </c>
      <c r="T11" s="328">
        <v>2023</v>
      </c>
      <c r="U11" s="356" t="s">
        <v>709</v>
      </c>
      <c r="V11" s="356" t="s">
        <v>710</v>
      </c>
    </row>
    <row r="12" spans="1:22" ht="60" customHeight="1" x14ac:dyDescent="0.2">
      <c r="A12" s="543" t="s">
        <v>629</v>
      </c>
      <c r="B12" s="543" t="s">
        <v>605</v>
      </c>
      <c r="C12" s="325" t="s">
        <v>628</v>
      </c>
      <c r="D12" s="325" t="s">
        <v>606</v>
      </c>
      <c r="E12" s="325" t="s">
        <v>721</v>
      </c>
      <c r="F12" s="325" t="s">
        <v>718</v>
      </c>
      <c r="G12" s="325" t="s">
        <v>665</v>
      </c>
      <c r="H12" s="325" t="s">
        <v>607</v>
      </c>
      <c r="I12" s="334" t="s">
        <v>666</v>
      </c>
      <c r="J12" s="334" t="s">
        <v>666</v>
      </c>
      <c r="K12" s="334" t="s">
        <v>667</v>
      </c>
      <c r="L12" s="334" t="s">
        <v>667</v>
      </c>
      <c r="M12" s="334">
        <v>-0.51</v>
      </c>
      <c r="N12" s="334">
        <v>-0.51</v>
      </c>
      <c r="O12" s="327" t="s">
        <v>668</v>
      </c>
      <c r="P12" s="327" t="s">
        <v>668</v>
      </c>
      <c r="Q12" s="327" t="s">
        <v>669</v>
      </c>
      <c r="R12" s="327" t="s">
        <v>669</v>
      </c>
      <c r="S12" s="328">
        <v>2023</v>
      </c>
      <c r="T12" s="328">
        <v>2023</v>
      </c>
      <c r="U12" s="329"/>
      <c r="V12" s="354"/>
    </row>
    <row r="13" spans="1:22" ht="60" customHeight="1" thickBot="1" x14ac:dyDescent="0.25">
      <c r="A13" s="545"/>
      <c r="B13" s="545"/>
      <c r="C13" s="468" t="s">
        <v>720</v>
      </c>
      <c r="D13" s="469" t="s">
        <v>719</v>
      </c>
      <c r="E13" s="470" t="s">
        <v>721</v>
      </c>
      <c r="F13" s="469" t="s">
        <v>718</v>
      </c>
      <c r="G13" s="469" t="s">
        <v>608</v>
      </c>
      <c r="H13" s="469" t="s">
        <v>608</v>
      </c>
      <c r="I13" s="471" t="s">
        <v>670</v>
      </c>
      <c r="J13" s="471" t="s">
        <v>670</v>
      </c>
      <c r="K13" s="471" t="s">
        <v>671</v>
      </c>
      <c r="L13" s="472" t="s">
        <v>667</v>
      </c>
      <c r="M13" s="473">
        <v>-0.2</v>
      </c>
      <c r="N13" s="473">
        <v>-0.2</v>
      </c>
      <c r="O13" s="474" t="s">
        <v>672</v>
      </c>
      <c r="P13" s="474" t="s">
        <v>672</v>
      </c>
      <c r="Q13" s="475" t="s">
        <v>722</v>
      </c>
      <c r="R13" s="475" t="s">
        <v>722</v>
      </c>
      <c r="S13" s="476">
        <v>2023</v>
      </c>
      <c r="T13" s="477">
        <v>2023</v>
      </c>
      <c r="U13" s="478"/>
      <c r="V13" s="479"/>
    </row>
    <row r="14" spans="1:22" ht="75" customHeight="1" x14ac:dyDescent="0.25">
      <c r="A14" s="480"/>
      <c r="B14" s="481"/>
      <c r="C14" s="480"/>
      <c r="D14" s="481"/>
      <c r="E14" s="480"/>
      <c r="F14" s="481"/>
      <c r="G14" s="480"/>
      <c r="H14" s="481"/>
      <c r="I14" s="482"/>
      <c r="J14" s="483"/>
      <c r="K14" s="483"/>
      <c r="L14" s="482"/>
      <c r="M14" s="482"/>
      <c r="N14" s="483"/>
      <c r="O14" s="482"/>
      <c r="P14" s="483"/>
      <c r="Q14" s="482"/>
      <c r="R14" s="483"/>
      <c r="S14" s="482"/>
      <c r="T14" s="483"/>
      <c r="U14" s="484" t="s">
        <v>701</v>
      </c>
      <c r="V14" s="484" t="s">
        <v>702</v>
      </c>
    </row>
    <row r="15" spans="1:22" ht="15" x14ac:dyDescent="0.25">
      <c r="A15" s="312"/>
      <c r="B15" s="313"/>
      <c r="C15" s="312"/>
      <c r="D15" s="313"/>
      <c r="E15" s="312"/>
      <c r="F15" s="313"/>
      <c r="G15" s="312"/>
      <c r="H15" s="313"/>
      <c r="I15" s="314"/>
      <c r="J15" s="316"/>
      <c r="K15" s="316"/>
      <c r="L15" s="314"/>
      <c r="M15" s="314"/>
      <c r="N15" s="316"/>
      <c r="O15" s="314"/>
      <c r="P15" s="316"/>
      <c r="Q15" s="314"/>
      <c r="R15" s="316"/>
      <c r="S15" s="314"/>
      <c r="T15" s="316"/>
    </row>
    <row r="16" spans="1:22" ht="15" x14ac:dyDescent="0.25">
      <c r="A16" s="540"/>
      <c r="B16" s="537"/>
      <c r="C16" s="537"/>
      <c r="D16" s="537"/>
      <c r="E16" s="537"/>
      <c r="F16" s="537"/>
      <c r="G16" s="537"/>
      <c r="H16" s="537"/>
      <c r="I16" s="537"/>
      <c r="J16" s="537"/>
      <c r="K16" s="537"/>
      <c r="L16" s="314"/>
      <c r="M16" s="314"/>
      <c r="N16" s="316"/>
      <c r="O16" s="314"/>
      <c r="P16" s="316"/>
      <c r="Q16" s="314"/>
      <c r="R16" s="316"/>
      <c r="S16" s="314"/>
      <c r="T16" s="316"/>
    </row>
    <row r="17" spans="1:20" ht="66.599999999999994" customHeight="1" x14ac:dyDescent="0.25">
      <c r="A17" s="541" t="s">
        <v>711</v>
      </c>
      <c r="B17" s="542"/>
      <c r="C17" s="542"/>
      <c r="D17" s="542"/>
      <c r="E17" s="542"/>
      <c r="F17" s="542"/>
      <c r="G17" s="542"/>
      <c r="H17" s="542"/>
      <c r="I17" s="542"/>
      <c r="J17" s="542"/>
      <c r="K17" s="314"/>
      <c r="L17" s="314"/>
      <c r="M17" s="314"/>
      <c r="N17" s="316"/>
      <c r="O17" s="314"/>
      <c r="P17" s="316"/>
      <c r="Q17" s="314"/>
      <c r="R17" s="316"/>
      <c r="S17" s="314"/>
      <c r="T17" s="316"/>
    </row>
    <row r="18" spans="1:20" ht="15" x14ac:dyDescent="0.25">
      <c r="A18" s="312"/>
      <c r="B18" s="313"/>
      <c r="C18" s="312"/>
      <c r="D18" s="313"/>
      <c r="E18" s="312"/>
      <c r="F18" s="313"/>
      <c r="G18" s="312"/>
      <c r="H18" s="313"/>
      <c r="I18" s="314"/>
      <c r="J18" s="316"/>
      <c r="K18" s="316"/>
      <c r="L18" s="314"/>
      <c r="M18" s="314"/>
      <c r="N18" s="316"/>
      <c r="O18" s="314"/>
      <c r="P18" s="316"/>
      <c r="Q18" s="314"/>
      <c r="R18" s="316"/>
      <c r="S18" s="314"/>
      <c r="T18" s="316"/>
    </row>
    <row r="19" spans="1:20" ht="15" x14ac:dyDescent="0.25">
      <c r="A19" s="312"/>
      <c r="B19" s="313"/>
      <c r="C19" s="312"/>
      <c r="D19" s="313"/>
      <c r="E19" s="312"/>
      <c r="F19" s="313"/>
      <c r="G19" s="312"/>
      <c r="H19" s="313"/>
      <c r="I19" s="314"/>
      <c r="J19" s="316"/>
      <c r="K19" s="316"/>
      <c r="L19" s="314"/>
      <c r="M19" s="314"/>
      <c r="N19" s="316"/>
      <c r="O19" s="314"/>
      <c r="P19" s="316"/>
      <c r="Q19" s="314"/>
      <c r="R19" s="316"/>
      <c r="S19" s="314"/>
      <c r="T19" s="316"/>
    </row>
    <row r="20" spans="1:20" ht="163.15" customHeight="1" x14ac:dyDescent="0.25">
      <c r="A20" s="537"/>
      <c r="B20" s="537"/>
      <c r="C20" s="537"/>
      <c r="D20" s="537"/>
      <c r="E20" s="537"/>
      <c r="F20" s="537"/>
      <c r="G20" s="537"/>
      <c r="H20" s="537"/>
      <c r="I20" s="537"/>
      <c r="J20" s="537"/>
      <c r="K20" s="316"/>
      <c r="L20" s="314"/>
      <c r="M20" s="314"/>
      <c r="N20" s="316"/>
      <c r="O20" s="314"/>
      <c r="P20" s="316"/>
      <c r="Q20" s="314"/>
      <c r="R20" s="316"/>
      <c r="S20" s="314"/>
      <c r="T20" s="316"/>
    </row>
  </sheetData>
  <mergeCells count="7">
    <mergeCell ref="A20:J20"/>
    <mergeCell ref="A4:A5"/>
    <mergeCell ref="A16:K16"/>
    <mergeCell ref="A17:J17"/>
    <mergeCell ref="B4:B5"/>
    <mergeCell ref="B12:B13"/>
    <mergeCell ref="A12:A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4827822BFC224782BD76B4231CBBD5" ma:contentTypeVersion="4" ma:contentTypeDescription="Create a new document." ma:contentTypeScope="" ma:versionID="933471f3aa466aba734f70187b7ef9e1">
  <xsd:schema xmlns:xsd="http://www.w3.org/2001/XMLSchema" xmlns:xs="http://www.w3.org/2001/XMLSchema" xmlns:p="http://schemas.microsoft.com/office/2006/metadata/properties" xmlns:ns2="7a21fb8e-5eb3-46bb-9eb6-f46f9fcdfee3" xmlns:ns3="22134fd4-b357-4601-991f-442d0b89448f" targetNamespace="http://schemas.microsoft.com/office/2006/metadata/properties" ma:root="true" ma:fieldsID="130ded1f5137d9543c5d0818b6d49173" ns2:_="" ns3:_="">
    <xsd:import namespace="7a21fb8e-5eb3-46bb-9eb6-f46f9fcdfee3"/>
    <xsd:import namespace="22134fd4-b357-4601-991f-442d0b8944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21fb8e-5eb3-46bb-9eb6-f46f9fcdfe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134fd4-b357-4601-991f-442d0b89448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DA16C1-8257-4BCA-9384-6D6626B8DFDB}">
  <ds:schemaRefs>
    <ds:schemaRef ds:uri="7a21fb8e-5eb3-46bb-9eb6-f46f9fcdfee3"/>
    <ds:schemaRef ds:uri="http://purl.org/dc/elements/1.1/"/>
    <ds:schemaRef ds:uri="http://schemas.microsoft.com/office/2006/metadata/properties"/>
    <ds:schemaRef ds:uri="22134fd4-b357-4601-991f-442d0b89448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9BB84632-58C6-4D2A-A6BE-928938935B5E}">
  <ds:schemaRefs>
    <ds:schemaRef ds:uri="http://schemas.microsoft.com/sharepoint/v3/contenttype/forms"/>
  </ds:schemaRefs>
</ds:datastoreItem>
</file>

<file path=customXml/itemProps3.xml><?xml version="1.0" encoding="utf-8"?>
<ds:datastoreItem xmlns:ds="http://schemas.openxmlformats.org/officeDocument/2006/customXml" ds:itemID="{1F20CB73-D7B2-42EF-8EF9-D8353DBA42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21fb8e-5eb3-46bb-9eb6-f46f9fcdfee3"/>
    <ds:schemaRef ds:uri="22134fd4-b357-4601-991f-442d0b8944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2</vt:i4>
      </vt:variant>
    </vt:vector>
  </HeadingPairs>
  <TitlesOfParts>
    <vt:vector size="12" baseType="lpstr">
      <vt:lpstr>1</vt:lpstr>
      <vt:lpstr>2</vt:lpstr>
      <vt:lpstr>3</vt:lpstr>
      <vt:lpstr>4</vt:lpstr>
      <vt:lpstr>5</vt:lpstr>
      <vt:lpstr>6</vt:lpstr>
      <vt:lpstr>7</vt:lpstr>
      <vt:lpstr>8</vt:lpstr>
      <vt:lpstr>9</vt:lpstr>
      <vt:lpstr>10</vt:lpstr>
      <vt:lpstr>'10'!Impression_des_titres</vt:lpstr>
      <vt:lpstr>'10'!Zone_d_impression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Group's CSR key figures</dc:title>
  <dc:subject/>
  <dc:creator>Societe Generale</dc:creator>
  <cp:keywords/>
  <dc:description/>
  <cp:lastModifiedBy>COT Magdalena DfinInv</cp:lastModifiedBy>
  <cp:revision/>
  <cp:lastPrinted>2023-05-23T13:45:48Z</cp:lastPrinted>
  <dcterms:created xsi:type="dcterms:W3CDTF">2019-03-08T11:24:27Z</dcterms:created>
  <dcterms:modified xsi:type="dcterms:W3CDTF">2024-07-10T08:00:32Z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01b303-ecb1-4a9d-936a-70858c2d9a3e_Enabled">
    <vt:lpwstr>true</vt:lpwstr>
  </property>
  <property fmtid="{D5CDD505-2E9C-101B-9397-08002B2CF9AE}" pid="3" name="MSIP_Label_a401b303-ecb1-4a9d-936a-70858c2d9a3e_SetDate">
    <vt:lpwstr>2021-03-18T16:52:00Z</vt:lpwstr>
  </property>
  <property fmtid="{D5CDD505-2E9C-101B-9397-08002B2CF9AE}" pid="4" name="MSIP_Label_a401b303-ecb1-4a9d-936a-70858c2d9a3e_Method">
    <vt:lpwstr>Privileged</vt:lpwstr>
  </property>
  <property fmtid="{D5CDD505-2E9C-101B-9397-08002B2CF9AE}" pid="5" name="MSIP_Label_a401b303-ecb1-4a9d-936a-70858c2d9a3e_Name">
    <vt:lpwstr>a401b303-ecb1-4a9d-936a-70858c2d9a3e</vt:lpwstr>
  </property>
  <property fmtid="{D5CDD505-2E9C-101B-9397-08002B2CF9AE}" pid="6" name="MSIP_Label_a401b303-ecb1-4a9d-936a-70858c2d9a3e_SiteId">
    <vt:lpwstr>c9a7d621-4bc4-4407-b730-f428e656aa9e</vt:lpwstr>
  </property>
  <property fmtid="{D5CDD505-2E9C-101B-9397-08002B2CF9AE}" pid="7" name="MSIP_Label_a401b303-ecb1-4a9d-936a-70858c2d9a3e_ActionId">
    <vt:lpwstr>2c819cb8-e5a0-431a-80a8-7d332e141361</vt:lpwstr>
  </property>
  <property fmtid="{D5CDD505-2E9C-101B-9397-08002B2CF9AE}" pid="8" name="MSIP_Label_a401b303-ecb1-4a9d-936a-70858c2d9a3e_ContentBits">
    <vt:lpwstr>0</vt:lpwstr>
  </property>
  <property fmtid="{D5CDD505-2E9C-101B-9397-08002B2CF9AE}" pid="9" name="ContentTypeId">
    <vt:lpwstr>0x010100644827822BFC224782BD76B4231CBBD5</vt:lpwstr>
  </property>
</Properties>
</file>