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66925"/>
  <mc:AlternateContent xmlns:mc="http://schemas.openxmlformats.org/markup-compatibility/2006">
    <mc:Choice Requires="x15">
      <x15ac:absPath xmlns:x15ac="http://schemas.microsoft.com/office/spreadsheetml/2010/11/ac" url="V:\COMM\EDE\EDT\01_INTERNET\01_Publications des sites institutionnel et investors\01_Publications\2026\20260731_Rapports-HTT\"/>
    </mc:Choice>
  </mc:AlternateContent>
  <xr:revisionPtr revIDLastSave="0" documentId="13_ncr:1_{B08DABAE-8889-4B03-982C-100A7CE02A37}" xr6:coauthVersionLast="47" xr6:coauthVersionMax="47" xr10:uidLastSave="{00000000-0000-0000-0000-000000000000}"/>
  <bookViews>
    <workbookView xWindow="-120" yWindow="-120" windowWidth="29040" windowHeight="17520" tabRatio="894" xr2:uid="{881A0C35-7E2D-4529-B3D1-EE1DBA58B7EE}"/>
  </bookViews>
  <sheets>
    <sheet name="Introduction" sheetId="1" r:id="rId1"/>
    <sheet name="A. HTT General" sheetId="10" r:id="rId2"/>
    <sheet name="B1. HTT Mortgage Assets" sheetId="4" r:id="rId3"/>
    <sheet name="C. HTT Harmonised Glossary" sheetId="5" r:id="rId4"/>
    <sheet name="E. Optional ECB-ECAIs data" sheetId="6" r:id="rId5"/>
    <sheet name="F1. Sustainable M data" sheetId="12" r:id="rId6"/>
    <sheet name="Overview" sheetId="7" r:id="rId7"/>
    <sheet name="Residential" sheetId="8" r:id="rId8"/>
    <sheet name="Covered Bonds" sheetId="9" r:id="rId9"/>
  </sheets>
  <definedNames>
    <definedName name="_xlnm.Print_Area" localSheetId="1">'A. HTT General'!$A$1:$G$365</definedName>
    <definedName name="_xlnm.Print_Area" localSheetId="2">'B1. HTT Mortgage Assets'!$A$1:$G$621</definedName>
    <definedName name="_xlnm.Print_Area" localSheetId="3">'C. HTT Harmonised Glossary'!$C$1:$C$57</definedName>
    <definedName name="_xlnm.Print_Area" localSheetId="8">'Covered Bonds'!$A$1:$H$46</definedName>
    <definedName name="_xlnm.Print_Area" localSheetId="4">'E. Optional ECB-ECAIs data'!$A$1:$H$90</definedName>
    <definedName name="_xlnm.Print_Area" localSheetId="0">Introduction!$B$2:$J$33</definedName>
    <definedName name="_xlnm.Print_Area" localSheetId="6">Overview!$A$1:$J$117</definedName>
    <definedName name="_xlnm.Print_Area" localSheetId="7">Residential!$A$1:$F$48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6" i="9" l="1"/>
  <c r="G44" i="9" s="1"/>
  <c r="E46" i="9"/>
  <c r="E44" i="9" s="1"/>
  <c r="D46" i="9"/>
  <c r="D44" i="9" s="1"/>
  <c r="G41" i="9"/>
  <c r="F41" i="9"/>
  <c r="F46" i="9" s="1"/>
  <c r="F44" i="9" s="1"/>
  <c r="E41" i="9"/>
  <c r="D41" i="9"/>
  <c r="G33" i="9"/>
  <c r="F33" i="9"/>
  <c r="F32" i="9" s="1"/>
  <c r="E33" i="9"/>
  <c r="D33" i="9"/>
  <c r="D32" i="9" s="1"/>
  <c r="G32" i="9"/>
  <c r="E32" i="9"/>
  <c r="G21" i="9"/>
  <c r="G13" i="9" s="1"/>
  <c r="G12" i="9" s="1"/>
  <c r="F21" i="9"/>
  <c r="F13" i="9" s="1"/>
  <c r="F12" i="9" s="1"/>
  <c r="E21" i="9"/>
  <c r="E13" i="9" s="1"/>
  <c r="E12" i="9" s="1"/>
  <c r="D21" i="9"/>
  <c r="D13" i="9" s="1"/>
  <c r="D12" i="9" s="1"/>
  <c r="D10" i="9"/>
  <c r="D30" i="9" s="1"/>
  <c r="D115" i="7"/>
  <c r="D117" i="7" s="1"/>
  <c r="C115" i="7"/>
  <c r="C117" i="7" s="1"/>
  <c r="J100" i="7"/>
  <c r="I100" i="7"/>
  <c r="H100" i="7"/>
  <c r="G100" i="7"/>
  <c r="F100" i="7"/>
  <c r="E100" i="7"/>
  <c r="D100" i="7"/>
  <c r="J96" i="7"/>
  <c r="I96" i="7"/>
  <c r="H96" i="7"/>
  <c r="G96" i="7"/>
  <c r="F96" i="7"/>
  <c r="E96" i="7"/>
  <c r="D95" i="7"/>
  <c r="D96" i="7" s="1"/>
  <c r="J87" i="7"/>
  <c r="I87" i="7"/>
  <c r="H87" i="7"/>
  <c r="G87" i="7"/>
  <c r="F87" i="7"/>
  <c r="E87" i="7"/>
  <c r="D87" i="7"/>
  <c r="J85" i="7"/>
  <c r="I85" i="7"/>
  <c r="H85" i="7"/>
  <c r="G85" i="7"/>
  <c r="F85" i="7"/>
  <c r="E85" i="7"/>
  <c r="D85" i="7"/>
  <c r="D84" i="7"/>
  <c r="D76" i="7"/>
  <c r="D73" i="7"/>
  <c r="E61" i="7"/>
  <c r="E58" i="7" s="1"/>
  <c r="E57" i="7" s="1"/>
  <c r="F41" i="7"/>
  <c r="E41" i="7"/>
  <c r="D634" i="12"/>
  <c r="C634" i="12"/>
  <c r="D618" i="12"/>
  <c r="G616" i="12" s="1"/>
  <c r="C618" i="12"/>
  <c r="F614" i="12" s="1"/>
  <c r="F618" i="12" s="1"/>
  <c r="D602" i="12"/>
  <c r="G597" i="12" s="1"/>
  <c r="C602" i="12"/>
  <c r="F597" i="12" s="1"/>
  <c r="G599" i="12"/>
  <c r="F599" i="12"/>
  <c r="G598" i="12"/>
  <c r="G595" i="12"/>
  <c r="G594" i="12"/>
  <c r="F594" i="12"/>
  <c r="G591" i="12"/>
  <c r="F591" i="12"/>
  <c r="G590" i="12"/>
  <c r="D587" i="12"/>
  <c r="C587" i="12"/>
  <c r="F581" i="12" s="1"/>
  <c r="F586" i="12"/>
  <c r="F583" i="12"/>
  <c r="G582" i="12"/>
  <c r="F580" i="12"/>
  <c r="G579" i="12"/>
  <c r="F579" i="12"/>
  <c r="F578" i="12"/>
  <c r="F575" i="12"/>
  <c r="G574" i="12"/>
  <c r="F572" i="12"/>
  <c r="F571" i="12"/>
  <c r="F570" i="12"/>
  <c r="D564" i="12"/>
  <c r="G562" i="12" s="1"/>
  <c r="C564" i="12"/>
  <c r="G563" i="12"/>
  <c r="F561" i="12"/>
  <c r="G560" i="12"/>
  <c r="F556" i="12"/>
  <c r="G555" i="12"/>
  <c r="F553" i="12"/>
  <c r="G552" i="12"/>
  <c r="F548" i="12"/>
  <c r="G547" i="12"/>
  <c r="D507" i="12"/>
  <c r="C507" i="12"/>
  <c r="F501" i="12" s="1"/>
  <c r="F506" i="12"/>
  <c r="F503" i="12"/>
  <c r="G502" i="12"/>
  <c r="F500" i="12"/>
  <c r="G499" i="12"/>
  <c r="F499" i="12"/>
  <c r="D485" i="12"/>
  <c r="G481" i="12" s="1"/>
  <c r="C485" i="12"/>
  <c r="F481" i="12" s="1"/>
  <c r="F483" i="12"/>
  <c r="G482" i="12"/>
  <c r="F480" i="12"/>
  <c r="G479" i="12"/>
  <c r="F479" i="12"/>
  <c r="F478" i="12"/>
  <c r="G477" i="12"/>
  <c r="F477" i="12"/>
  <c r="D472" i="12"/>
  <c r="G470" i="12" s="1"/>
  <c r="C472" i="12"/>
  <c r="G471" i="12"/>
  <c r="F469" i="12"/>
  <c r="G468" i="12"/>
  <c r="G466" i="12"/>
  <c r="F464" i="12"/>
  <c r="G463" i="12"/>
  <c r="F461" i="12"/>
  <c r="G460" i="12"/>
  <c r="G458" i="12"/>
  <c r="F456" i="12"/>
  <c r="G455" i="12"/>
  <c r="F453" i="12"/>
  <c r="G452" i="12"/>
  <c r="G450" i="12"/>
  <c r="F448" i="12"/>
  <c r="G403" i="12"/>
  <c r="G402" i="12"/>
  <c r="D402" i="12"/>
  <c r="C402" i="12"/>
  <c r="D392" i="12"/>
  <c r="C392" i="12"/>
  <c r="F390" i="12" s="1"/>
  <c r="F391" i="12"/>
  <c r="G390" i="12"/>
  <c r="F388" i="12"/>
  <c r="G385" i="12"/>
  <c r="D385" i="12"/>
  <c r="C385" i="12"/>
  <c r="G384" i="12"/>
  <c r="F384" i="12"/>
  <c r="G383" i="12"/>
  <c r="G382" i="12"/>
  <c r="G381" i="12"/>
  <c r="G380" i="12"/>
  <c r="G379" i="12"/>
  <c r="F379" i="12"/>
  <c r="G378" i="12"/>
  <c r="F378" i="12"/>
  <c r="F367" i="12"/>
  <c r="D366" i="12"/>
  <c r="G364" i="12" s="1"/>
  <c r="C366" i="12"/>
  <c r="F364" i="12" s="1"/>
  <c r="F365" i="12"/>
  <c r="F362" i="12"/>
  <c r="F361" i="12"/>
  <c r="F360" i="12"/>
  <c r="F359" i="12"/>
  <c r="F358" i="12"/>
  <c r="F357" i="12"/>
  <c r="F354" i="12"/>
  <c r="F353" i="12"/>
  <c r="D349" i="12"/>
  <c r="G346" i="12" s="1"/>
  <c r="C349" i="12"/>
  <c r="G348" i="12"/>
  <c r="F344" i="12"/>
  <c r="G343" i="12"/>
  <c r="F343" i="12"/>
  <c r="F342" i="12"/>
  <c r="G341" i="12"/>
  <c r="F341" i="12"/>
  <c r="G340" i="12"/>
  <c r="G338" i="12"/>
  <c r="F336" i="12"/>
  <c r="G335" i="12"/>
  <c r="F335" i="12"/>
  <c r="F334" i="12"/>
  <c r="G333" i="12"/>
  <c r="F333" i="12"/>
  <c r="G332" i="12"/>
  <c r="D326" i="12"/>
  <c r="G323" i="12" s="1"/>
  <c r="C326" i="12"/>
  <c r="G325" i="12"/>
  <c r="F325" i="12"/>
  <c r="G324" i="12"/>
  <c r="F324" i="12"/>
  <c r="F323" i="12"/>
  <c r="G322" i="12"/>
  <c r="F322" i="12"/>
  <c r="G321" i="12"/>
  <c r="F321" i="12"/>
  <c r="G320" i="12"/>
  <c r="F320" i="12"/>
  <c r="G319" i="12"/>
  <c r="G326" i="12" s="1"/>
  <c r="F319" i="12"/>
  <c r="G318" i="12"/>
  <c r="F318" i="12"/>
  <c r="G317" i="12"/>
  <c r="F317" i="12"/>
  <c r="G316" i="12"/>
  <c r="F316" i="12"/>
  <c r="F315" i="12"/>
  <c r="G314" i="12"/>
  <c r="F314" i="12"/>
  <c r="G313" i="12"/>
  <c r="F313" i="12"/>
  <c r="G312" i="12"/>
  <c r="F312" i="12"/>
  <c r="G311" i="12"/>
  <c r="F311" i="12"/>
  <c r="G310" i="12"/>
  <c r="F310" i="12"/>
  <c r="G309" i="12"/>
  <c r="F309" i="12"/>
  <c r="G308" i="12"/>
  <c r="F308" i="12"/>
  <c r="D273" i="12"/>
  <c r="G277" i="12" s="1"/>
  <c r="C273" i="12"/>
  <c r="F267" i="12" s="1"/>
  <c r="D272" i="12"/>
  <c r="C272" i="12"/>
  <c r="G257" i="12"/>
  <c r="F257" i="12"/>
  <c r="G256" i="12"/>
  <c r="G254" i="12"/>
  <c r="F252" i="12"/>
  <c r="C251" i="12"/>
  <c r="D250" i="12"/>
  <c r="D251" i="12" s="1"/>
  <c r="C250" i="12"/>
  <c r="G248" i="12"/>
  <c r="F246" i="12"/>
  <c r="G245" i="12"/>
  <c r="F245" i="12"/>
  <c r="F244" i="12"/>
  <c r="G243" i="12"/>
  <c r="F243" i="12"/>
  <c r="D238" i="12"/>
  <c r="G233" i="12" s="1"/>
  <c r="C238" i="12"/>
  <c r="F231" i="12" s="1"/>
  <c r="G237" i="12"/>
  <c r="F235" i="12"/>
  <c r="G234" i="12"/>
  <c r="F234" i="12"/>
  <c r="F233" i="12"/>
  <c r="G232" i="12"/>
  <c r="F232" i="12"/>
  <c r="G231" i="12"/>
  <c r="G230" i="12"/>
  <c r="F230" i="12"/>
  <c r="G229" i="12"/>
  <c r="F227" i="12"/>
  <c r="G226" i="12"/>
  <c r="F226" i="12"/>
  <c r="F225" i="12"/>
  <c r="G224" i="12"/>
  <c r="F224" i="12"/>
  <c r="G223" i="12"/>
  <c r="G222" i="12"/>
  <c r="F222" i="12"/>
  <c r="G221" i="12"/>
  <c r="F219" i="12"/>
  <c r="G218" i="12"/>
  <c r="F218" i="12"/>
  <c r="F217" i="12"/>
  <c r="G216" i="12"/>
  <c r="F216" i="12"/>
  <c r="G215" i="12"/>
  <c r="G214" i="12"/>
  <c r="F214" i="12"/>
  <c r="C211" i="12"/>
  <c r="F202" i="12"/>
  <c r="F201" i="12"/>
  <c r="F195" i="12"/>
  <c r="F194" i="12"/>
  <c r="F193" i="12"/>
  <c r="F192" i="12"/>
  <c r="F191" i="12"/>
  <c r="F183" i="12"/>
  <c r="F182" i="12"/>
  <c r="C182" i="12"/>
  <c r="F181" i="12"/>
  <c r="F173" i="12"/>
  <c r="C172" i="12"/>
  <c r="F172" i="12" s="1"/>
  <c r="F171" i="12"/>
  <c r="F169" i="12"/>
  <c r="F168" i="12"/>
  <c r="F167" i="12"/>
  <c r="F166" i="12"/>
  <c r="F165" i="12"/>
  <c r="F164" i="12"/>
  <c r="F163" i="12"/>
  <c r="F162" i="12"/>
  <c r="F161" i="12"/>
  <c r="F160" i="12"/>
  <c r="F159" i="12"/>
  <c r="F158" i="12"/>
  <c r="F157" i="12"/>
  <c r="F156" i="12"/>
  <c r="F155" i="12"/>
  <c r="F154" i="12"/>
  <c r="F153" i="12"/>
  <c r="F152" i="12"/>
  <c r="F151" i="12"/>
  <c r="F150" i="12"/>
  <c r="F149" i="12"/>
  <c r="F148" i="12"/>
  <c r="F147" i="12"/>
  <c r="F146" i="12"/>
  <c r="F145" i="12"/>
  <c r="F144" i="12"/>
  <c r="F143" i="12"/>
  <c r="F142" i="12"/>
  <c r="F141" i="12"/>
  <c r="F140" i="12"/>
  <c r="F139" i="12"/>
  <c r="F138" i="12"/>
  <c r="F137" i="12"/>
  <c r="F136" i="12"/>
  <c r="F135" i="12"/>
  <c r="F134" i="12"/>
  <c r="F133" i="12"/>
  <c r="F132" i="12"/>
  <c r="F131" i="12"/>
  <c r="F130" i="12"/>
  <c r="F129" i="12"/>
  <c r="F128" i="12"/>
  <c r="F127" i="12"/>
  <c r="F126" i="12"/>
  <c r="F125" i="12"/>
  <c r="F124" i="12"/>
  <c r="F123" i="12"/>
  <c r="F122" i="12"/>
  <c r="F121" i="12"/>
  <c r="F120" i="12"/>
  <c r="F97" i="12"/>
  <c r="D97" i="12"/>
  <c r="C97" i="12"/>
  <c r="F93" i="12"/>
  <c r="D93" i="12"/>
  <c r="C93" i="12"/>
  <c r="C65" i="12"/>
  <c r="F65" i="12" s="1"/>
  <c r="F57" i="12"/>
  <c r="F49" i="12"/>
  <c r="F29" i="12"/>
  <c r="C29" i="12"/>
  <c r="F28" i="12"/>
  <c r="D18" i="12"/>
  <c r="C18" i="12"/>
  <c r="G76" i="6"/>
  <c r="G75" i="6"/>
  <c r="F621" i="4"/>
  <c r="F620" i="4"/>
  <c r="F617" i="4"/>
  <c r="D617" i="4"/>
  <c r="C617" i="4"/>
  <c r="F601" i="4"/>
  <c r="D601" i="4"/>
  <c r="C601" i="4"/>
  <c r="G600" i="4"/>
  <c r="G601" i="4" s="1"/>
  <c r="F600" i="4"/>
  <c r="G599" i="4"/>
  <c r="F599" i="4"/>
  <c r="G598" i="4"/>
  <c r="F598" i="4"/>
  <c r="G597" i="4"/>
  <c r="F597" i="4"/>
  <c r="D585" i="4"/>
  <c r="C585" i="4"/>
  <c r="F573" i="4" s="1"/>
  <c r="G584" i="4"/>
  <c r="F584" i="4"/>
  <c r="G583" i="4"/>
  <c r="G579" i="4"/>
  <c r="G578" i="4"/>
  <c r="G577" i="4"/>
  <c r="G576" i="4"/>
  <c r="G575" i="4"/>
  <c r="G574" i="4"/>
  <c r="G573" i="4"/>
  <c r="G572" i="4"/>
  <c r="G585" i="4" s="1"/>
  <c r="D567" i="4"/>
  <c r="C567" i="4"/>
  <c r="F566" i="4"/>
  <c r="F565" i="4"/>
  <c r="G564" i="4"/>
  <c r="F564" i="4"/>
  <c r="F563" i="4"/>
  <c r="F562" i="4"/>
  <c r="F561" i="4"/>
  <c r="F560" i="4"/>
  <c r="F559" i="4"/>
  <c r="F558" i="4"/>
  <c r="F557" i="4"/>
  <c r="G556" i="4"/>
  <c r="F556" i="4"/>
  <c r="F555" i="4"/>
  <c r="G554" i="4"/>
  <c r="F554" i="4"/>
  <c r="F553" i="4"/>
  <c r="F552" i="4"/>
  <c r="F551" i="4"/>
  <c r="F550" i="4"/>
  <c r="F549" i="4"/>
  <c r="D544" i="4"/>
  <c r="C544" i="4"/>
  <c r="G543" i="4"/>
  <c r="F543" i="4"/>
  <c r="G542" i="4"/>
  <c r="G541" i="4"/>
  <c r="G540" i="4"/>
  <c r="G539" i="4"/>
  <c r="G538" i="4"/>
  <c r="G537" i="4"/>
  <c r="G536" i="4"/>
  <c r="G535" i="4"/>
  <c r="G534" i="4"/>
  <c r="G533" i="4"/>
  <c r="G532" i="4"/>
  <c r="G544" i="4" s="1"/>
  <c r="G531" i="4"/>
  <c r="G530" i="4"/>
  <c r="F530" i="4"/>
  <c r="G529" i="4"/>
  <c r="G528" i="4"/>
  <c r="G527" i="4"/>
  <c r="G526" i="4"/>
  <c r="G493" i="4"/>
  <c r="F493" i="4"/>
  <c r="G492" i="4"/>
  <c r="F490" i="4"/>
  <c r="G489" i="4"/>
  <c r="F489" i="4"/>
  <c r="F488" i="4"/>
  <c r="D487" i="4"/>
  <c r="C487" i="4"/>
  <c r="F492" i="4" s="1"/>
  <c r="G486" i="4"/>
  <c r="F486" i="4"/>
  <c r="G485" i="4"/>
  <c r="F483" i="4"/>
  <c r="G482" i="4"/>
  <c r="F482" i="4"/>
  <c r="F481" i="4"/>
  <c r="G480" i="4"/>
  <c r="F480" i="4"/>
  <c r="G479" i="4"/>
  <c r="F479" i="4"/>
  <c r="G471" i="4"/>
  <c r="F471" i="4"/>
  <c r="G470" i="4"/>
  <c r="F468" i="4"/>
  <c r="F467" i="4"/>
  <c r="F466" i="4"/>
  <c r="D465" i="4"/>
  <c r="C465" i="4"/>
  <c r="F470" i="4" s="1"/>
  <c r="G464" i="4"/>
  <c r="F464" i="4"/>
  <c r="G463" i="4"/>
  <c r="F461" i="4"/>
  <c r="G460" i="4"/>
  <c r="F460" i="4"/>
  <c r="F459" i="4"/>
  <c r="G458" i="4"/>
  <c r="F458" i="4"/>
  <c r="F457" i="4"/>
  <c r="D452" i="4"/>
  <c r="C452" i="4"/>
  <c r="F451" i="4"/>
  <c r="F450" i="4"/>
  <c r="G449" i="4"/>
  <c r="F449" i="4"/>
  <c r="F448" i="4"/>
  <c r="G447" i="4"/>
  <c r="F447" i="4"/>
  <c r="G446" i="4"/>
  <c r="F446" i="4"/>
  <c r="G445" i="4"/>
  <c r="F445" i="4"/>
  <c r="F444" i="4"/>
  <c r="F443" i="4"/>
  <c r="F442" i="4"/>
  <c r="G441" i="4"/>
  <c r="F441" i="4"/>
  <c r="F440" i="4"/>
  <c r="G439" i="4"/>
  <c r="F439" i="4"/>
  <c r="G438" i="4"/>
  <c r="F438" i="4"/>
  <c r="G437" i="4"/>
  <c r="F437" i="4"/>
  <c r="G436" i="4"/>
  <c r="F436" i="4"/>
  <c r="F435" i="4"/>
  <c r="F434" i="4"/>
  <c r="F433" i="4"/>
  <c r="F432" i="4"/>
  <c r="G431" i="4"/>
  <c r="F431" i="4"/>
  <c r="G430" i="4"/>
  <c r="F430" i="4"/>
  <c r="G429" i="4"/>
  <c r="F429" i="4"/>
  <c r="G428" i="4"/>
  <c r="F428" i="4"/>
  <c r="D372" i="4"/>
  <c r="G370" i="4" s="1"/>
  <c r="C372" i="4"/>
  <c r="F368" i="4" s="1"/>
  <c r="G371" i="4"/>
  <c r="G369" i="4"/>
  <c r="G368" i="4"/>
  <c r="D365" i="4"/>
  <c r="C365" i="4"/>
  <c r="F364" i="4"/>
  <c r="F363" i="4"/>
  <c r="G362" i="4"/>
  <c r="F362" i="4"/>
  <c r="F361" i="4"/>
  <c r="G360" i="4"/>
  <c r="F360" i="4"/>
  <c r="F365" i="4" s="1"/>
  <c r="F359" i="4"/>
  <c r="F358" i="4"/>
  <c r="D346" i="4"/>
  <c r="C346" i="4"/>
  <c r="G345" i="4"/>
  <c r="F345" i="4"/>
  <c r="G344" i="4"/>
  <c r="F344" i="4"/>
  <c r="G340" i="4"/>
  <c r="F340" i="4"/>
  <c r="G339" i="4"/>
  <c r="F339" i="4"/>
  <c r="G338" i="4"/>
  <c r="F338" i="4"/>
  <c r="G337" i="4"/>
  <c r="F337" i="4"/>
  <c r="G336" i="4"/>
  <c r="F336" i="4"/>
  <c r="G335" i="4"/>
  <c r="F335" i="4"/>
  <c r="G334" i="4"/>
  <c r="F334" i="4"/>
  <c r="G333" i="4"/>
  <c r="G346" i="4" s="1"/>
  <c r="F333" i="4"/>
  <c r="D328" i="4"/>
  <c r="C328" i="4"/>
  <c r="F310" i="4" s="1"/>
  <c r="F328" i="4" s="1"/>
  <c r="G310" i="4"/>
  <c r="G328" i="4" s="1"/>
  <c r="D305" i="4"/>
  <c r="C305" i="4"/>
  <c r="F304" i="4"/>
  <c r="F303" i="4"/>
  <c r="G302" i="4"/>
  <c r="F302" i="4"/>
  <c r="F301" i="4"/>
  <c r="G300" i="4"/>
  <c r="F300" i="4"/>
  <c r="G299" i="4"/>
  <c r="F299" i="4"/>
  <c r="G298" i="4"/>
  <c r="F298" i="4"/>
  <c r="G297" i="4"/>
  <c r="F297" i="4"/>
  <c r="F296" i="4"/>
  <c r="F295" i="4"/>
  <c r="G294" i="4"/>
  <c r="F294" i="4"/>
  <c r="F293" i="4"/>
  <c r="G292" i="4"/>
  <c r="F292" i="4"/>
  <c r="G291" i="4"/>
  <c r="F291" i="4"/>
  <c r="G290" i="4"/>
  <c r="F290" i="4"/>
  <c r="G289" i="4"/>
  <c r="F289" i="4"/>
  <c r="F288" i="4"/>
  <c r="F287" i="4"/>
  <c r="F305" i="4" s="1"/>
  <c r="G255" i="4"/>
  <c r="G248" i="4" s="1"/>
  <c r="G253" i="4"/>
  <c r="G252" i="4"/>
  <c r="G251" i="4"/>
  <c r="G250" i="4"/>
  <c r="D249" i="4"/>
  <c r="G254" i="4" s="1"/>
  <c r="D248" i="4"/>
  <c r="C248" i="4"/>
  <c r="C249" i="4" s="1"/>
  <c r="G247" i="4"/>
  <c r="G246" i="4"/>
  <c r="G245" i="4"/>
  <c r="G244" i="4"/>
  <c r="G241" i="4"/>
  <c r="D226" i="4"/>
  <c r="D227" i="4" s="1"/>
  <c r="C226" i="4"/>
  <c r="C227" i="4" s="1"/>
  <c r="D214" i="4"/>
  <c r="C214" i="4"/>
  <c r="F194" i="4" s="1"/>
  <c r="F195" i="4"/>
  <c r="F192" i="4"/>
  <c r="F191" i="4"/>
  <c r="F190" i="4"/>
  <c r="F181" i="4"/>
  <c r="F180" i="4"/>
  <c r="F174" i="4"/>
  <c r="F173" i="4"/>
  <c r="F172" i="4"/>
  <c r="F171" i="4"/>
  <c r="F170" i="4"/>
  <c r="F162" i="4"/>
  <c r="C161" i="4"/>
  <c r="F161" i="4" s="1"/>
  <c r="F160" i="4"/>
  <c r="F152" i="4"/>
  <c r="F151" i="4"/>
  <c r="C151" i="4"/>
  <c r="F150" i="4"/>
  <c r="F148" i="4"/>
  <c r="F147" i="4"/>
  <c r="F146" i="4"/>
  <c r="F145" i="4"/>
  <c r="F144" i="4"/>
  <c r="F143" i="4"/>
  <c r="F142" i="4"/>
  <c r="F141" i="4"/>
  <c r="F140" i="4"/>
  <c r="F139" i="4"/>
  <c r="F138" i="4"/>
  <c r="F137" i="4"/>
  <c r="F136" i="4"/>
  <c r="F135" i="4"/>
  <c r="F134" i="4"/>
  <c r="F133" i="4"/>
  <c r="F132" i="4"/>
  <c r="F131" i="4"/>
  <c r="F130" i="4"/>
  <c r="F129" i="4"/>
  <c r="F128" i="4"/>
  <c r="F127" i="4"/>
  <c r="F126" i="4"/>
  <c r="F125" i="4"/>
  <c r="F124" i="4"/>
  <c r="F123" i="4"/>
  <c r="F122" i="4"/>
  <c r="F121" i="4"/>
  <c r="F120" i="4"/>
  <c r="F119" i="4"/>
  <c r="F118" i="4"/>
  <c r="F117" i="4"/>
  <c r="F116" i="4"/>
  <c r="F115" i="4"/>
  <c r="F114" i="4"/>
  <c r="F113" i="4"/>
  <c r="F112" i="4"/>
  <c r="F111" i="4"/>
  <c r="F110" i="4"/>
  <c r="F109" i="4"/>
  <c r="F108" i="4"/>
  <c r="F107" i="4"/>
  <c r="F106" i="4"/>
  <c r="F105" i="4"/>
  <c r="F104" i="4"/>
  <c r="F103" i="4"/>
  <c r="F102" i="4"/>
  <c r="F101" i="4"/>
  <c r="F100" i="4"/>
  <c r="F99" i="4"/>
  <c r="D99" i="4"/>
  <c r="C99" i="4"/>
  <c r="F76" i="4"/>
  <c r="F72" i="4"/>
  <c r="F54" i="4"/>
  <c r="F44" i="4"/>
  <c r="C44" i="4"/>
  <c r="F36" i="4"/>
  <c r="F28" i="4"/>
  <c r="G17" i="12" s="1"/>
  <c r="F15" i="4"/>
  <c r="C15" i="4"/>
  <c r="F15" i="12" s="1"/>
  <c r="C304" i="10"/>
  <c r="C303" i="10"/>
  <c r="C302" i="10"/>
  <c r="C298" i="10"/>
  <c r="C297" i="10"/>
  <c r="C296" i="10"/>
  <c r="C295" i="10"/>
  <c r="D293" i="10"/>
  <c r="C293" i="10"/>
  <c r="C292" i="10"/>
  <c r="C291" i="10"/>
  <c r="C289" i="10"/>
  <c r="C288" i="10"/>
  <c r="C229" i="10"/>
  <c r="G218" i="10"/>
  <c r="C179" i="10"/>
  <c r="F174" i="10" s="1"/>
  <c r="C167" i="10"/>
  <c r="F165" i="10" s="1"/>
  <c r="F166" i="10"/>
  <c r="D166" i="10"/>
  <c r="D165" i="10"/>
  <c r="F164" i="10"/>
  <c r="F167" i="10" s="1"/>
  <c r="D164" i="10"/>
  <c r="D167" i="10" s="1"/>
  <c r="G166" i="10" s="1"/>
  <c r="D157" i="10"/>
  <c r="C157" i="10"/>
  <c r="F138" i="10" s="1"/>
  <c r="F157" i="10" s="1"/>
  <c r="D138" i="10"/>
  <c r="G138" i="10" s="1"/>
  <c r="G157" i="10" s="1"/>
  <c r="F131" i="10"/>
  <c r="C131" i="10"/>
  <c r="F112" i="10"/>
  <c r="D112" i="10"/>
  <c r="D100" i="10"/>
  <c r="G95" i="10" s="1"/>
  <c r="C100" i="10"/>
  <c r="G99" i="10"/>
  <c r="F99" i="10"/>
  <c r="G98" i="10"/>
  <c r="G97" i="10"/>
  <c r="F97" i="10"/>
  <c r="D77" i="10"/>
  <c r="G73" i="10" s="1"/>
  <c r="C77" i="10"/>
  <c r="G76" i="10"/>
  <c r="G75" i="10"/>
  <c r="F75" i="10"/>
  <c r="G74" i="10"/>
  <c r="G72" i="10"/>
  <c r="F72" i="10"/>
  <c r="G71" i="10"/>
  <c r="C307" i="10"/>
  <c r="F231" i="4" l="1"/>
  <c r="F225" i="4"/>
  <c r="F229" i="4"/>
  <c r="F223" i="4"/>
  <c r="F228" i="4"/>
  <c r="F222" i="4"/>
  <c r="F221" i="4"/>
  <c r="F233" i="4"/>
  <c r="F232" i="4"/>
  <c r="F220" i="4"/>
  <c r="F224" i="4"/>
  <c r="F219" i="4"/>
  <c r="F230" i="4"/>
  <c r="F392" i="12"/>
  <c r="G233" i="4"/>
  <c r="G219" i="4"/>
  <c r="G221" i="4"/>
  <c r="G228" i="4"/>
  <c r="G222" i="4"/>
  <c r="G230" i="4"/>
  <c r="G225" i="4"/>
  <c r="G224" i="4"/>
  <c r="G223" i="4"/>
  <c r="G229" i="4"/>
  <c r="G232" i="4"/>
  <c r="G231" i="4"/>
  <c r="G220" i="4"/>
  <c r="F252" i="4"/>
  <c r="F246" i="4"/>
  <c r="F250" i="4"/>
  <c r="F244" i="4"/>
  <c r="F243" i="4"/>
  <c r="F255" i="4"/>
  <c r="F254" i="4"/>
  <c r="F242" i="4"/>
  <c r="F245" i="4"/>
  <c r="F247" i="4"/>
  <c r="F253" i="4"/>
  <c r="F251" i="4"/>
  <c r="F241" i="4"/>
  <c r="F27" i="12"/>
  <c r="F37" i="12"/>
  <c r="F35" i="12"/>
  <c r="F33" i="12"/>
  <c r="F32" i="12"/>
  <c r="F30" i="12"/>
  <c r="F31" i="12"/>
  <c r="F98" i="10"/>
  <c r="F96" i="10"/>
  <c r="F95" i="10"/>
  <c r="F346" i="4"/>
  <c r="F452" i="4"/>
  <c r="G563" i="4"/>
  <c r="G555" i="4"/>
  <c r="G565" i="4"/>
  <c r="G566" i="4"/>
  <c r="G558" i="4"/>
  <c r="G550" i="4"/>
  <c r="G557" i="4"/>
  <c r="G549" i="4"/>
  <c r="F278" i="12"/>
  <c r="G190" i="4"/>
  <c r="G192" i="4"/>
  <c r="G193" i="4"/>
  <c r="G279" i="12"/>
  <c r="G265" i="12"/>
  <c r="G276" i="12"/>
  <c r="G270" i="12"/>
  <c r="G267" i="12"/>
  <c r="G274" i="12"/>
  <c r="G268" i="12"/>
  <c r="G275" i="12"/>
  <c r="F542" i="4"/>
  <c r="F534" i="4"/>
  <c r="F526" i="4"/>
  <c r="F544" i="4" s="1"/>
  <c r="F541" i="4"/>
  <c r="F533" i="4"/>
  <c r="F540" i="4"/>
  <c r="F532" i="4"/>
  <c r="F539" i="4"/>
  <c r="F531" i="4"/>
  <c r="F36" i="12"/>
  <c r="F265" i="12"/>
  <c r="F279" i="12"/>
  <c r="G358" i="12"/>
  <c r="G391" i="12"/>
  <c r="G388" i="12"/>
  <c r="G389" i="12"/>
  <c r="F536" i="4"/>
  <c r="F567" i="4"/>
  <c r="G559" i="4"/>
  <c r="F38" i="12"/>
  <c r="F266" i="12"/>
  <c r="C187" i="10"/>
  <c r="F583" i="4"/>
  <c r="F572" i="4"/>
  <c r="F579" i="4"/>
  <c r="F578" i="4"/>
  <c r="F577" i="4"/>
  <c r="G466" i="4"/>
  <c r="G459" i="4"/>
  <c r="G469" i="4"/>
  <c r="G462" i="4"/>
  <c r="G468" i="4"/>
  <c r="G461" i="4"/>
  <c r="G266" i="12"/>
  <c r="G359" i="12"/>
  <c r="C217" i="10"/>
  <c r="G361" i="4"/>
  <c r="G364" i="4"/>
  <c r="G363" i="4"/>
  <c r="G191" i="4"/>
  <c r="F527" i="4"/>
  <c r="F537" i="4"/>
  <c r="G560" i="4"/>
  <c r="F574" i="4"/>
  <c r="F562" i="12"/>
  <c r="F554" i="12"/>
  <c r="F546" i="12"/>
  <c r="F560" i="12"/>
  <c r="F552" i="12"/>
  <c r="F559" i="12"/>
  <c r="F551" i="12"/>
  <c r="F558" i="12"/>
  <c r="F550" i="12"/>
  <c r="F557" i="12"/>
  <c r="F549" i="12"/>
  <c r="F563" i="12"/>
  <c r="F555" i="12"/>
  <c r="F547" i="12"/>
  <c r="G581" i="12"/>
  <c r="G573" i="12"/>
  <c r="G580" i="12"/>
  <c r="G572" i="12"/>
  <c r="G586" i="12"/>
  <c r="G578" i="12"/>
  <c r="G570" i="12"/>
  <c r="G585" i="12"/>
  <c r="G577" i="12"/>
  <c r="G569" i="12"/>
  <c r="G583" i="12"/>
  <c r="G575" i="12"/>
  <c r="G584" i="12"/>
  <c r="G576" i="12"/>
  <c r="F34" i="12"/>
  <c r="F76" i="10"/>
  <c r="F74" i="10"/>
  <c r="F73" i="10"/>
  <c r="D131" i="10"/>
  <c r="G112" i="10"/>
  <c r="G131" i="10" s="1"/>
  <c r="G372" i="4"/>
  <c r="G448" i="4"/>
  <c r="G440" i="4"/>
  <c r="G452" i="4" s="1"/>
  <c r="G432" i="4"/>
  <c r="G450" i="4"/>
  <c r="G451" i="4"/>
  <c r="G443" i="4"/>
  <c r="G435" i="4"/>
  <c r="G442" i="4"/>
  <c r="G434" i="4"/>
  <c r="G551" i="4"/>
  <c r="G269" i="12"/>
  <c r="G353" i="12"/>
  <c r="G356" i="12"/>
  <c r="G165" i="10"/>
  <c r="C187" i="4"/>
  <c r="G194" i="4"/>
  <c r="F369" i="4"/>
  <c r="F528" i="4"/>
  <c r="F538" i="4"/>
  <c r="G561" i="4"/>
  <c r="F575" i="4"/>
  <c r="G244" i="12"/>
  <c r="G255" i="12"/>
  <c r="G249" i="12"/>
  <c r="G252" i="12"/>
  <c r="G250" i="12" s="1"/>
  <c r="G253" i="12"/>
  <c r="G247" i="12"/>
  <c r="G246" i="12"/>
  <c r="G271" i="12"/>
  <c r="G361" i="12"/>
  <c r="F470" i="12"/>
  <c r="F462" i="12"/>
  <c r="F454" i="12"/>
  <c r="F468" i="12"/>
  <c r="F460" i="12"/>
  <c r="F452" i="12"/>
  <c r="F467" i="12"/>
  <c r="F459" i="12"/>
  <c r="F451" i="12"/>
  <c r="F466" i="12"/>
  <c r="F458" i="12"/>
  <c r="F450" i="12"/>
  <c r="F465" i="12"/>
  <c r="F457" i="12"/>
  <c r="F449" i="12"/>
  <c r="F472" i="12" s="1"/>
  <c r="F471" i="12"/>
  <c r="F463" i="12"/>
  <c r="F455" i="12"/>
  <c r="F372" i="4"/>
  <c r="G164" i="10"/>
  <c r="G278" i="12"/>
  <c r="G358" i="4"/>
  <c r="G433" i="4"/>
  <c r="G552" i="4"/>
  <c r="F16" i="12"/>
  <c r="F326" i="12"/>
  <c r="F535" i="4"/>
  <c r="F93" i="10"/>
  <c r="G93" i="10"/>
  <c r="F70" i="10"/>
  <c r="F94" i="10"/>
  <c r="G70" i="10"/>
  <c r="G77" i="10" s="1"/>
  <c r="G94" i="10"/>
  <c r="G195" i="4"/>
  <c r="G301" i="4"/>
  <c r="G293" i="4"/>
  <c r="G304" i="4"/>
  <c r="G296" i="4"/>
  <c r="G288" i="4"/>
  <c r="G303" i="4"/>
  <c r="G295" i="4"/>
  <c r="G287" i="4"/>
  <c r="G305" i="4" s="1"/>
  <c r="F370" i="4"/>
  <c r="G444" i="4"/>
  <c r="G457" i="4"/>
  <c r="G467" i="4"/>
  <c r="F529" i="4"/>
  <c r="G562" i="4"/>
  <c r="F576" i="4"/>
  <c r="F17" i="12"/>
  <c r="F348" i="12"/>
  <c r="F340" i="12"/>
  <c r="F332" i="12"/>
  <c r="F347" i="12"/>
  <c r="F339" i="12"/>
  <c r="F331" i="12"/>
  <c r="F346" i="12"/>
  <c r="F338" i="12"/>
  <c r="F345" i="12"/>
  <c r="F337" i="12"/>
  <c r="G571" i="12"/>
  <c r="C56" i="10"/>
  <c r="C193" i="10"/>
  <c r="F277" i="12"/>
  <c r="F271" i="12"/>
  <c r="F276" i="12"/>
  <c r="F270" i="12"/>
  <c r="F275" i="12"/>
  <c r="F269" i="12"/>
  <c r="F274" i="12"/>
  <c r="F268" i="12"/>
  <c r="G360" i="12"/>
  <c r="G365" i="12"/>
  <c r="G357" i="12"/>
  <c r="G362" i="12"/>
  <c r="G354" i="12"/>
  <c r="G363" i="12"/>
  <c r="G355" i="12"/>
  <c r="F71" i="10"/>
  <c r="G96" i="10"/>
  <c r="F177" i="10"/>
  <c r="F179" i="10" s="1"/>
  <c r="G359" i="4"/>
  <c r="F371" i="4"/>
  <c r="G488" i="4"/>
  <c r="G481" i="4"/>
  <c r="G491" i="4"/>
  <c r="G484" i="4"/>
  <c r="G490" i="4"/>
  <c r="G483" i="4"/>
  <c r="G553" i="4"/>
  <c r="F256" i="12"/>
  <c r="F255" i="12"/>
  <c r="F249" i="12"/>
  <c r="F254" i="12"/>
  <c r="F248" i="12"/>
  <c r="F253" i="12"/>
  <c r="F250" i="12" s="1"/>
  <c r="F247" i="12"/>
  <c r="G367" i="12"/>
  <c r="G342" i="12"/>
  <c r="G334" i="12"/>
  <c r="G347" i="12"/>
  <c r="G339" i="12"/>
  <c r="G331" i="12"/>
  <c r="G344" i="12"/>
  <c r="G336" i="12"/>
  <c r="G345" i="12"/>
  <c r="G337" i="12"/>
  <c r="F383" i="12"/>
  <c r="F382" i="12"/>
  <c r="F381" i="12"/>
  <c r="F380" i="12"/>
  <c r="F385" i="12" s="1"/>
  <c r="G501" i="12"/>
  <c r="G500" i="12"/>
  <c r="G507" i="12" s="1"/>
  <c r="G506" i="12"/>
  <c r="G505" i="12"/>
  <c r="G503" i="12"/>
  <c r="G504" i="12"/>
  <c r="F482" i="12"/>
  <c r="F485" i="12" s="1"/>
  <c r="F502" i="12"/>
  <c r="F574" i="12"/>
  <c r="F582" i="12"/>
  <c r="F590" i="12"/>
  <c r="F598" i="12"/>
  <c r="G617" i="12"/>
  <c r="E10" i="9"/>
  <c r="E30" i="9" s="1"/>
  <c r="F10" i="9"/>
  <c r="F30" i="9" s="1"/>
  <c r="G10" i="9"/>
  <c r="G30" i="9" s="1"/>
  <c r="F220" i="12"/>
  <c r="F238" i="12" s="1"/>
  <c r="F228" i="12"/>
  <c r="F236" i="12"/>
  <c r="F355" i="12"/>
  <c r="F363" i="12"/>
  <c r="F389" i="12"/>
  <c r="F484" i="12"/>
  <c r="F504" i="12"/>
  <c r="F576" i="12"/>
  <c r="F584" i="12"/>
  <c r="F592" i="12"/>
  <c r="F600" i="12"/>
  <c r="D26" i="9"/>
  <c r="D24" i="9" s="1"/>
  <c r="G242" i="4"/>
  <c r="G249" i="4" s="1"/>
  <c r="G227" i="12"/>
  <c r="F193" i="4"/>
  <c r="F214" i="4" s="1"/>
  <c r="F462" i="4"/>
  <c r="F465" i="4" s="1"/>
  <c r="F469" i="4"/>
  <c r="F484" i="4"/>
  <c r="F491" i="4"/>
  <c r="G243" i="4"/>
  <c r="G220" i="12"/>
  <c r="G228" i="12"/>
  <c r="G236" i="12"/>
  <c r="G449" i="12"/>
  <c r="G457" i="12"/>
  <c r="G465" i="12"/>
  <c r="G484" i="12"/>
  <c r="G549" i="12"/>
  <c r="G557" i="12"/>
  <c r="G592" i="12"/>
  <c r="G600" i="12"/>
  <c r="E26" i="9"/>
  <c r="E24" i="9" s="1"/>
  <c r="G219" i="12"/>
  <c r="G235" i="12"/>
  <c r="G448" i="12"/>
  <c r="G456" i="12"/>
  <c r="G464" i="12"/>
  <c r="G483" i="12"/>
  <c r="G548" i="12"/>
  <c r="G556" i="12"/>
  <c r="F463" i="4"/>
  <c r="F485" i="4"/>
  <c r="G15" i="12"/>
  <c r="F221" i="12"/>
  <c r="F229" i="12"/>
  <c r="F237" i="12"/>
  <c r="F356" i="12"/>
  <c r="F366" i="12" s="1"/>
  <c r="F505" i="12"/>
  <c r="F569" i="12"/>
  <c r="F577" i="12"/>
  <c r="F585" i="12"/>
  <c r="F593" i="12"/>
  <c r="F601" i="12"/>
  <c r="F26" i="9"/>
  <c r="F24" i="9" s="1"/>
  <c r="G550" i="12"/>
  <c r="G558" i="12"/>
  <c r="G593" i="12"/>
  <c r="G601" i="12"/>
  <c r="G26" i="9"/>
  <c r="G24" i="9" s="1"/>
  <c r="G16" i="12"/>
  <c r="G451" i="12"/>
  <c r="G459" i="12"/>
  <c r="G467" i="12"/>
  <c r="G478" i="12"/>
  <c r="G485" i="12" s="1"/>
  <c r="G551" i="12"/>
  <c r="G559" i="12"/>
  <c r="F215" i="12"/>
  <c r="F223" i="12"/>
  <c r="F595" i="12"/>
  <c r="F596" i="12"/>
  <c r="G453" i="12"/>
  <c r="G461" i="12"/>
  <c r="G469" i="12"/>
  <c r="G480" i="12"/>
  <c r="G553" i="12"/>
  <c r="G561" i="12"/>
  <c r="G596" i="12"/>
  <c r="G614" i="12"/>
  <c r="G618" i="12" s="1"/>
  <c r="F573" i="12"/>
  <c r="F589" i="12"/>
  <c r="F602" i="12" s="1"/>
  <c r="G615" i="12"/>
  <c r="G217" i="12"/>
  <c r="G225" i="12"/>
  <c r="G315" i="12"/>
  <c r="G454" i="12"/>
  <c r="G462" i="12"/>
  <c r="G546" i="12"/>
  <c r="G554" i="12"/>
  <c r="G589" i="12"/>
  <c r="G392" i="12" l="1"/>
  <c r="G272" i="12"/>
  <c r="C58" i="10"/>
  <c r="F56" i="10"/>
  <c r="F100" i="10"/>
  <c r="G366" i="12"/>
  <c r="C208" i="10"/>
  <c r="C209" i="10" s="1"/>
  <c r="F193" i="10" s="1"/>
  <c r="F208" i="10" s="1"/>
  <c r="F209" i="10" s="1"/>
  <c r="F77" i="10"/>
  <c r="F273" i="12"/>
  <c r="F227" i="4"/>
  <c r="F507" i="12"/>
  <c r="G273" i="12"/>
  <c r="G100" i="10"/>
  <c r="F349" i="12"/>
  <c r="F18" i="12"/>
  <c r="F226" i="4"/>
  <c r="F585" i="4"/>
  <c r="F564" i="12"/>
  <c r="G349" i="12"/>
  <c r="F272" i="12"/>
  <c r="G226" i="4"/>
  <c r="G18" i="12"/>
  <c r="G564" i="12"/>
  <c r="G472" i="12"/>
  <c r="G365" i="4"/>
  <c r="G587" i="12"/>
  <c r="C313" i="10"/>
  <c r="F187" i="10"/>
  <c r="G214" i="4"/>
  <c r="F251" i="12"/>
  <c r="G465" i="4"/>
  <c r="G602" i="12"/>
  <c r="F487" i="4"/>
  <c r="F217" i="10"/>
  <c r="C220" i="10"/>
  <c r="G217" i="10"/>
  <c r="G220" i="10" s="1"/>
  <c r="G227" i="4"/>
  <c r="G251" i="12"/>
  <c r="G487" i="4"/>
  <c r="G238" i="12"/>
  <c r="F587" i="12"/>
  <c r="G167" i="10"/>
  <c r="G567" i="4"/>
  <c r="F248" i="4"/>
  <c r="F249" i="4" s="1"/>
  <c r="F220" i="10" l="1"/>
  <c r="C38" i="10"/>
  <c r="F218" i="10"/>
  <c r="F53" i="10"/>
  <c r="F54" i="10"/>
  <c r="F58" i="10" l="1"/>
  <c r="D45" i="10"/>
  <c r="C47"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C48" authorId="0" shapeId="0" xr:uid="{6D27D3F0-A7A8-48D4-AF7C-70DF35484ABD}">
      <text>
        <r>
          <rPr>
            <b/>
            <sz val="9"/>
            <color indexed="81"/>
            <rFont val="Tahoma"/>
            <family val="2"/>
          </rPr>
          <t>Daniele Westig:</t>
        </r>
        <r>
          <rPr>
            <sz val="9"/>
            <color indexed="81"/>
            <rFont val="Tahoma"/>
            <family val="2"/>
          </rPr>
          <t xml:space="preserve">
Comment 21 - Austria:
rename here residential loans and commercial loans in residential mortgages and commercial mortgages. Secretariat - to be discussed
From the feedback received Committee members are inclined to keep the current wording (whcih is consistent in the entire HTT).</t>
        </r>
      </text>
    </comment>
    <comment ref="B394" authorId="0" shapeId="0" xr:uid="{3332B895-A337-42B8-9C62-3A32BC50C29E}">
      <text>
        <r>
          <rPr>
            <b/>
            <sz val="9"/>
            <color indexed="81"/>
            <rFont val="Tahoma"/>
            <family val="2"/>
          </rPr>
          <t>Daniele Westig:</t>
        </r>
        <r>
          <rPr>
            <sz val="9"/>
            <color indexed="81"/>
            <rFont val="Tahoma"/>
            <family val="2"/>
          </rPr>
          <t xml:space="preserve">
Comment 23a - ESG TF in line with amendment proposal in Tab B1. HTT section 20 and 29. Secretariat - ok
Following on further discussions and in alignment with the HDT it was decided to keep the wording as it is now without the addition of "savings" in the title. </t>
        </r>
      </text>
    </comment>
    <comment ref="B443" authorId="0" shapeId="0" xr:uid="{C28C8F35-5AE3-444B-9F8A-6AD2417DEE41}">
      <text>
        <r>
          <rPr>
            <b/>
            <sz val="9"/>
            <color indexed="81"/>
            <rFont val="Tahoma"/>
            <family val="2"/>
          </rPr>
          <t>Daniele Westig:</t>
        </r>
        <r>
          <rPr>
            <sz val="9"/>
            <color indexed="81"/>
            <rFont val="Tahoma"/>
            <family val="2"/>
          </rPr>
          <t xml:space="preserve">
Comment 17b - Secretariat: section number missing (typo). Secretariat - ok</t>
        </r>
      </text>
    </comment>
    <comment ref="B620" authorId="0" shapeId="0" xr:uid="{194070A0-74EC-40F4-BC97-739F9B569999}">
      <text>
        <r>
          <rPr>
            <b/>
            <sz val="9"/>
            <color indexed="81"/>
            <rFont val="Tahoma"/>
            <family val="2"/>
          </rPr>
          <t>Daniele Westig:</t>
        </r>
        <r>
          <rPr>
            <sz val="9"/>
            <color indexed="81"/>
            <rFont val="Tahoma"/>
            <family val="2"/>
          </rPr>
          <t xml:space="preserve">
Comment 26 - ESG TF in line with amendment proposal in Tab B1. HTT section 20 and 29. Secretariat - ok
Following on further discussions and in alignment with the HDT it was decided to keep the wording as it is now without the addition of "savings" in the title. </t>
        </r>
      </text>
    </comment>
  </commentList>
</comments>
</file>

<file path=xl/sharedStrings.xml><?xml version="1.0" encoding="utf-8"?>
<sst xmlns="http://schemas.openxmlformats.org/spreadsheetml/2006/main" count="3459" uniqueCount="2286">
  <si>
    <t>Harmonised Transparency Template</t>
  </si>
  <si>
    <t>2026 Version</t>
  </si>
  <si>
    <t>France</t>
  </si>
  <si>
    <t>Société Générale SFH</t>
  </si>
  <si>
    <t>Reporting Date: 30/06/26</t>
  </si>
  <si>
    <t>Cut-off Date: 30/06/26</t>
  </si>
  <si>
    <t>Index</t>
  </si>
  <si>
    <t>Worksheet A: HTT General</t>
  </si>
  <si>
    <t>Tab 1: Harmonised Transparency Template</t>
  </si>
  <si>
    <t>Worksheet B1: HTT Mortgage Assets</t>
  </si>
  <si>
    <t>Worksheet C: HTT Harmonised Glossary</t>
  </si>
  <si>
    <t>Worksheet E: Optional ECB-ECAIs data</t>
  </si>
  <si>
    <t>Worksheet F1: Sustainable M data</t>
  </si>
  <si>
    <t xml:space="preserve">A. Harmonised Transparency Template - General Information </t>
  </si>
  <si>
    <t>HTT 2026</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</si>
  <si>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</si>
  <si>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</si>
  <si>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</si>
  <si>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</si>
  <si>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</si>
  <si>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</si>
  <si>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</si>
  <si>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</si>
  <si>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</si>
  <si>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</si>
  <si>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</si>
  <si>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</si>
  <si>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</si>
  <si>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</si>
  <si>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</si>
  <si>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</si>
  <si>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</si>
  <si>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Societe Generale SFH</t>
  </si>
  <si>
    <t>G.1.1.4</t>
  </si>
  <si>
    <t>Link to Issuer's Website</t>
  </si>
  <si>
    <t>https://investors.societegenerale.com/fr/informations-financieres-et-extra-financiere/investisseurs-dette</t>
  </si>
  <si>
    <t>G.1.1.5</t>
  </si>
  <si>
    <t>Cut-off date</t>
  </si>
  <si>
    <t>30/06/26</t>
  </si>
  <si>
    <t>G.1.1.6</t>
  </si>
  <si>
    <t>Cover Pool's FIGI Identifier (non-mandatory)</t>
  </si>
  <si>
    <t>ND3</t>
  </si>
  <si>
    <t>OG.1.1.2</t>
  </si>
  <si>
    <t>Optional information e.g. Contact names</t>
  </si>
  <si>
    <t>OG.1.1.3</t>
  </si>
  <si>
    <t>Optional information e.g. Parent name</t>
  </si>
  <si>
    <t>OG.1.1.4</t>
  </si>
  <si>
    <t>OG.1.1.5</t>
  </si>
  <si>
    <t>OG.1.1.6</t>
  </si>
  <si>
    <t>OG.1.1.7</t>
  </si>
  <si>
    <t>G.2.1.1</t>
  </si>
  <si>
    <t>Basel Compliance, subject to national jursdiction (Y/N)</t>
  </si>
  <si>
    <t>Y</t>
  </si>
  <si>
    <t>G.2.1.2</t>
  </si>
  <si>
    <t>CBD Compliance</t>
  </si>
  <si>
    <t>G.2.1.3</t>
  </si>
  <si>
    <t>CRR Compliance (Y/N)</t>
  </si>
  <si>
    <t>OG.2.1.1</t>
  </si>
  <si>
    <t>LCR status</t>
  </si>
  <si>
    <t>https://www.coveredbondlabel.com/issuer/63-sg-sfh</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</si>
  <si>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</si>
  <si>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</si>
  <si>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</si>
  <si>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</si>
  <si>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</si>
  <si>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</si>
  <si>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</si>
  <si>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</si>
  <si>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</si>
  <si>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</si>
  <si>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</si>
  <si>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</si>
  <si>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</si>
  <si>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</si>
  <si>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</si>
  <si>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</si>
  <si>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</si>
  <si>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</si>
  <si>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</si>
  <si>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Statutory</t>
  </si>
  <si>
    <t>Voluntary</t>
  </si>
  <si>
    <t>Contractual</t>
  </si>
  <si>
    <t>Purpose</t>
  </si>
  <si>
    <t>G.3.2.1</t>
  </si>
  <si>
    <t>OC (%)</t>
  </si>
  <si>
    <t>"Statutory" OC: As mentioned in SFH law.
"Contractual" OC is the OC in order to reassure Rating Agencies.</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</si>
  <si>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</si>
  <si>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</si>
  <si>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</si>
  <si>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</si>
  <si>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</si>
  <si>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</si>
  <si>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</si>
  <si>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</si>
  <si>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</si>
  <si>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</si>
  <si>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</si>
  <si>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</si>
  <si>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</si>
  <si>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</si>
  <si>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</si>
  <si>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</si>
  <si>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</si>
  <si>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</si>
  <si>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</si>
  <si>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</si>
  <si>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</si>
  <si>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</si>
  <si>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</si>
  <si>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</si>
  <si>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</si>
  <si>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</si>
  <si>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</si>
  <si>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</si>
  <si>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</si>
  <si>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</si>
  <si>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</si>
  <si>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</si>
  <si>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</si>
  <si>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</si>
  <si>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</si>
  <si>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</si>
  <si>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</si>
  <si>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</si>
  <si>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</si>
  <si>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</si>
  <si>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</si>
  <si>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</si>
  <si>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</si>
  <si>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</si>
  <si>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</si>
  <si>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</si>
  <si>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</si>
  <si>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</si>
  <si>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</si>
  <si>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</si>
  <si>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</si>
  <si>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</si>
  <si>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</si>
  <si>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</si>
  <si>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</si>
  <si>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</si>
  <si>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</si>
  <si>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</si>
  <si>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</si>
  <si>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</si>
  <si>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</si>
  <si>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</si>
  <si>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</si>
  <si>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</si>
  <si>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</si>
  <si>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</si>
  <si>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</si>
  <si>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</si>
  <si>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</si>
  <si>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</si>
  <si>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</si>
  <si>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</si>
  <si>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</si>
  <si>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</si>
  <si>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</si>
  <si>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</si>
  <si>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</si>
  <si>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</si>
  <si>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</si>
  <si>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</si>
  <si>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</si>
  <si>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</si>
  <si>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</si>
  <si>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</si>
  <si>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</si>
  <si>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</si>
  <si>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</si>
  <si>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</si>
  <si>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</si>
  <si>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</si>
  <si>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</si>
  <si>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</si>
  <si>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</si>
  <si>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</si>
  <si>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</si>
  <si>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</si>
  <si>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</si>
  <si>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</si>
  <si>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</si>
  <si>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</si>
  <si>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</si>
  <si>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</si>
  <si>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G.3.6.2</t>
  </si>
  <si>
    <t>AUD</t>
  </si>
  <si>
    <t>G.3.6.3</t>
  </si>
  <si>
    <t>BRL</t>
  </si>
  <si>
    <t>G.3.6.4</t>
  </si>
  <si>
    <t>CAD</t>
  </si>
  <si>
    <t>G.3.6.5</t>
  </si>
  <si>
    <t>CHF</t>
  </si>
  <si>
    <t>G.3.6.6</t>
  </si>
  <si>
    <t>CZK</t>
  </si>
  <si>
    <t>G.3.6.7</t>
  </si>
  <si>
    <t>DKK</t>
  </si>
  <si>
    <t>G.3.6.8</t>
  </si>
  <si>
    <t>GBP</t>
  </si>
  <si>
    <t>G.3.6.9</t>
  </si>
  <si>
    <t>HKD</t>
  </si>
  <si>
    <t>G.3.6.10</t>
  </si>
  <si>
    <t>ISK</t>
  </si>
  <si>
    <t>G.3.6.11</t>
  </si>
  <si>
    <t>JPY</t>
  </si>
  <si>
    <t>G.3.6.12</t>
  </si>
  <si>
    <t>KRW</t>
  </si>
  <si>
    <t>G.3.6.13</t>
  </si>
  <si>
    <t>NOK</t>
  </si>
  <si>
    <t>G.3.6.14</t>
  </si>
  <si>
    <t>NZD</t>
  </si>
  <si>
    <t>G.3.6.15</t>
  </si>
  <si>
    <t>PLN</t>
  </si>
  <si>
    <t>G.3.6.16</t>
  </si>
  <si>
    <t>SEK</t>
  </si>
  <si>
    <t>G.3.6.17</t>
  </si>
  <si>
    <t>SGD</t>
  </si>
  <si>
    <t>G.3.6.18</t>
  </si>
  <si>
    <t>USD</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</si>
  <si>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</si>
  <si>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</si>
  <si>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</si>
  <si>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</si>
  <si>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</si>
  <si>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</si>
  <si>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</si>
  <si>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</si>
  <si>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</si>
  <si>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</si>
  <si>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</si>
  <si>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</si>
  <si>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</si>
  <si>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</si>
  <si>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</si>
  <si>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</si>
  <si>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</si>
  <si>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</si>
  <si>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</si>
  <si>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</si>
  <si>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</si>
  <si>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</si>
  <si>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</si>
  <si>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</si>
  <si>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</si>
  <si>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</si>
  <si>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</si>
  <si>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</si>
  <si>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</si>
  <si>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</si>
  <si>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</si>
  <si>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</si>
  <si>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</si>
  <si>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</si>
  <si>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</si>
  <si>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</si>
  <si>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</si>
  <si>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</si>
  <si>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</si>
  <si>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</si>
  <si>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</si>
  <si>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</si>
  <si>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</si>
  <si>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</si>
  <si>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</si>
  <si>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</si>
  <si>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</si>
  <si>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</si>
  <si>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</si>
  <si>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</si>
  <si>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</si>
  <si>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</si>
  <si>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</si>
  <si>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</si>
  <si>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</si>
  <si>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</si>
  <si>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</si>
  <si>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</si>
  <si>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</si>
  <si>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</si>
  <si>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</si>
  <si>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</si>
  <si>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</si>
  <si>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</si>
  <si>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</si>
  <si>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</si>
  <si>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</si>
  <si>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</si>
  <si>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</si>
  <si>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</si>
  <si>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</si>
  <si>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</si>
  <si>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</si>
  <si>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</si>
  <si>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</si>
  <si>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</si>
  <si>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</si>
  <si>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</si>
  <si>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</si>
  <si>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</si>
  <si>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</si>
  <si>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</si>
  <si>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</si>
  <si>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</si>
  <si>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</si>
  <si>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</si>
  <si>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</si>
  <si>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</si>
  <si>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</si>
  <si>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</si>
  <si>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</si>
  <si>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</si>
  <si>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</si>
  <si>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</si>
  <si>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</si>
  <si>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</si>
  <si>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</si>
  <si>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</si>
  <si>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</si>
  <si>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</si>
  <si>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</si>
  <si>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</si>
  <si>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</si>
  <si>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</si>
  <si>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</si>
  <si>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</si>
  <si>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</si>
  <si>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</si>
  <si>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</si>
  <si>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</si>
  <si>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</si>
  <si>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</si>
  <si>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</si>
  <si>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</si>
  <si>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</si>
  <si>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</si>
  <si>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</si>
  <si>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</si>
  <si>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</si>
  <si>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</si>
  <si>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</si>
  <si>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</si>
  <si>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</si>
  <si>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</si>
  <si>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</si>
  <si>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</si>
  <si>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</si>
  <si>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</si>
  <si>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</si>
  <si>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</si>
  <si>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</si>
  <si>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</si>
  <si>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</si>
  <si>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</si>
  <si>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</si>
  <si>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</si>
  <si>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</si>
  <si>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</si>
  <si>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</si>
  <si>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</si>
  <si>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</si>
  <si>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</si>
  <si>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</si>
  <si>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</si>
  <si>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</si>
  <si>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</si>
  <si>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</si>
  <si>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</si>
  <si>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</si>
  <si>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</si>
  <si>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</si>
  <si>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</si>
  <si>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r>
      <t>Is sustainability based on s</t>
    </r>
    <r>
      <rPr>
        <b/>
        <sz val="11"/>
        <rFont val="Calibri"/>
        <family val="2"/>
      </rPr>
      <t>ustainable assets not present in the cover pool</t>
    </r>
    <r>
      <rPr>
        <sz val="11"/>
        <rFont val="Calibri"/>
        <family val="2"/>
      </rPr>
      <t>?</t>
    </r>
  </si>
  <si>
    <t>No</t>
  </si>
  <si>
    <t>G.3.14.2</t>
  </si>
  <si>
    <t>Who has provided Second Party Opinion</t>
  </si>
  <si>
    <t>G.3.14.3</t>
  </si>
  <si>
    <t xml:space="preserve">Further details on proceeds strategy </t>
  </si>
  <si>
    <t>G.3.14.4</t>
  </si>
  <si>
    <r>
      <t xml:space="preserve">Is sustainability based on </t>
    </r>
    <r>
      <rPr>
        <b/>
        <sz val="11"/>
        <rFont val="Calibri"/>
        <family val="2"/>
      </rPr>
      <t>sustainable collateral assets present in the cover pool</t>
    </r>
    <r>
      <rPr>
        <sz val="11"/>
        <rFont val="Calibri"/>
        <family val="2"/>
      </rPr>
      <t>?</t>
    </r>
  </si>
  <si>
    <t>Yes</t>
  </si>
  <si>
    <t>G.3.14.5</t>
  </si>
  <si>
    <t>If yes. Further details are available in Tab F</t>
  </si>
  <si>
    <t>F1. Tab</t>
  </si>
  <si>
    <t>G.3.14.6</t>
  </si>
  <si>
    <r>
      <t xml:space="preserve">Is sustainability based on </t>
    </r>
    <r>
      <rPr>
        <b/>
        <sz val="11"/>
        <rFont val="Calibri"/>
        <family val="2"/>
      </rPr>
      <t>other criteria</t>
    </r>
    <r>
      <rPr>
        <sz val="11"/>
        <rFont val="Calibri"/>
        <family val="2"/>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</si>
  <si>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</si>
  <si>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</si>
  <si>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</si>
  <si>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</si>
  <si>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</si>
  <si>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</si>
  <si>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</si>
  <si>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</si>
  <si>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</si>
  <si>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</si>
  <si>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</si>
  <si>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</si>
  <si>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</si>
  <si>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</si>
  <si>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</si>
  <si>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</si>
  <si>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</si>
  <si>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</si>
  <si>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</si>
  <si>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</si>
  <si>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</si>
  <si>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</si>
  <si>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</si>
  <si>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</si>
  <si>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</si>
  <si>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</si>
  <si>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</si>
  <si>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</si>
  <si>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</si>
  <si>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</si>
  <si>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</si>
  <si>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</si>
  <si>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</si>
  <si>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</si>
  <si>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</si>
  <si>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</si>
  <si>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</si>
  <si>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</si>
  <si>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</si>
  <si>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</si>
  <si>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</si>
  <si>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Row</t>
  </si>
  <si>
    <t>The issuer believes that, at the time of its issuance and based on transparency data made publicly available by the issuer, these covered bonds would satisfy the eligibility criteria for Article 129(7) of the Capital Requirements Regulation (EU) 575/2013.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</si>
  <si>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</si>
  <si>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</si>
  <si>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</si>
  <si>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</si>
  <si>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</si>
  <si>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</si>
  <si>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</si>
  <si>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Societe Generale SFH :: Covered Bond Label</t>
  </si>
  <si>
    <t>G.4.1.4</t>
  </si>
  <si>
    <t xml:space="preserve">(c)        Geographical distribution: </t>
  </si>
  <si>
    <t>G.4.1.5</t>
  </si>
  <si>
    <t>(c)        Type of cover assets:</t>
  </si>
  <si>
    <t>G.4.1.6</t>
  </si>
  <si>
    <t xml:space="preserve">(c)        Loan size: </t>
  </si>
  <si>
    <t>G.4.1.7</t>
  </si>
  <si>
    <t xml:space="preserve">(c)       Valuation Method: </t>
  </si>
  <si>
    <t>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</si>
  <si>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</si>
  <si>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</si>
  <si>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</si>
  <si>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</si>
  <si>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</si>
  <si>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</si>
  <si>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</si>
  <si>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</si>
  <si>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</si>
  <si>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</si>
  <si>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</si>
  <si>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</si>
  <si>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</si>
  <si>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147 for Public Sector Asset - type of debtor</t>
  </si>
  <si>
    <t>G.4.1.14</t>
  </si>
  <si>
    <t>(d)        Market Risk:</t>
  </si>
  <si>
    <t>230 Derivatives and Swaps</t>
  </si>
  <si>
    <t>G.4.1.15</t>
  </si>
  <si>
    <t>(d)        Hedging Strategy</t>
  </si>
  <si>
    <t>G.4.1.16</t>
  </si>
  <si>
    <t>(e)        Maturity Structure - cover assets:</t>
  </si>
  <si>
    <t>G.4.1.17</t>
  </si>
  <si>
    <t>(e)        Maturity Structure - covered bond:</t>
  </si>
  <si>
    <t>G.4.1.18</t>
  </si>
  <si>
    <t>(e)        Overview maturity extension triggers:</t>
  </si>
  <si>
    <t>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</si>
  <si>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</si>
  <si>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</si>
  <si>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</si>
  <si>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</si>
  <si>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</si>
  <si>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</si>
  <si>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</si>
  <si>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</si>
  <si>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</si>
  <si>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</si>
  <si>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</si>
  <si>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</si>
  <si>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</si>
  <si>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</si>
  <si>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</si>
  <si>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</si>
  <si>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</si>
  <si>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</si>
  <si>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</si>
  <si>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</si>
  <si>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</si>
  <si>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</si>
  <si>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</si>
  <si>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</si>
  <si>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</si>
  <si>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</si>
  <si>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</si>
  <si>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</si>
  <si>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</si>
  <si>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</si>
  <si>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</si>
  <si>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</si>
  <si>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</si>
  <si>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</si>
  <si>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</si>
  <si>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</si>
  <si>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</si>
  <si>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</si>
  <si>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</si>
  <si>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</si>
  <si>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</si>
  <si>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</si>
  <si>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</si>
  <si>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</si>
  <si>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</si>
  <si>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</si>
  <si>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</si>
  <si>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</si>
  <si>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</si>
  <si>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</si>
  <si>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</si>
  <si>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</si>
  <si>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</si>
  <si>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</si>
  <si>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</si>
  <si>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</si>
  <si>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</si>
  <si>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</si>
  <si>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</si>
  <si>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</si>
  <si>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</si>
  <si>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</si>
  <si>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</si>
  <si>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</si>
  <si>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</si>
  <si>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</si>
  <si>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</si>
  <si>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</si>
  <si>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</si>
  <si>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</si>
  <si>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</si>
  <si>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</si>
  <si>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</si>
  <si>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</si>
  <si>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</si>
  <si>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</si>
  <si>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</si>
  <si>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</si>
  <si>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</si>
  <si>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</si>
  <si>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</si>
  <si>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</si>
  <si>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</si>
  <si>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</si>
  <si>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</si>
  <si>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</si>
  <si>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</si>
  <si>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</si>
  <si>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</si>
  <si>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</si>
  <si>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</si>
  <si>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</si>
  <si>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</si>
  <si>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</si>
  <si>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</si>
  <si>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</si>
  <si>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</si>
  <si>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</si>
  <si>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</si>
  <si>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</si>
  <si>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</si>
  <si>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</si>
  <si>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</si>
  <si>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</si>
  <si>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</si>
  <si>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</si>
  <si>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</si>
  <si>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</si>
  <si>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</si>
  <si>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</si>
  <si>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</si>
  <si>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</si>
  <si>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</si>
  <si>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</si>
  <si>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</si>
  <si>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</si>
  <si>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</si>
  <si>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</si>
  <si>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</si>
  <si>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</si>
  <si>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</si>
  <si>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</si>
  <si>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</si>
  <si>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</si>
  <si>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</si>
  <si>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</si>
  <si>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</si>
  <si>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</si>
  <si>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</si>
  <si>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</si>
  <si>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</si>
  <si>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</si>
  <si>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</si>
  <si>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</si>
  <si>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</si>
  <si>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</si>
  <si>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</si>
  <si>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</si>
  <si>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</si>
  <si>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</si>
  <si>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</si>
  <si>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</si>
  <si>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</si>
  <si>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</si>
  <si>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</si>
  <si>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</si>
  <si>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</si>
  <si>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</si>
  <si>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</si>
  <si>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</si>
  <si>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</si>
  <si>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</si>
  <si>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</si>
  <si>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</si>
  <si>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</si>
  <si>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</si>
  <si>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</si>
  <si>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</si>
  <si>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</si>
  <si>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</si>
  <si>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</si>
  <si>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</si>
  <si>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</si>
  <si>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</si>
  <si>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</si>
  <si>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</si>
  <si>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</si>
  <si>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</si>
  <si>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</si>
  <si>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</si>
  <si>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</si>
  <si>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</si>
  <si>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</si>
  <si>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</si>
  <si>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</si>
  <si>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</si>
  <si>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</si>
  <si>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</si>
  <si>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</si>
  <si>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</si>
  <si>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</si>
  <si>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</si>
  <si>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</si>
  <si>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</si>
  <si>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</si>
  <si>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</si>
  <si>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</si>
  <si>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</si>
  <si>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</si>
  <si>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</si>
  <si>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</si>
  <si>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</si>
  <si>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</si>
  <si>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</si>
  <si>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</si>
  <si>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</si>
  <si>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</si>
  <si>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</si>
  <si>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</si>
  <si>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</si>
  <si>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</si>
  <si>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</si>
  <si>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</si>
  <si>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</si>
  <si>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</si>
  <si>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</si>
  <si>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</si>
  <si>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</si>
  <si>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</si>
  <si>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</si>
  <si>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</si>
  <si>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M.7.5.2</t>
  </si>
  <si>
    <t>Auvergne-Rhône-Alpes</t>
  </si>
  <si>
    <t>M.7.5.3</t>
  </si>
  <si>
    <t>Bourgogne-Franche-Comté</t>
  </si>
  <si>
    <t>M.7.5.4</t>
  </si>
  <si>
    <t>Bretagne</t>
  </si>
  <si>
    <t>M.7.5.5</t>
  </si>
  <si>
    <t>Centre-Val de Loire</t>
  </si>
  <si>
    <t>M.7.5.6</t>
  </si>
  <si>
    <t>Corse</t>
  </si>
  <si>
    <t>M.7.5.7</t>
  </si>
  <si>
    <t>DOM-TOM</t>
  </si>
  <si>
    <t>M.7.5.8</t>
  </si>
  <si>
    <t>Grand Est</t>
  </si>
  <si>
    <t>M.7.5.9</t>
  </si>
  <si>
    <t>Hauts-de-France</t>
  </si>
  <si>
    <t>M.7.5.10</t>
  </si>
  <si>
    <t>Ile-de-France</t>
  </si>
  <si>
    <t>M.7.5.11</t>
  </si>
  <si>
    <t>Normandie</t>
  </si>
  <si>
    <t>M.7.5.12</t>
  </si>
  <si>
    <t>Nouvelle-Aquitaine</t>
  </si>
  <si>
    <t>M.7.5.13</t>
  </si>
  <si>
    <t>Occitanie</t>
  </si>
  <si>
    <t>M.7.5.14</t>
  </si>
  <si>
    <t>Pays de la Loire</t>
  </si>
  <si>
    <t>M.7.5.15</t>
  </si>
  <si>
    <t>Provence-Alpes-Côte d'Azur</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</si>
  <si>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</si>
  <si>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</si>
  <si>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</si>
  <si>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</si>
  <si>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</si>
  <si>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</si>
  <si>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</si>
  <si>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</si>
  <si>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</si>
  <si>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</si>
  <si>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</si>
  <si>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</si>
  <si>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</si>
  <si>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</si>
  <si>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</si>
  <si>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</si>
  <si>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</si>
  <si>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</si>
  <si>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</si>
  <si>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</si>
  <si>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</si>
  <si>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</si>
  <si>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</si>
  <si>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</si>
  <si>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</si>
  <si>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</si>
  <si>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</si>
  <si>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</si>
  <si>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</si>
  <si>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</si>
  <si>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</si>
  <si>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</si>
  <si>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</si>
  <si>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</si>
  <si>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</si>
  <si>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</si>
  <si>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</si>
  <si>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</si>
  <si>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</si>
  <si>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</si>
  <si>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</si>
  <si>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</si>
  <si>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</si>
  <si>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</si>
  <si>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</si>
  <si>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</si>
  <si>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</si>
  <si>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</si>
  <si>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</si>
  <si>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</si>
  <si>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</si>
  <si>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</si>
  <si>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</si>
  <si>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</si>
  <si>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</si>
  <si>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</si>
  <si>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</si>
  <si>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</si>
  <si>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</si>
  <si>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</si>
  <si>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</si>
  <si>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</si>
  <si>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</si>
  <si>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</si>
  <si>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</si>
  <si>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</si>
  <si>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</si>
  <si>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</si>
  <si>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</si>
  <si>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</si>
  <si>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</si>
  <si>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</si>
  <si>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</si>
  <si>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</si>
  <si>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</si>
  <si>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</si>
  <si>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</si>
  <si>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</si>
  <si>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</si>
  <si>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</si>
  <si>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</si>
  <si>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</si>
  <si>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</si>
  <si>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</si>
  <si>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</si>
  <si>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</si>
  <si>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</si>
  <si>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</si>
  <si>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</si>
  <si>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</si>
  <si>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&gt; 0 - &lt;= 0.2</t>
  </si>
  <si>
    <t>M.7A.10.3</t>
  </si>
  <si>
    <t>&gt; 0.2 - &lt;= 0.4</t>
  </si>
  <si>
    <t>M.7A.10.4</t>
  </si>
  <si>
    <t>&gt; 0.4 - &lt;= 0.6</t>
  </si>
  <si>
    <t>M.7A.10.5</t>
  </si>
  <si>
    <t>&gt; 0.6 - &lt;= 0.8</t>
  </si>
  <si>
    <t>M.7A.10.6</t>
  </si>
  <si>
    <t>&gt; 0.8 - &lt;= 1</t>
  </si>
  <si>
    <t>M.7A.10.7</t>
  </si>
  <si>
    <t>&gt; 1</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</si>
  <si>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</si>
  <si>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</si>
  <si>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</si>
  <si>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</si>
  <si>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</si>
  <si>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</si>
  <si>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</si>
  <si>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</si>
  <si>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</si>
  <si>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</si>
  <si>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</si>
  <si>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</si>
  <si>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</si>
  <si>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</si>
  <si>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</si>
  <si>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</si>
  <si>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</si>
  <si>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</si>
  <si>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</si>
  <si>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</si>
  <si>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</si>
  <si>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</si>
  <si>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</si>
  <si>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</si>
  <si>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</si>
  <si>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</si>
  <si>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</si>
  <si>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</si>
  <si>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</si>
  <si>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</si>
  <si>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</si>
  <si>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</si>
  <si>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</si>
  <si>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</si>
  <si>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</si>
  <si>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</si>
  <si>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</si>
  <si>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</si>
  <si>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</si>
  <si>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</si>
  <si>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</si>
  <si>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</si>
  <si>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</si>
  <si>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</si>
  <si>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</si>
  <si>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</si>
  <si>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</si>
  <si>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</si>
  <si>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</si>
  <si>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</si>
  <si>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</si>
  <si>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</si>
  <si>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</si>
  <si>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</si>
  <si>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</si>
  <si>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</si>
  <si>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</si>
  <si>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</si>
  <si>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</si>
  <si>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</si>
  <si>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</si>
  <si>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</si>
  <si>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</si>
  <si>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</si>
  <si>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</si>
  <si>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</si>
  <si>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</si>
  <si>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</si>
  <si>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</si>
  <si>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</si>
  <si>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</si>
  <si>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</si>
  <si>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</si>
  <si>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</si>
  <si>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</si>
  <si>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</si>
  <si>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</si>
  <si>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</si>
  <si>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</si>
  <si>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</si>
  <si>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</si>
  <si>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</si>
  <si>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</si>
  <si>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</si>
  <si>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</si>
  <si>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</si>
  <si>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</si>
  <si>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</si>
  <si>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</si>
  <si>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</si>
  <si>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</si>
  <si>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</si>
  <si>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</si>
  <si>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</si>
  <si>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</si>
  <si>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</si>
  <si>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</si>
  <si>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</si>
  <si>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</si>
  <si>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</si>
  <si>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</si>
  <si>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</si>
  <si>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</si>
  <si>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</si>
  <si>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</si>
  <si>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</si>
  <si>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</si>
  <si>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</si>
  <si>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</si>
  <si>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</si>
  <si>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</si>
  <si>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</si>
  <si>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</si>
  <si>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</si>
  <si>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</si>
  <si>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</si>
  <si>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</si>
  <si>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</si>
  <si>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</si>
  <si>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</si>
  <si>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</si>
  <si>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</si>
  <si>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</si>
  <si>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</si>
  <si>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</si>
  <si>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</si>
  <si>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</si>
  <si>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</si>
  <si>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</si>
  <si>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</si>
  <si>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</si>
  <si>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</si>
  <si>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</si>
  <si>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</si>
  <si>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</si>
  <si>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</si>
  <si>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</si>
  <si>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</si>
  <si>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</si>
  <si>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</si>
  <si>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</si>
  <si>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</si>
  <si>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</si>
  <si>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</si>
  <si>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</si>
  <si>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</si>
  <si>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</si>
  <si>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</si>
  <si>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</si>
  <si>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</si>
  <si>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</si>
  <si>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</si>
  <si>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</si>
  <si>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</si>
  <si>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</si>
  <si>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</si>
  <si>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</si>
  <si>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</si>
  <si>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</si>
  <si>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</si>
  <si>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</si>
  <si>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</si>
  <si>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</si>
  <si>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</si>
  <si>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</si>
  <si>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</si>
  <si>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</si>
  <si>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</si>
  <si>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</si>
  <si>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</si>
  <si>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</si>
  <si>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</si>
  <si>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</si>
  <si>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</si>
  <si>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</si>
  <si>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</si>
  <si>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</si>
  <si>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</si>
  <si>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</si>
  <si>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</si>
  <si>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</si>
  <si>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</si>
  <si>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</si>
  <si>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</si>
  <si>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</si>
  <si>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</si>
  <si>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</si>
  <si>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</si>
  <si>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</si>
  <si>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</si>
  <si>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</si>
  <si>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</si>
  <si>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</si>
  <si>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</si>
  <si>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</si>
  <si>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</si>
  <si>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</si>
  <si>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</si>
  <si>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</si>
  <si>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</si>
  <si>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</si>
  <si>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</si>
  <si>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</si>
  <si>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</si>
  <si>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</si>
  <si>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</si>
  <si>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</si>
  <si>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</si>
  <si>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</si>
  <si>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</si>
  <si>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</si>
  <si>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</si>
  <si>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</si>
  <si>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</si>
  <si>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other</t>
  </si>
  <si>
    <t>M.7A.18.8</t>
  </si>
  <si>
    <t>OM.7A.18.1</t>
  </si>
  <si>
    <t>19. New Residential Property - optional</t>
  </si>
  <si>
    <t>M.7A.19.1</t>
  </si>
  <si>
    <t>Under Construction</t>
  </si>
  <si>
    <t>M.7A.19.2</t>
  </si>
  <si>
    <t>Existing property</t>
  </si>
  <si>
    <t>M.7A.19.3</t>
  </si>
  <si>
    <t>M.7A.19.4</t>
  </si>
  <si>
    <t>M.7A.19.5</t>
  </si>
  <si>
    <t>M.7A.19.6</t>
  </si>
  <si>
    <t>20. CO2 emission - by dwelling type - as per national availability</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</si>
  <si>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</si>
  <si>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</si>
  <si>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</si>
  <si>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</si>
  <si>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</si>
  <si>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</si>
  <si>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</si>
  <si>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</si>
  <si>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</si>
  <si>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</si>
  <si>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</si>
  <si>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</si>
  <si>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</si>
  <si>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</si>
  <si>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</si>
  <si>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</si>
  <si>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</si>
  <si>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</si>
  <si>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</si>
  <si>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</si>
  <si>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</si>
  <si>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</si>
  <si>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</si>
  <si>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</si>
  <si>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</si>
  <si>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</si>
  <si>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</si>
  <si>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</si>
  <si>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</si>
  <si>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</si>
  <si>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</si>
  <si>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</si>
  <si>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</si>
  <si>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</si>
  <si>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</si>
  <si>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</si>
  <si>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</si>
  <si>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</si>
  <si>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</si>
  <si>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</si>
  <si>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</si>
  <si>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</si>
  <si>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</si>
  <si>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</si>
  <si>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</si>
  <si>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</si>
  <si>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</si>
  <si>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</si>
  <si>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</si>
  <si>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</si>
  <si>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</si>
  <si>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</si>
  <si>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</si>
  <si>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</si>
  <si>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</si>
  <si>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</si>
  <si>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</si>
  <si>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</si>
  <si>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</si>
  <si>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</si>
  <si>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</si>
  <si>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</si>
  <si>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</si>
  <si>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</si>
  <si>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</si>
  <si>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</si>
  <si>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</si>
  <si>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</si>
  <si>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</si>
  <si>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</si>
  <si>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</si>
  <si>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</si>
  <si>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</si>
  <si>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</si>
  <si>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</si>
  <si>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</si>
  <si>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</si>
  <si>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</si>
  <si>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</si>
  <si>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</si>
  <si>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</si>
  <si>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</si>
  <si>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</si>
  <si>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</si>
  <si>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</si>
  <si>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</si>
  <si>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</si>
  <si>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</si>
  <si>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</si>
  <si>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</si>
  <si>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</si>
  <si>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</si>
  <si>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</si>
  <si>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</si>
  <si>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</si>
  <si>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</si>
  <si>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</si>
  <si>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</si>
  <si>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</si>
  <si>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</si>
  <si>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</si>
  <si>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</si>
  <si>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</si>
  <si>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</si>
  <si>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</si>
  <si>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</si>
  <si>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</si>
  <si>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</si>
  <si>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</si>
  <si>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</si>
  <si>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</si>
  <si>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</si>
  <si>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</si>
  <si>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</si>
  <si>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</si>
  <si>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</si>
  <si>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</si>
  <si>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</si>
  <si>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</si>
  <si>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</si>
  <si>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</si>
  <si>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</si>
  <si>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</si>
  <si>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</si>
  <si>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</si>
  <si>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</si>
  <si>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</si>
  <si>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</si>
  <si>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</si>
  <si>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</si>
  <si>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</si>
  <si>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</si>
  <si>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</si>
  <si>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</si>
  <si>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</si>
  <si>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</si>
  <si>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</si>
  <si>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</si>
  <si>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</si>
  <si>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</si>
  <si>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</si>
  <si>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</si>
  <si>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</si>
  <si>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</si>
  <si>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</si>
  <si>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</si>
  <si>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</si>
  <si>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</si>
  <si>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</si>
  <si>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</si>
  <si>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</si>
  <si>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</si>
  <si>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</si>
  <si>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</si>
  <si>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</si>
  <si>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</si>
  <si>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</si>
  <si>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</si>
  <si>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</si>
  <si>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</si>
  <si>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</si>
  <si>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</si>
  <si>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</si>
  <si>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</si>
  <si>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</si>
  <si>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</si>
  <si>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</si>
  <si>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</si>
  <si>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</si>
  <si>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</si>
  <si>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</si>
  <si>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</si>
  <si>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</si>
  <si>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</si>
  <si>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</si>
  <si>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</si>
  <si>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</si>
  <si>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</si>
  <si>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</si>
  <si>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</si>
  <si>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</si>
  <si>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</si>
  <si>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</si>
  <si>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</si>
  <si>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</si>
  <si>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</si>
  <si>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</si>
  <si>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</si>
  <si>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</si>
  <si>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</si>
  <si>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</si>
  <si>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</si>
  <si>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</si>
  <si>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</si>
  <si>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</si>
  <si>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</si>
  <si>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</si>
  <si>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</si>
  <si>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</si>
  <si>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</si>
  <si>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</si>
  <si>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</si>
  <si>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</si>
  <si>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</si>
  <si>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</si>
  <si>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</si>
  <si>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</si>
  <si>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</si>
  <si>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</si>
  <si>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</si>
  <si>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</si>
  <si>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</si>
  <si>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</si>
  <si>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</si>
  <si>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</si>
  <si>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</si>
  <si>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</si>
  <si>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</si>
  <si>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</si>
  <si>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</si>
  <si>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</si>
  <si>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</si>
  <si>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</si>
  <si>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</si>
  <si>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</si>
  <si>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</si>
  <si>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</si>
  <si>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</si>
  <si>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</si>
  <si>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</si>
  <si>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</si>
  <si>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</si>
  <si>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</si>
  <si>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</si>
  <si>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</si>
  <si>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</si>
  <si>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</si>
  <si>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</si>
  <si>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</si>
  <si>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</si>
  <si>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</si>
  <si>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</si>
  <si>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29. CO2 emission related to CRE - as per national availability</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</si>
  <si>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</si>
  <si>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</si>
  <si>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</si>
  <si>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</si>
  <si>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</si>
  <si>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</si>
  <si>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</si>
  <si>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</si>
  <si>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</si>
  <si>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</si>
  <si>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</si>
  <si>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</si>
  <si>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</si>
  <si>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</si>
  <si>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</si>
  <si>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</si>
  <si>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</si>
  <si>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</si>
  <si>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</si>
  <si>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</si>
  <si>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</si>
  <si>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</si>
  <si>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</si>
  <si>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</si>
  <si>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</si>
  <si>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</si>
  <si>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</si>
  <si>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</si>
  <si>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</si>
  <si>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</si>
  <si>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</si>
  <si>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</si>
  <si>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</si>
  <si>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</si>
  <si>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</si>
  <si>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Interest Rate Types in the cover-pool of SG SFH are mainly fixed interest rates, and also floating interest rates.
"Floating" includes loans with with interest rate reset periods exceeding one year (e.g. loan indexed on CMS 5Y with an interest rate reset every five years).
"Mixed" is used for loans with a combination of fixed, capped or floating periods (e.g. 10 years initial fixed rate switching to floating).
Interest Rate Types of the Covered Bonds of SG SFH are mainly Fixed coupon, and also Floating coupon mainly based on EIBEUR3M.
Interest Rate Types of the Assets of SG SFH are mainly Fixed interest rates, and also Floating interest rates.</t>
  </si>
  <si>
    <t>HG.1.5</t>
  </si>
  <si>
    <t>Life of cover assets: how is it calculated? Does it only consider the final date of redemption or does it take into account scheduled  redemptions for amortising assets? Is is calculated by reference to the next interest reset dates or by reference to the</t>
  </si>
  <si>
    <r>
      <t>Contractual WAL of cover pool assets are calculated :</t>
    </r>
    <r>
      <rPr>
        <sz val="11"/>
        <rFont val="Calibri"/>
        <family val="2"/>
      </rPr>
      <t xml:space="preserve">
- Taking into account scheduled redemptions, by reference to the redemption dates
- No assumption is made regarding future applicable rate
- Assuming a zero prepayment scenario on the cover pool assets
Contractual WAL of substitute assets are calculated taking into account the legal final maturity
</t>
    </r>
    <r>
      <rPr>
        <b/>
        <u/>
        <sz val="11"/>
        <rFont val="Calibri"/>
        <family val="2"/>
      </rPr>
      <t>Expected WAL of cover pool assets are calculated :</t>
    </r>
    <r>
      <rPr>
        <sz val="11"/>
        <rFont val="Calibri"/>
        <family val="2"/>
      </rPr>
      <t xml:space="preserve">
- Taking into account scheduled redemptions, by reference to the redemption dates
- No assumption is made regarding future applicable rate
- Assuming an average percentage of prepayment rate observed over the last year
The substitute assets being actually composed of cash and term deposits to financial institutions, their expected maturity is assumed to be equal to their contractual one</t>
    </r>
  </si>
  <si>
    <t>HG.1.6</t>
  </si>
  <si>
    <t xml:space="preserve">Maturity Buckets of Covered Bonds [i.e. how is the contractual and/or expected maturity defined? What maturity structure (hard bullet, soft bullet, conditional pass through)? Under what conditions/circumstances? Etc.] </t>
  </si>
  <si>
    <t>"Contractual maturities" and  "Expected maturities" : see above.
Maturity structure is Hard Bullet for initial  Covered Bonds.
Maturity structure has been Soft Bullet for Covered Bonds emission since 2015.</t>
  </si>
  <si>
    <t>HG.1.7</t>
  </si>
  <si>
    <t>Maturity Extention Triggers</t>
  </si>
  <si>
    <t>HG.1.8</t>
  </si>
  <si>
    <t>LTVs: Definition</t>
  </si>
  <si>
    <r>
      <t xml:space="preserve">Unindexed current LTV :
</t>
    </r>
    <r>
      <rPr>
        <sz val="11"/>
        <rFont val="Calibri"/>
        <family val="2"/>
      </rPr>
      <t xml:space="preserve">Unindexed LTV is calculated on the basis of the current outstanding amount of the loans and the initial valuation / price of the residential assets.
</t>
    </r>
    <r>
      <rPr>
        <b/>
        <u/>
        <sz val="11"/>
        <rFont val="Calibri"/>
        <family val="2"/>
      </rPr>
      <t xml:space="preserve">
Indexed current LTV :
</t>
    </r>
    <r>
      <rPr>
        <sz val="11"/>
        <rFont val="Calibri"/>
        <family val="2"/>
      </rPr>
      <t>Indexed LTV is calculated on the basis of the current outstanding amount of the loans to the appraised values or prices of the residential assets using an indexation methodology.</t>
    </r>
  </si>
  <si>
    <t>HG.1.9</t>
  </si>
  <si>
    <t>LTVs: Calculation of property/shipping value</t>
  </si>
  <si>
    <t>The current residential values / prices are calculated based on INSEE Index publicated on the following webside address:
http://www.bdm.insee.fr</t>
  </si>
  <si>
    <t>HG.1.10</t>
  </si>
  <si>
    <t>LTVs: Applied property/shipping valuation techniques, including whether use of index, Automated Valuation Model (AVM) or on-site audits</t>
  </si>
  <si>
    <t>Current value of residential home loans is calculated automatically but also controlled twice a year both internally and by the Contrôleur Spécifique.</t>
  </si>
  <si>
    <t>HG.1.11</t>
  </si>
  <si>
    <t>LTVs: Frequency and time of last valuation</t>
  </si>
  <si>
    <t>The LTV is calculated on a quarterly frequency.
There is always a gap of one quarter between the last LTV valuation and the date of the quarterly ECBC Report.</t>
  </si>
  <si>
    <t>HG.1.12</t>
  </si>
  <si>
    <t>Explain how mortgage types are defined whether for residential housing, multi-family housing, commercial real estate, etc. Same for shipping where relecvant</t>
  </si>
  <si>
    <r>
      <t xml:space="preserve">The SG SFH cover pool is 100% made of french residential home loans totally guaranteed by Credit Logement.
Each table reported in section 4 display information on this french residential fome loan cover pool.
There is no residential mortgage in the SG SFH cover pool.
There is only residential with guarantee insurance in the SG SFH cover pool.
</t>
    </r>
    <r>
      <rPr>
        <b/>
        <u/>
        <sz val="11"/>
        <rFont val="Calibri"/>
        <family val="2"/>
      </rPr>
      <t xml:space="preserve">Geographical distribution / regional breakdown :
</t>
    </r>
    <r>
      <rPr>
        <sz val="11"/>
        <rFont val="Calibri"/>
        <family val="2"/>
      </rPr>
      <t>The geographical breakdown of assets takes into account the location of the property which is refinanced by the guaranteed loans.
The geographical breakdown of assets shall take into account the location of the pledged property for residential mortgages and the location of the property which is refinanced by the loan in the case of guaranteed loans.</t>
    </r>
  </si>
  <si>
    <t>HG.1.13</t>
  </si>
  <si>
    <t>Hedging Strategy (please explain how you address interest rate and currency risk)</t>
  </si>
  <si>
    <t>Société Générale SFH has set up an Asset Liabilities Management restructuring to optimize the hedging strategy of the Issuer and based on natural hedging between Cover-pool and Covered Bonds.</t>
  </si>
  <si>
    <t>HG.1.14</t>
  </si>
  <si>
    <t>Non-performing loans</t>
  </si>
  <si>
    <t>There are no non-performing loans in the cover-pool of SG SFH.</t>
  </si>
  <si>
    <t>Valuation Method</t>
  </si>
  <si>
    <t>https://www.societegenerale.com/sites/default/files/documents/2022-08/SG-SFH-Attestation-CS-eval-reeval-gages-31-12-2021-combinee-signee.pdf</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</si>
  <si>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</si>
  <si>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</si>
  <si>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</si>
  <si>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</si>
  <si>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</si>
  <si>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</si>
  <si>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</si>
  <si>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</si>
  <si>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</si>
  <si>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</si>
  <si>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</si>
  <si>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</si>
  <si>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</si>
  <si>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</si>
  <si>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</si>
  <si>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</si>
  <si>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</si>
  <si>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Methodology for the assests selection and impact meassurement wild trees</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</si>
  <si>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</si>
  <si>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</si>
  <si>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</si>
  <si>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</si>
  <si>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</si>
  <si>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</si>
  <si>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</si>
  <si>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</si>
  <si>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</si>
  <si>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</si>
  <si>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</si>
  <si>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</si>
  <si>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</si>
  <si>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</si>
  <si>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</si>
  <si>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</si>
  <si>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</si>
  <si>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ND2</t>
  </si>
  <si>
    <t>HG.3.3</t>
  </si>
  <si>
    <t>Not available at the present time</t>
  </si>
  <si>
    <t>OHG.3.1</t>
  </si>
  <si>
    <t>Confidential Information</t>
  </si>
  <si>
    <t>ND4</t>
  </si>
  <si>
    <t>OHG.3.2</t>
  </si>
  <si>
    <t>OHG.3.3</t>
  </si>
  <si>
    <t>4. Glossary - Extra national and/or Issuer Items</t>
  </si>
  <si>
    <t>HG.4.1</t>
  </si>
  <si>
    <t>Other definitions deemed relevant</t>
  </si>
  <si>
    <r>
      <t xml:space="preserve">Covered bond issuer ratings :
</t>
    </r>
    <r>
      <rPr>
        <sz val="11"/>
        <rFont val="Calibri"/>
        <family val="2"/>
      </rPr>
      <t>The rating agencies' methodologies ususally take the senior unsecured rating of a covered bond issuer's parent company as a starting point for their assessment of the credit risk of covered bonds.
However, instead of refering to the parent company rating, some rating agencies may issue a "covered bond issuer rating" which is an assessment of the  credit quality of a CB issuer's credit quality on an unsecured basis. 
Generally, a "covered bond issuer rating" is the same as the senior unsecured rating of the CB issuer's parent company although it may be different  in some specific cases.
If no "CB issuer rating" has been granted to the CB issuer, "NA" is be indicated.</t>
    </r>
  </si>
  <si>
    <t>OHG.4.1</t>
  </si>
  <si>
    <r>
      <t xml:space="preserve">Core Tier 1 ratio (%) :
</t>
    </r>
    <r>
      <rPr>
        <sz val="11"/>
        <rFont val="Calibri"/>
        <family val="2"/>
      </rPr>
      <t>Core Tier 1  is the Common Equity Tier 1 ratio - CET1 calculated for Bale 2.5.</t>
    </r>
  </si>
  <si>
    <t>OHG.4.2</t>
  </si>
  <si>
    <r>
      <t xml:space="preserve">Guaranteed loans or mortgage promissory notes :
</t>
    </r>
    <r>
      <rPr>
        <sz val="11"/>
        <rFont val="Calibri"/>
        <family val="2"/>
      </rPr>
      <t>The eligible assets, fully composed of French Home Loans 100% guaranteed by Credit Logement, are transfered into the cover pool using guaranteed loans (i.e. collateral directive framework).
The outstanding amount of the eligible assets pledged as collateral of the loans are indicated instead of the amount of the guaranteed loans.
The nominal outstanding amount of the eligible assets is booked in Off-Balance Sheet as guarantee received.</t>
    </r>
  </si>
  <si>
    <t>OHG.4.3</t>
  </si>
  <si>
    <r>
      <t xml:space="preserve">Substitute assets :
</t>
    </r>
    <r>
      <rPr>
        <sz val="11"/>
        <rFont val="Calibri"/>
        <family val="2"/>
      </rPr>
      <t>Are reported the amount of substitute assets as defined by the French Law (Articles L515-17 and R515-7 of Code Monétaire et Financier).
For SG SFH the subtitute assets are composed of cash and deposits to its parent company. The outstanding amount is booked in Assets - Balance Sheet as amounts due from credit institution.
These substitute assets are included in the calculation of the legal coverage ratio but not taken into account in the nominal rating agencies overcollateralisation ratio.</t>
    </r>
  </si>
  <si>
    <t>OHG.4.4</t>
  </si>
  <si>
    <r>
      <t xml:space="preserve">Accounting assets not included in the cover pool :
</t>
    </r>
    <r>
      <rPr>
        <sz val="11"/>
        <rFont val="Calibri"/>
        <family val="2"/>
      </rPr>
      <t>Are not included in the cover pool the guaranteed loans (replaced by the eligible assets pledged as collateral) and the prepayments and accrued income on derivatives.</t>
    </r>
  </si>
  <si>
    <t>OHG.4.5</t>
  </si>
  <si>
    <r>
      <t xml:space="preserve">"Of which assets eligible to CB repo-operations" :
</t>
    </r>
    <r>
      <rPr>
        <sz val="11"/>
        <rFont val="Calibri"/>
        <family val="2"/>
      </rPr>
      <t>The outstanding amount of eligible assets including replacement assets shall be filled in.
If the eligible assets are transferred into the cover pool using guaranteed loans (i.e. collateral directive framework) or mortgage promissory notes, the outstanding amount of the eligible assets pledged as collateral of the notes or loans should be indicated instead of the amount of the guaranteed loans.
The eligibility criteria to central bank repo-operations include the exceptional measures accepted by the ECB in February 2012 and presently in use with the French NCB.</t>
    </r>
  </si>
  <si>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</si>
  <si>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</si>
  <si>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</si>
  <si>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</si>
  <si>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</si>
  <si>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</si>
  <si>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</si>
  <si>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</si>
  <si>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</si>
  <si>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</si>
  <si>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</si>
  <si>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</si>
  <si>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SOCIETE GENERALE</t>
  </si>
  <si>
    <t>O2RNE8IBXP4R0TD8PU41</t>
  </si>
  <si>
    <t>E.1.1.2</t>
  </si>
  <si>
    <t>E.1.1.3</t>
  </si>
  <si>
    <t>Back-up servicer</t>
  </si>
  <si>
    <t>N/A</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</si>
  <si>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</si>
  <si>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</si>
  <si>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</si>
  <si>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</si>
  <si>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</si>
  <si>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</si>
  <si>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</si>
  <si>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</si>
  <si>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</si>
  <si>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</si>
  <si>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</si>
  <si>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</si>
  <si>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</si>
  <si>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</si>
  <si>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</si>
  <si>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</si>
  <si>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CAILLIAU DEDOUIT ET ASSOCIES</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</si>
  <si>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</si>
  <si>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</si>
  <si>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</si>
  <si>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</si>
  <si>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</si>
  <si>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</si>
  <si>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</si>
  <si>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</si>
  <si>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</si>
  <si>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</si>
  <si>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</si>
  <si>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</si>
  <si>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</si>
  <si>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</si>
  <si>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</si>
  <si>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</si>
  <si>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</si>
  <si>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</si>
  <si>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</si>
  <si>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</si>
  <si>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</si>
  <si>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</si>
  <si>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</si>
  <si>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</si>
  <si>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</si>
  <si>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</si>
  <si>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</si>
  <si>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</si>
  <si>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</si>
  <si>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</si>
  <si>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</si>
  <si>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</si>
  <si>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</si>
  <si>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</si>
  <si>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</si>
  <si>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</si>
  <si>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</si>
  <si>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</si>
  <si>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</si>
  <si>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</si>
  <si>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</si>
  <si>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</si>
  <si>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</si>
  <si>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</si>
  <si>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</si>
  <si>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</si>
  <si>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</si>
  <si>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</si>
  <si>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</si>
  <si>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</si>
  <si>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</si>
  <si>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Residential Assets</t>
  </si>
  <si>
    <t>Commercial Assets</t>
  </si>
  <si>
    <t>Public Sector Assets</t>
  </si>
  <si>
    <t>Shipping Assets</t>
  </si>
  <si>
    <t>Total Assets</t>
  </si>
  <si>
    <t>E.3.1.1</t>
  </si>
  <si>
    <t>Weighted Average Seasoning (years)</t>
  </si>
  <si>
    <t>E.3.1.2</t>
  </si>
  <si>
    <t>Weighted Average Maturity (years)</t>
  </si>
  <si>
    <t>OE.3.1.1</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</si>
  <si>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</si>
  <si>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</si>
  <si>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</si>
  <si>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</si>
  <si>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</si>
  <si>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</si>
  <si>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</si>
  <si>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</si>
  <si>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</si>
  <si>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</si>
  <si>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</si>
  <si>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</si>
  <si>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</si>
  <si>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</si>
  <si>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</si>
  <si>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</si>
  <si>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</si>
  <si>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</si>
  <si>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</si>
  <si>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</si>
  <si>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</si>
  <si>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</si>
  <si>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</si>
  <si>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</si>
  <si>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</si>
  <si>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</si>
  <si>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</si>
  <si>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</si>
  <si>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</si>
  <si>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</si>
  <si>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</si>
  <si>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</si>
  <si>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</si>
  <si>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</si>
  <si>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</si>
  <si>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</si>
  <si>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</si>
  <si>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</si>
  <si>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</si>
  <si>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</si>
  <si>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</si>
  <si>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</si>
  <si>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</si>
  <si>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</si>
  <si>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</si>
  <si>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</si>
  <si>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</si>
  <si>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</si>
  <si>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</si>
  <si>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</si>
  <si>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</si>
  <si>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</si>
  <si>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</si>
  <si>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</si>
  <si>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</si>
  <si>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</si>
  <si>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</si>
  <si>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</si>
  <si>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</si>
  <si>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</si>
  <si>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</si>
  <si>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</si>
  <si>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</si>
  <si>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</si>
  <si>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</si>
  <si>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</si>
  <si>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</si>
  <si>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</si>
  <si>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</si>
  <si>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</si>
  <si>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</si>
  <si>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</si>
  <si>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</si>
  <si>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</si>
  <si>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</si>
  <si>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</si>
  <si>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</si>
  <si>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</si>
  <si>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</si>
  <si>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</si>
  <si>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</si>
  <si>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</si>
  <si>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</si>
  <si>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</si>
  <si>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</si>
  <si>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</si>
  <si>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</si>
  <si>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</si>
  <si>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</si>
  <si>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</si>
  <si>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</si>
  <si>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</si>
  <si>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</si>
  <si>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</si>
  <si>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</si>
  <si>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</si>
  <si>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</si>
  <si>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</si>
  <si>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</si>
  <si>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</si>
  <si>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</si>
  <si>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</si>
  <si>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</si>
  <si>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</si>
  <si>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</si>
  <si>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</si>
  <si>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</si>
  <si>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</si>
  <si>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</si>
  <si>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</si>
  <si>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</si>
  <si>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</si>
  <si>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</si>
  <si>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</si>
  <si>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</si>
  <si>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</si>
  <si>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</si>
  <si>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</si>
  <si>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</si>
  <si>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</si>
  <si>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</si>
  <si>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</si>
  <si>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</si>
  <si>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</si>
  <si>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</si>
  <si>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</si>
  <si>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</si>
  <si>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</si>
  <si>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</si>
  <si>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</si>
  <si>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</si>
  <si>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</si>
  <si>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</si>
  <si>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</si>
  <si>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</si>
  <si>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</si>
  <si>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</si>
  <si>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</si>
  <si>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</si>
  <si>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</si>
  <si>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</si>
  <si>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</si>
  <si>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</si>
  <si>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</si>
  <si>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</si>
  <si>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</si>
  <si>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</si>
  <si>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</si>
  <si>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</si>
  <si>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</si>
  <si>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</si>
  <si>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</si>
  <si>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</si>
  <si>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</si>
  <si>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</si>
  <si>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</si>
  <si>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</si>
  <si>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</si>
  <si>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</si>
  <si>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</si>
  <si>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</si>
  <si>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</si>
  <si>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</si>
  <si>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</si>
  <si>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</si>
  <si>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</si>
  <si>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</si>
  <si>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</si>
  <si>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</si>
  <si>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</si>
  <si>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</si>
  <si>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</si>
  <si>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</si>
  <si>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</si>
  <si>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</si>
  <si>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</si>
  <si>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</si>
  <si>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</si>
  <si>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</si>
  <si>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</si>
  <si>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</si>
  <si>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</si>
  <si>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</si>
  <si>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</si>
  <si>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</si>
  <si>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</si>
  <si>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</si>
  <si>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</si>
  <si>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</si>
  <si>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</si>
  <si>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</si>
  <si>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</si>
  <si>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</si>
  <si>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</si>
  <si>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</si>
  <si>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</si>
  <si>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</si>
  <si>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</si>
  <si>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</si>
  <si>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</si>
  <si>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</si>
  <si>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</si>
  <si>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</si>
  <si>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</si>
  <si>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</si>
  <si>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</si>
  <si>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</si>
  <si>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</si>
  <si>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</si>
  <si>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</si>
  <si>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</si>
  <si>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</si>
  <si>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</si>
  <si>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</si>
  <si>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</si>
  <si>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</si>
  <si>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</si>
  <si>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</si>
  <si>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</si>
  <si>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</si>
  <si>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</si>
  <si>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</si>
  <si>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</si>
  <si>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</si>
  <si>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</si>
  <si>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</si>
  <si>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</si>
  <si>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</si>
  <si>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</si>
  <si>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</si>
  <si>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</si>
  <si>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</si>
  <si>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</si>
  <si>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</si>
  <si>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</si>
  <si>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</si>
  <si>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</si>
  <si>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</si>
  <si>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</si>
  <si>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</si>
  <si>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</si>
  <si>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</si>
  <si>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</si>
  <si>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</si>
  <si>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</si>
  <si>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</si>
  <si>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</si>
  <si>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</si>
  <si>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</si>
  <si>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</si>
  <si>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</si>
  <si>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</si>
  <si>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</si>
  <si>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</si>
  <si>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</si>
  <si>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</si>
  <si>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</si>
  <si>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</si>
  <si>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</si>
  <si>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</si>
  <si>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</si>
  <si>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</si>
  <si>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</si>
  <si>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</si>
  <si>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</si>
  <si>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</si>
  <si>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</si>
  <si>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</si>
  <si>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</si>
  <si>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</si>
  <si>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</si>
  <si>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</si>
  <si>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</si>
  <si>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</si>
  <si>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</si>
  <si>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</si>
  <si>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</si>
  <si>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</si>
  <si>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</si>
  <si>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</si>
  <si>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</si>
  <si>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</si>
  <si>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</si>
  <si>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</si>
  <si>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</si>
  <si>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</si>
  <si>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</si>
  <si>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</si>
  <si>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</si>
  <si>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</si>
  <si>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</si>
  <si>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</si>
  <si>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</si>
  <si>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</si>
  <si>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</si>
  <si>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</si>
  <si>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</si>
  <si>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</si>
  <si>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</si>
  <si>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</si>
  <si>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</si>
  <si>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</si>
  <si>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</si>
  <si>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</si>
  <si>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</si>
  <si>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</si>
  <si>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</si>
  <si>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</si>
  <si>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</si>
  <si>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</si>
  <si>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</si>
  <si>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</si>
  <si>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</si>
  <si>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</si>
  <si>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</si>
  <si>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</si>
  <si>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</si>
  <si>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</si>
  <si>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</si>
  <si>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</si>
  <si>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</si>
  <si>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</si>
  <si>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</si>
  <si>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</si>
  <si>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</si>
  <si>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</si>
  <si>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</si>
  <si>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</si>
  <si>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</si>
  <si>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</si>
  <si>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</si>
  <si>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</si>
  <si>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</si>
  <si>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</si>
  <si>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</si>
  <si>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</si>
  <si>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</si>
  <si>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</si>
  <si>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</si>
  <si>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</si>
  <si>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</si>
  <si>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</si>
  <si>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</si>
  <si>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</si>
  <si>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</si>
  <si>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</si>
  <si>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</si>
  <si>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</si>
  <si>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</si>
  <si>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</si>
  <si>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</si>
  <si>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</si>
  <si>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</si>
  <si>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</si>
  <si>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</si>
  <si>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</si>
  <si>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</si>
  <si>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</si>
  <si>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</si>
  <si>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</si>
  <si>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</si>
  <si>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</si>
  <si>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</si>
  <si>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</si>
  <si>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</si>
  <si>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</si>
  <si>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</si>
  <si>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</si>
  <si>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</si>
  <si>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</si>
  <si>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</si>
  <si>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</si>
  <si>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</si>
  <si>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</si>
  <si>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</si>
  <si>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</si>
  <si>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</si>
  <si>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</si>
  <si>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</si>
  <si>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</si>
  <si>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</si>
  <si>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</si>
  <si>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</si>
  <si>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</si>
  <si>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</si>
  <si>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</si>
  <si>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</si>
  <si>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</si>
  <si>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</si>
  <si>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</si>
  <si>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</si>
  <si>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</si>
  <si>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</si>
  <si>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</si>
  <si>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</si>
  <si>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</si>
  <si>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</si>
  <si>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</si>
  <si>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</si>
  <si>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</si>
  <si>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</si>
  <si>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</si>
  <si>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</si>
  <si>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</si>
  <si>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</si>
  <si>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</si>
  <si>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</si>
  <si>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</si>
  <si>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</si>
  <si>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</si>
  <si>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r>
      <t xml:space="preserve">20. CO2 emission - by dwelling type </t>
    </r>
    <r>
      <rPr>
        <b/>
        <sz val="10"/>
        <rFont val="Calibri"/>
        <family val="2"/>
      </rPr>
      <t>- as per national availability</t>
    </r>
  </si>
  <si>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</si>
  <si>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</si>
  <si>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</si>
  <si>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</si>
  <si>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</si>
  <si>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</si>
  <si>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</si>
  <si>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</si>
  <si>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</si>
  <si>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</si>
  <si>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</si>
  <si>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</si>
  <si>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</si>
  <si>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</si>
  <si>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</si>
  <si>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</si>
  <si>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</si>
  <si>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</si>
  <si>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</si>
  <si>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</si>
  <si>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</si>
  <si>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</si>
  <si>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</si>
  <si>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</si>
  <si>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</si>
  <si>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</si>
  <si>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</si>
  <si>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</si>
  <si>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</si>
  <si>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</si>
  <si>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</si>
  <si>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</si>
  <si>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</si>
  <si>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</si>
  <si>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</si>
  <si>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</si>
  <si>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</si>
  <si>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</si>
  <si>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</si>
  <si>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</si>
  <si>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</si>
  <si>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</si>
  <si>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</si>
  <si>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</si>
  <si>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</si>
  <si>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</si>
  <si>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</si>
  <si>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</si>
  <si>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</si>
  <si>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</si>
  <si>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</si>
  <si>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</si>
  <si>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</si>
  <si>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</si>
  <si>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</si>
  <si>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</si>
  <si>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</si>
  <si>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</si>
  <si>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</si>
  <si>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</si>
  <si>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</si>
  <si>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</si>
  <si>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</si>
  <si>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</si>
  <si>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</si>
  <si>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</si>
  <si>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</si>
  <si>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</si>
  <si>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</si>
  <si>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</si>
  <si>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</si>
  <si>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</si>
  <si>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</si>
  <si>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</si>
  <si>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</si>
  <si>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</si>
  <si>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</si>
  <si>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</si>
  <si>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</si>
  <si>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</si>
  <si>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</si>
  <si>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</si>
  <si>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</si>
  <si>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</si>
  <si>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</si>
  <si>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</si>
  <si>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</si>
  <si>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</si>
  <si>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</si>
  <si>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</si>
  <si>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</si>
  <si>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</si>
  <si>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</si>
  <si>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</si>
  <si>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</si>
  <si>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</si>
  <si>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</si>
  <si>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</si>
  <si>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</si>
  <si>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</si>
  <si>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</si>
  <si>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</si>
  <si>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</si>
  <si>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</si>
  <si>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</si>
  <si>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</si>
  <si>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</si>
  <si>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</si>
  <si>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</si>
  <si>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</si>
  <si>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</si>
  <si>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</si>
  <si>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</si>
  <si>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</si>
  <si>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</si>
  <si>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</si>
  <si>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</si>
  <si>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</si>
  <si>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</si>
  <si>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</si>
  <si>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</si>
  <si>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</si>
  <si>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</si>
  <si>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</si>
  <si>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</si>
  <si>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</si>
  <si>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</si>
  <si>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</si>
  <si>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</si>
  <si>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</si>
  <si>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</si>
  <si>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</si>
  <si>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</si>
  <si>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</si>
  <si>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</si>
  <si>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</si>
  <si>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</si>
  <si>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</si>
  <si>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</si>
  <si>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</si>
  <si>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</si>
  <si>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</si>
  <si>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</si>
  <si>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</si>
  <si>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</si>
  <si>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</si>
  <si>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</si>
  <si>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</si>
  <si>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</si>
  <si>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</si>
  <si>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</si>
  <si>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</si>
  <si>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</si>
  <si>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</si>
  <si>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</si>
  <si>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</si>
  <si>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</si>
  <si>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</si>
  <si>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</si>
  <si>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</si>
  <si>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</si>
  <si>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</si>
  <si>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</si>
  <si>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</si>
  <si>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</si>
  <si>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</si>
  <si>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</si>
  <si>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</si>
  <si>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</si>
  <si>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</si>
  <si>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</si>
  <si>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</si>
  <si>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</si>
  <si>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</si>
  <si>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</si>
  <si>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</si>
  <si>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</si>
  <si>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</si>
  <si>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</si>
  <si>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</si>
  <si>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</si>
  <si>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</si>
  <si>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</si>
  <si>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</si>
  <si>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</si>
  <si>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</si>
  <si>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</si>
  <si>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</si>
  <si>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</si>
  <si>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</si>
  <si>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</si>
  <si>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</si>
  <si>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</si>
  <si>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</si>
  <si>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</si>
  <si>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</si>
  <si>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</si>
  <si>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</si>
  <si>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</si>
  <si>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</si>
  <si>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</si>
  <si>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</si>
  <si>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</si>
  <si>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</si>
  <si>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</si>
  <si>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</si>
  <si>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</si>
  <si>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</si>
  <si>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</si>
  <si>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</si>
  <si>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</si>
  <si>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</si>
  <si>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</si>
  <si>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</si>
  <si>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</si>
  <si>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</si>
  <si>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r>
      <t xml:space="preserve">29. CO2 emission related to CRE </t>
    </r>
    <r>
      <rPr>
        <b/>
        <i/>
        <sz val="10"/>
        <rFont val="Calibri"/>
        <family val="2"/>
      </rPr>
      <t>- as per national availability</t>
    </r>
  </si>
  <si>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</si>
  <si>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</si>
  <si>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</si>
  <si>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</si>
  <si>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</si>
  <si>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</si>
  <si>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</si>
  <si>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</si>
  <si>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</si>
  <si>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</si>
  <si>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</si>
  <si>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</si>
  <si>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</si>
  <si>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</si>
  <si>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</si>
  <si>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</si>
  <si>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</si>
  <si>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</si>
  <si>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</si>
  <si>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FRENCH NATIONAL COVERED BOND LABEL REPORTING TEMPLATE</t>
  </si>
  <si>
    <t xml:space="preserve">CB ISSUER </t>
  </si>
  <si>
    <t xml:space="preserve">Reporting date </t>
  </si>
  <si>
    <t>(dd/mm/yyyy)</t>
  </si>
  <si>
    <t>GROUP LEVEL  INFORMATION AND SENIOR UNSECURED RATINGS</t>
  </si>
  <si>
    <t>1.1</t>
  </si>
  <si>
    <t>Group</t>
  </si>
  <si>
    <t>Société Générale</t>
  </si>
  <si>
    <t>Group parent company</t>
  </si>
  <si>
    <t>Group consolidated financial information (link)</t>
  </si>
  <si>
    <t>http://www.societegenerale.com/fr/mesurer-notre-performance/investisseurs/investisseurs-dette</t>
  </si>
  <si>
    <t>1.2</t>
  </si>
  <si>
    <t>Rating</t>
  </si>
  <si>
    <t>Rating Watch</t>
  </si>
  <si>
    <t>Outlook</t>
  </si>
  <si>
    <t>Senior unsecured rating (group parent company)</t>
  </si>
  <si>
    <t>Fitch</t>
  </si>
  <si>
    <t>A-/F1</t>
  </si>
  <si>
    <t>Stable</t>
  </si>
  <si>
    <t>Moody's</t>
  </si>
  <si>
    <t>A1/P-1</t>
  </si>
  <si>
    <t>S&amp;P</t>
  </si>
  <si>
    <t>A/A-1</t>
  </si>
  <si>
    <t>1.3</t>
  </si>
  <si>
    <t>Rating watch</t>
  </si>
  <si>
    <t>Covered bond issuer rating (senior unsecured)</t>
  </si>
  <si>
    <t>NA</t>
  </si>
  <si>
    <t>1.4</t>
  </si>
  <si>
    <t>Core  tier 1 ratio (%) (group parent company)</t>
  </si>
  <si>
    <t>as of</t>
  </si>
  <si>
    <t>COVERED BOND ISSUER OVERVIEW</t>
  </si>
  <si>
    <t>2.1</t>
  </si>
  <si>
    <t>Covered bonds and cover pool</t>
  </si>
  <si>
    <t>of which eligible</t>
  </si>
  <si>
    <t>outstanding</t>
  </si>
  <si>
    <t>to central bank repo-operations</t>
  </si>
  <si>
    <t>Cover pool</t>
  </si>
  <si>
    <t>Public sector exposures</t>
  </si>
  <si>
    <t>Residential assets</t>
  </si>
  <si>
    <t>Commercial assets</t>
  </si>
  <si>
    <t>Substitute assets</t>
  </si>
  <si>
    <t>Covered bonds</t>
  </si>
  <si>
    <t>2.2</t>
  </si>
  <si>
    <t>Covered bonds ratings</t>
  </si>
  <si>
    <t>Covered bonds rating</t>
  </si>
  <si>
    <t>AAA</t>
  </si>
  <si>
    <t>2.3</t>
  </si>
  <si>
    <t>Liabilities of the covered bond issuer</t>
  </si>
  <si>
    <t>LIABILITIES</t>
  </si>
  <si>
    <t>Outstanding</t>
  </si>
  <si>
    <t>Equity</t>
  </si>
  <si>
    <t>Subordinated debt</t>
  </si>
  <si>
    <t>Other non privileged liabilities</t>
  </si>
  <si>
    <t>Total equity and non privileged liabilities</t>
  </si>
  <si>
    <t>Other privileged liabilities</t>
  </si>
  <si>
    <t>Total privileged liabilities</t>
  </si>
  <si>
    <t>TOTAL</t>
  </si>
  <si>
    <t>ALM OF THE COVERED BOND ISSUER</t>
  </si>
  <si>
    <t>3.1</t>
  </si>
  <si>
    <t>WAL (weighted average life) of cover pool and covered bonds</t>
  </si>
  <si>
    <t>Expected</t>
  </si>
  <si>
    <t>explanations (CPR rate used etc)</t>
  </si>
  <si>
    <t>Public sector</t>
  </si>
  <si>
    <t>Expected CPR=2.83%; Contractual CPR=0%</t>
  </si>
  <si>
    <t>CPR=0%</t>
  </si>
  <si>
    <t>WAL of cover pool</t>
  </si>
  <si>
    <t>WAL of covered bonds</t>
  </si>
  <si>
    <t>3.2</t>
  </si>
  <si>
    <t>Expected maturity structure of cover pool and covered bonds</t>
  </si>
  <si>
    <t>0 - 1 Y (years)</t>
  </si>
  <si>
    <t>Expected maturity of cover pool</t>
  </si>
  <si>
    <t>Expected maturity of covered bonds</t>
  </si>
  <si>
    <t>3.3</t>
  </si>
  <si>
    <t>Contractual maturity structure of cover pool and covered bonds</t>
  </si>
  <si>
    <t>Contractual maturity of cover pool</t>
  </si>
  <si>
    <t>Contractual maturity of covered bonds</t>
  </si>
  <si>
    <t>of which hard bullet</t>
  </si>
  <si>
    <t>of which soft bullet</t>
  </si>
  <si>
    <t>3.4</t>
  </si>
  <si>
    <t>Interest rate and currency risks</t>
  </si>
  <si>
    <t>WAL</t>
  </si>
  <si>
    <t>Interest rate risk</t>
  </si>
  <si>
    <t>Internal</t>
  </si>
  <si>
    <t>External</t>
  </si>
  <si>
    <t>Currency risk</t>
  </si>
  <si>
    <t>3.5</t>
  </si>
  <si>
    <t>Substitution assets</t>
  </si>
  <si>
    <t>AAA to AA-</t>
  </si>
  <si>
    <t>A+ to A-</t>
  </si>
  <si>
    <t>Below A-</t>
  </si>
  <si>
    <t>RESIDENTIAL COVER POOL DATA</t>
  </si>
  <si>
    <t>4.1</t>
  </si>
  <si>
    <t>Arrears and defaulted loans outstanding (excluding external MBS)</t>
  </si>
  <si>
    <t>% of outstanding residential assets</t>
  </si>
  <si>
    <t>Current</t>
  </si>
  <si>
    <t>Arrears</t>
  </si>
  <si>
    <t>0-1 months</t>
  </si>
  <si>
    <t>1-2 months</t>
  </si>
  <si>
    <t>2-3 months</t>
  </si>
  <si>
    <t>3-6 months</t>
  </si>
  <si>
    <t>6+ (Defaulted)</t>
  </si>
  <si>
    <t>&gt;3 months</t>
  </si>
  <si>
    <t>4.2</t>
  </si>
  <si>
    <t>Arrears and defaulted loans outstanding (including external MBS)</t>
  </si>
  <si>
    <t>Zone</t>
  </si>
  <si>
    <t>%</t>
  </si>
  <si>
    <t>EU</t>
  </si>
  <si>
    <t>4.3</t>
  </si>
  <si>
    <t>Mortgages and guarantees (excluding external MBS)</t>
  </si>
  <si>
    <t>1st lien mortgage with state guaranty</t>
  </si>
  <si>
    <t>1st lien mortgage without state guaranty</t>
  </si>
  <si>
    <t>Total 1st lien mortgages</t>
  </si>
  <si>
    <t>Crédit Logement</t>
  </si>
  <si>
    <t>Total guarantees</t>
  </si>
  <si>
    <t>4.4</t>
  </si>
  <si>
    <t>Borrowers (excluding external MBS)</t>
  </si>
  <si>
    <t>Employees</t>
  </si>
  <si>
    <t>Civil servants</t>
  </si>
  <si>
    <t>Self employed</t>
  </si>
  <si>
    <t>Retired / Pensioner</t>
  </si>
  <si>
    <t>Other non-working</t>
  </si>
  <si>
    <t>No data</t>
  </si>
  <si>
    <t>COVERED BONDS</t>
  </si>
  <si>
    <t>6.1</t>
  </si>
  <si>
    <t>Outstanding covered bonds</t>
  </si>
  <si>
    <t>Public placement</t>
  </si>
  <si>
    <t>Private placement</t>
  </si>
  <si>
    <t>Sum</t>
  </si>
  <si>
    <t>Denominated in €</t>
  </si>
  <si>
    <t>Denominated in USD</t>
  </si>
  <si>
    <t>Denominated in CHF</t>
  </si>
  <si>
    <t>Denominated in JPY</t>
  </si>
  <si>
    <t>Denominated in GBP</t>
  </si>
  <si>
    <t>6.2</t>
  </si>
  <si>
    <t>Issuance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</si>
</sst>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
    <numFmt numFmtId="166" formatCode="_-* #,##0.00\ _€_-;\-* #,##0.00\ _€_-;_-* &quot;-&quot;??\ _€_-;_-@_-"/>
    <numFmt numFmtId="167" formatCode="_-* #,##0\ _€_-;\-* #,##0\ _€_-;_-* &quot;-&quot;??\ _€_-;_-@_-"/>
    <numFmt numFmtId="168" formatCode="0.0\ &quot;years&quot;"/>
    <numFmt numFmtId="169" formatCode="0.0"/>
    <numFmt numFmtId="170" formatCode="_ * #,##0.00_ ;_ * \-#,##0.00_ ;_ * &quot;-&quot;??_ ;_ @_ "/>
  </numFmts>
  <fonts count="57"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20"/>
      <color theme="1"/>
      <name val="Calibri"/>
      <family val="2"/>
      <scheme val="minor"/>
    </font>
    <font>
      <b/>
      <sz val="16"/>
      <color theme="1"/>
      <name val="Calibri"/>
      <family val="2"/>
      <scheme val="minor"/>
    </font>
    <font>
      <b/>
      <sz val="10"/>
      <name val="Calibri"/>
      <family val="2"/>
      <scheme val="minor"/>
    </font>
    <font>
      <sz val="10"/>
      <name val="Calibri"/>
      <family val="2"/>
      <scheme val="minor"/>
    </font>
    <font>
      <b/>
      <sz val="14"/>
      <color theme="0"/>
      <name val="Calibri"/>
      <family val="2"/>
      <scheme val="minor"/>
    </font>
    <font>
      <sz val="11"/>
      <name val="Calibri"/>
      <family val="2"/>
      <scheme val="minor"/>
    </font>
    <font>
      <b/>
      <u/>
      <sz val="11"/>
      <name val="Calibri"/>
      <family val="2"/>
      <scheme val="minor"/>
    </font>
    <font>
      <b/>
      <sz val="11"/>
      <name val="Calibri"/>
      <family val="2"/>
      <scheme val="minor"/>
    </font>
    <font>
      <b/>
      <i/>
      <sz val="11"/>
      <name val="Calibri"/>
      <family val="2"/>
      <scheme val="minor"/>
    </font>
    <font>
      <sz val="10"/>
      <color theme="1"/>
      <name val="Arial"/>
      <family val="2"/>
    </font>
    <font>
      <b/>
      <i/>
      <sz val="14"/>
      <color theme="0"/>
      <name val="Calibri"/>
      <family val="2"/>
      <scheme val="minor"/>
    </font>
    <font>
      <b/>
      <sz val="11"/>
      <color rgb="FFFF0000"/>
      <name val="Calibri"/>
      <family val="2"/>
      <scheme val="minor"/>
    </font>
    <font>
      <i/>
      <sz val="11"/>
      <color rgb="FF0070C0"/>
      <name val="Calibri"/>
      <family val="2"/>
      <scheme val="minor"/>
    </font>
    <font>
      <sz val="11"/>
      <name val="Calibri"/>
      <family val="2"/>
    </font>
    <font>
      <b/>
      <sz val="10"/>
      <color indexed="9"/>
      <name val="Arial"/>
      <family val="2"/>
    </font>
    <font>
      <b/>
      <sz val="10"/>
      <name val="Arial"/>
      <family val="2"/>
    </font>
    <font>
      <sz val="10"/>
      <color indexed="12"/>
      <name val="Arial"/>
      <family val="2"/>
    </font>
    <font>
      <sz val="10"/>
      <name val="Arial"/>
      <family val="2"/>
    </font>
    <font>
      <u/>
      <sz val="10"/>
      <color indexed="12"/>
      <name val="Arial"/>
      <family val="2"/>
    </font>
    <font>
      <sz val="10"/>
      <color indexed="9"/>
      <name val="Arial"/>
      <family val="2"/>
    </font>
    <font>
      <sz val="10"/>
      <color indexed="10"/>
      <name val="Arial"/>
      <family val="2"/>
    </font>
    <font>
      <b/>
      <u/>
      <sz val="10"/>
      <name val="Arial"/>
      <family val="2"/>
    </font>
    <font>
      <b/>
      <i/>
      <sz val="10"/>
      <name val="Arial"/>
      <family val="2"/>
    </font>
    <font>
      <i/>
      <sz val="10"/>
      <name val="Arial"/>
      <family val="2"/>
    </font>
    <font>
      <sz val="10"/>
      <color rgb="FFFF0000"/>
      <name val="Arial"/>
      <family val="2"/>
    </font>
    <font>
      <sz val="10"/>
      <color theme="6" tint="-0.49995422223578601"/>
      <name val="Arial"/>
      <family val="2"/>
    </font>
    <font>
      <b/>
      <sz val="10"/>
      <color rgb="FFFF0000"/>
      <name val="Arial"/>
      <family val="2"/>
    </font>
    <font>
      <sz val="10"/>
      <color rgb="FF0000FF"/>
      <name val="Arial"/>
      <family val="2"/>
    </font>
    <font>
      <sz val="8"/>
      <name val="Arial"/>
      <family val="2"/>
    </font>
    <font>
      <b/>
      <sz val="24"/>
      <color theme="5"/>
      <name val="Calibri"/>
      <family val="2"/>
      <scheme val="minor"/>
    </font>
    <font>
      <b/>
      <sz val="11"/>
      <name val="Calibri"/>
      <family val="2"/>
    </font>
    <font>
      <b/>
      <u/>
      <sz val="11"/>
      <name val="Calibri"/>
      <family val="2"/>
    </font>
    <font>
      <sz val="11"/>
      <color theme="1"/>
      <name val="Calibri"/>
      <family val="2"/>
    </font>
    <font>
      <i/>
      <sz val="11"/>
      <name val="Calibri"/>
      <family val="2"/>
    </font>
    <font>
      <b/>
      <u/>
      <sz val="11"/>
      <color rgb="FF0000FF"/>
      <name val="Calibri"/>
      <family val="2"/>
    </font>
    <font>
      <sz val="10"/>
      <color rgb="FF000000"/>
      <name val="Arial"/>
      <family val="2"/>
    </font>
    <font>
      <b/>
      <sz val="11"/>
      <color rgb="FF000000"/>
      <name val="Calibri"/>
      <family val="2"/>
    </font>
    <font>
      <i/>
      <sz val="11"/>
      <color rgb="FF000000"/>
      <name val="Calibri"/>
      <family val="2"/>
    </font>
    <font>
      <u/>
      <sz val="11"/>
      <color rgb="FF0000FF"/>
      <name val="Calibri"/>
      <family val="2"/>
    </font>
    <font>
      <i/>
      <sz val="9"/>
      <name val="Calibri"/>
      <family val="2"/>
    </font>
    <font>
      <i/>
      <u/>
      <sz val="9"/>
      <name val="Calibri"/>
      <family val="2"/>
    </font>
    <font>
      <sz val="11"/>
      <color rgb="FF76933C"/>
      <name val="Calibri"/>
      <family val="2"/>
    </font>
    <font>
      <b/>
      <i/>
      <sz val="11"/>
      <name val="Calibri"/>
      <family val="2"/>
    </font>
    <font>
      <u/>
      <sz val="11"/>
      <name val="Calibri"/>
      <family val="2"/>
    </font>
    <font>
      <b/>
      <sz val="10"/>
      <name val="Calibri"/>
      <family val="2"/>
    </font>
    <font>
      <b/>
      <i/>
      <sz val="10"/>
      <name val="Calibri"/>
      <family val="2"/>
    </font>
    <font>
      <b/>
      <sz val="9"/>
      <color indexed="81"/>
      <name val="Tahoma"/>
      <family val="2"/>
    </font>
    <font>
      <sz val="9"/>
      <color indexed="81"/>
      <name val="Tahoma"/>
      <family val="2"/>
    </font>
  </fonts>
  <fills count="13">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rgb="FF847A75"/>
        <bgColor indexed="64"/>
      </patternFill>
    </fill>
    <fill>
      <patternFill patternType="solid">
        <fgColor theme="0" tint="-0.24994659260841701"/>
        <bgColor indexed="64"/>
      </patternFill>
    </fill>
    <fill>
      <patternFill patternType="solid">
        <fgColor theme="0"/>
        <bgColor indexed="64"/>
      </patternFill>
    </fill>
    <fill>
      <patternFill patternType="solid">
        <fgColor indexed="8"/>
        <bgColor indexed="64"/>
      </patternFill>
    </fill>
    <fill>
      <patternFill patternType="solid">
        <fgColor indexed="22"/>
        <bgColor indexed="64"/>
      </patternFill>
    </fill>
    <fill>
      <patternFill patternType="solid">
        <fgColor theme="5" tint="0.39997558519241921"/>
        <bgColor indexed="64"/>
      </patternFill>
    </fill>
    <fill>
      <patternFill patternType="solid">
        <fgColor rgb="FFFDE9D9"/>
        <bgColor rgb="FF000000"/>
      </patternFill>
    </fill>
    <fill>
      <patternFill patternType="solid">
        <fgColor rgb="FFFABF8F"/>
        <bgColor rgb="FF000000"/>
      </patternFill>
    </fill>
    <fill>
      <patternFill patternType="solid">
        <fgColor rgb="FFBFBFBF"/>
        <bgColor rgb="FF000000"/>
      </patternFill>
    </fill>
  </fills>
  <borders count="8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right/>
      <top/>
      <bottom style="medium">
        <color rgb="FF243386"/>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right style="medium">
        <color auto="1"/>
      </right>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top style="medium">
        <color auto="1"/>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bottom style="medium">
        <color auto="1"/>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right style="thin">
        <color auto="1"/>
      </right>
      <top/>
      <bottom style="thin">
        <color auto="1"/>
      </bottom>
      <diagonal/>
    </border>
    <border>
      <left style="thin">
        <color auto="1"/>
      </left>
      <right/>
      <top/>
      <bottom style="thin">
        <color auto="1"/>
      </bottom>
      <diagonal/>
    </border>
    <border>
      <left/>
      <right style="medium">
        <color auto="1"/>
      </right>
      <top style="thin">
        <color auto="1"/>
      </top>
      <bottom style="medium">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right style="thin">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medium">
        <color auto="1"/>
      </left>
      <right/>
      <top/>
      <bottom style="thin">
        <color auto="1"/>
      </bottom>
      <diagonal/>
    </border>
    <border>
      <left/>
      <right/>
      <top/>
      <bottom style="thin">
        <color auto="1"/>
      </bottom>
      <diagonal/>
    </border>
    <border>
      <left style="medium">
        <color auto="1"/>
      </left>
      <right/>
      <top style="thin">
        <color auto="1"/>
      </top>
      <bottom/>
      <diagonal/>
    </border>
    <border>
      <left/>
      <right/>
      <top style="thin">
        <color auto="1"/>
      </top>
      <bottom/>
      <diagonal/>
    </border>
    <border>
      <left/>
      <right style="thin">
        <color auto="1"/>
      </right>
      <top style="thin">
        <color auto="1"/>
      </top>
      <bottom/>
      <diagonal/>
    </border>
    <border>
      <left/>
      <right style="medium">
        <color auto="1"/>
      </right>
      <top style="thin">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diagonal/>
    </border>
    <border>
      <left/>
      <right style="thin">
        <color auto="1"/>
      </right>
      <top/>
      <bottom/>
      <diagonal/>
    </border>
    <border>
      <left style="thin">
        <color auto="1"/>
      </left>
      <right style="medium">
        <color auto="1"/>
      </right>
      <top/>
      <bottom/>
      <diagonal/>
    </border>
    <border>
      <left style="thin">
        <color auto="1"/>
      </left>
      <right/>
      <top style="medium">
        <color auto="1"/>
      </top>
      <bottom style="medium">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right style="thin">
        <color indexed="8"/>
      </right>
      <top style="medium">
        <color auto="1"/>
      </top>
      <bottom style="thin">
        <color indexed="8"/>
      </bottom>
      <diagonal/>
    </border>
    <border>
      <left style="medium">
        <color auto="1"/>
      </left>
      <right style="thin">
        <color auto="1"/>
      </right>
      <top/>
      <bottom/>
      <diagonal/>
    </border>
    <border>
      <left style="medium">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medium">
        <color auto="1"/>
      </right>
      <top style="medium">
        <color auto="1"/>
      </top>
      <bottom style="thin">
        <color auto="1"/>
      </bottom>
      <diagonal/>
    </border>
    <border>
      <left/>
      <right style="thin">
        <color auto="1"/>
      </right>
      <top style="medium">
        <color auto="1"/>
      </top>
      <bottom/>
      <diagonal/>
    </border>
    <border>
      <left style="medium">
        <color theme="5"/>
      </left>
      <right/>
      <top/>
      <bottom/>
      <diagonal/>
    </border>
    <border>
      <left style="medium">
        <color theme="5"/>
      </left>
      <right style="medium">
        <color theme="5"/>
      </right>
      <top/>
      <bottom/>
      <diagonal/>
    </border>
    <border>
      <left style="medium">
        <color theme="9" tint="-0.249977111117893"/>
      </left>
      <right/>
      <top/>
      <bottom/>
      <diagonal/>
    </border>
    <border>
      <left/>
      <right style="medium">
        <color theme="9" tint="-0.249977111117893"/>
      </right>
      <top/>
      <bottom/>
      <diagonal/>
    </border>
    <border>
      <left/>
      <right/>
      <top style="medium">
        <color theme="9" tint="-0.249977111117893"/>
      </top>
      <bottom/>
      <diagonal/>
    </border>
    <border>
      <left/>
      <right/>
      <top/>
      <bottom style="medium">
        <color theme="9" tint="-0.249977111117893"/>
      </bottom>
      <diagonal/>
    </border>
  </borders>
  <cellStyleXfs count="22">
    <xf numFmtId="0" fontId="0" fillId="0" borderId="0"/>
    <xf numFmtId="166" fontId="26" fillId="0" borderId="0"/>
    <xf numFmtId="170" fontId="1" fillId="0" borderId="0"/>
    <xf numFmtId="170" fontId="1" fillId="0" borderId="0"/>
    <xf numFmtId="0" fontId="27" fillId="0" borderId="0">
      <protection locked="0"/>
    </xf>
    <xf numFmtId="0" fontId="5" fillId="0" borderId="0"/>
    <xf numFmtId="0" fontId="5" fillId="0" borderId="0"/>
    <xf numFmtId="0" fontId="5" fillId="0" borderId="0"/>
    <xf numFmtId="166" fontId="26" fillId="0" borderId="0"/>
    <xf numFmtId="0" fontId="26" fillId="0" borderId="0"/>
    <xf numFmtId="0" fontId="26" fillId="0" borderId="0"/>
    <xf numFmtId="0" fontId="26" fillId="0" borderId="0"/>
    <xf numFmtId="0" fontId="26" fillId="0" borderId="0"/>
    <xf numFmtId="0" fontId="26" fillId="0" borderId="0"/>
    <xf numFmtId="0" fontId="1" fillId="0" borderId="0"/>
    <xf numFmtId="0" fontId="26" fillId="0" borderId="0"/>
    <xf numFmtId="0" fontId="37" fillId="0" borderId="0"/>
    <xf numFmtId="9" fontId="26" fillId="0" borderId="0"/>
    <xf numFmtId="9" fontId="1" fillId="0" borderId="0"/>
    <xf numFmtId="9" fontId="1" fillId="0" borderId="0"/>
    <xf numFmtId="9" fontId="1" fillId="0" borderId="0"/>
    <xf numFmtId="0" fontId="26" fillId="0" borderId="0">
      <alignment horizontal="left" wrapText="1"/>
    </xf>
  </cellStyleXfs>
  <cellXfs count="502">
    <xf numFmtId="0" fontId="0" fillId="0" borderId="0" xfId="0"/>
    <xf numFmtId="0" fontId="26" fillId="0" borderId="0" xfId="10"/>
    <xf numFmtId="0" fontId="6" fillId="0" borderId="1" xfId="0" applyFont="1" applyBorder="1"/>
    <xf numFmtId="0" fontId="6" fillId="0" borderId="2" xfId="0" applyFont="1" applyBorder="1"/>
    <xf numFmtId="0" fontId="6" fillId="0" borderId="3" xfId="0" applyFont="1" applyBorder="1"/>
    <xf numFmtId="0" fontId="6" fillId="0" borderId="4" xfId="0" applyFont="1" applyBorder="1"/>
    <xf numFmtId="0" fontId="6" fillId="0" borderId="0" xfId="0" applyFont="1"/>
    <xf numFmtId="0" fontId="6" fillId="0" borderId="5" xfId="0" applyFont="1" applyBorder="1"/>
    <xf numFmtId="0" fontId="7" fillId="0" borderId="0" xfId="0" applyFont="1" applyAlignment="1">
      <alignment horizontal="center"/>
    </xf>
    <xf numFmtId="0" fontId="8"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vertical="center"/>
    </xf>
    <xf numFmtId="0" fontId="11" fillId="0" borderId="0" xfId="0" applyFont="1" applyAlignment="1">
      <alignment horizontal="center"/>
    </xf>
    <xf numFmtId="0" fontId="12" fillId="0" borderId="0" xfId="0" applyFont="1"/>
    <xf numFmtId="0" fontId="4" fillId="0" borderId="0" xfId="5" applyFont="1"/>
    <xf numFmtId="0" fontId="6" fillId="0" borderId="6" xfId="0" applyFont="1" applyBorder="1"/>
    <xf numFmtId="0" fontId="6" fillId="0" borderId="7" xfId="0" applyFont="1" applyBorder="1"/>
    <xf numFmtId="0" fontId="6" fillId="0" borderId="8" xfId="0" applyFont="1" applyBorder="1"/>
    <xf numFmtId="0" fontId="8" fillId="0" borderId="0" xfId="0" applyFont="1" applyAlignment="1">
      <alignment horizontal="left" vertical="center"/>
    </xf>
    <xf numFmtId="0" fontId="0" fillId="0" borderId="0" xfId="0" applyAlignment="1">
      <alignment horizontal="center" vertical="center" wrapText="1"/>
    </xf>
    <xf numFmtId="0" fontId="13" fillId="0" borderId="0" xfId="0" applyFont="1" applyAlignment="1">
      <alignment vertical="center" wrapText="1"/>
    </xf>
    <xf numFmtId="0" fontId="13" fillId="3" borderId="0" xfId="0" applyFont="1" applyFill="1" applyAlignment="1">
      <alignment horizontal="center" vertical="center" wrapText="1"/>
    </xf>
    <xf numFmtId="0" fontId="14" fillId="0" borderId="9" xfId="0" applyFont="1" applyBorder="1" applyAlignment="1">
      <alignment horizontal="center" vertical="center" wrapText="1"/>
    </xf>
    <xf numFmtId="0" fontId="14" fillId="0" borderId="0" xfId="0" applyFont="1" applyAlignment="1">
      <alignment horizontal="center" vertical="center" wrapText="1"/>
    </xf>
    <xf numFmtId="0" fontId="13" fillId="0" borderId="0" xfId="0" applyFont="1" applyAlignment="1">
      <alignment horizontal="center" vertical="center" wrapText="1"/>
    </xf>
    <xf numFmtId="0" fontId="13" fillId="2" borderId="10" xfId="0" applyFont="1" applyFill="1" applyBorder="1" applyAlignment="1">
      <alignment horizontal="center" vertical="center" wrapText="1"/>
    </xf>
    <xf numFmtId="0" fontId="15" fillId="0" borderId="0" xfId="0" applyFont="1" applyAlignment="1">
      <alignment horizontal="center" vertical="center" wrapText="1"/>
    </xf>
    <xf numFmtId="0" fontId="5" fillId="0" borderId="0" xfId="5" quotePrefix="1" applyAlignment="1">
      <alignment horizontal="center" vertical="center" wrapText="1"/>
    </xf>
    <xf numFmtId="0" fontId="13" fillId="2" borderId="0" xfId="0" applyFont="1" applyFill="1" applyAlignment="1">
      <alignment horizontal="center" vertical="center" wrapText="1"/>
    </xf>
    <xf numFmtId="0" fontId="15" fillId="2" borderId="0" xfId="0" applyFont="1" applyFill="1" applyAlignment="1">
      <alignment horizontal="center" vertical="center" wrapText="1"/>
    </xf>
    <xf numFmtId="0" fontId="0" fillId="2" borderId="0" xfId="0" applyFill="1" applyAlignment="1">
      <alignment horizontal="center" vertical="center" wrapText="1"/>
    </xf>
    <xf numFmtId="164" fontId="14" fillId="0" borderId="0" xfId="0" applyNumberFormat="1" applyFont="1" applyAlignment="1">
      <alignment horizontal="center" vertical="center" wrapText="1"/>
    </xf>
    <xf numFmtId="165" fontId="14" fillId="0" borderId="0" xfId="18" applyNumberFormat="1" applyFont="1" applyAlignment="1">
      <alignment horizontal="center" vertical="center" wrapText="1"/>
    </xf>
    <xf numFmtId="0" fontId="18" fillId="0" borderId="0" xfId="0" applyFont="1" applyAlignment="1">
      <alignment horizontal="center" vertical="center" wrapText="1"/>
    </xf>
    <xf numFmtId="165" fontId="14" fillId="0" borderId="0" xfId="0" applyNumberFormat="1" applyFont="1" applyAlignment="1">
      <alignment horizontal="center" vertical="center" wrapText="1"/>
    </xf>
    <xf numFmtId="0" fontId="14" fillId="0" borderId="0" xfId="0" quotePrefix="1" applyFont="1" applyAlignment="1">
      <alignment horizontal="center" vertical="center" wrapText="1"/>
    </xf>
    <xf numFmtId="165" fontId="0" fillId="0" borderId="0" xfId="18" applyNumberFormat="1" applyFont="1" applyAlignment="1">
      <alignment horizontal="center" vertical="center" wrapText="1"/>
    </xf>
    <xf numFmtId="0" fontId="16" fillId="4" borderId="0" xfId="0" applyFont="1" applyFill="1" applyAlignment="1">
      <alignment horizontal="center" vertical="center" wrapText="1"/>
    </xf>
    <xf numFmtId="0" fontId="19" fillId="4" borderId="0" xfId="0" quotePrefix="1" applyFont="1" applyFill="1" applyAlignment="1">
      <alignment horizontal="center" vertical="center" wrapText="1"/>
    </xf>
    <xf numFmtId="0" fontId="3" fillId="4" borderId="0" xfId="0" applyFont="1" applyFill="1" applyAlignment="1">
      <alignment horizontal="center" vertical="center" wrapText="1"/>
    </xf>
    <xf numFmtId="0" fontId="16" fillId="0" borderId="0" xfId="0" applyFont="1" applyAlignment="1">
      <alignment horizontal="center" vertical="center" wrapText="1"/>
    </xf>
    <xf numFmtId="0" fontId="3" fillId="0" borderId="0" xfId="0" applyFont="1" applyAlignment="1">
      <alignment horizontal="center" vertical="center" wrapText="1"/>
    </xf>
    <xf numFmtId="3" fontId="14" fillId="0" borderId="0" xfId="0" applyNumberFormat="1" applyFont="1" applyAlignment="1">
      <alignment horizontal="center" vertical="center" wrapText="1"/>
    </xf>
    <xf numFmtId="9" fontId="14" fillId="0" borderId="0" xfId="18" applyFont="1" applyAlignment="1">
      <alignment horizontal="center" vertical="center" wrapText="1"/>
    </xf>
    <xf numFmtId="3" fontId="14" fillId="0" borderId="0" xfId="0" quotePrefix="1" applyNumberFormat="1" applyFont="1" applyAlignment="1">
      <alignment horizontal="center" vertical="center" wrapText="1"/>
    </xf>
    <xf numFmtId="10" fontId="14" fillId="0" borderId="0" xfId="0" quotePrefix="1" applyNumberFormat="1" applyFont="1" applyAlignment="1">
      <alignment horizontal="center" vertical="center" wrapText="1"/>
    </xf>
    <xf numFmtId="165" fontId="18" fillId="0" borderId="0" xfId="18" applyNumberFormat="1"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2" fillId="2" borderId="0" xfId="0" applyFont="1" applyFill="1" applyAlignment="1">
      <alignment horizontal="center" vertical="center" wrapText="1"/>
    </xf>
    <xf numFmtId="0" fontId="15" fillId="0" borderId="0" xfId="0" applyFont="1" applyAlignment="1">
      <alignment horizontal="left" vertical="center" wrapText="1"/>
    </xf>
    <xf numFmtId="0" fontId="14" fillId="0" borderId="0" xfId="0" applyFont="1" applyAlignment="1">
      <alignment horizontal="left" vertical="center" wrapText="1"/>
    </xf>
    <xf numFmtId="0" fontId="0" fillId="0" borderId="13" xfId="0" applyBorder="1" applyAlignment="1">
      <alignment horizontal="center" vertical="center" wrapText="1"/>
    </xf>
    <xf numFmtId="0" fontId="5" fillId="0" borderId="11" xfId="5" quotePrefix="1" applyBorder="1" applyAlignment="1">
      <alignment horizontal="center" vertical="center" wrapText="1"/>
    </xf>
    <xf numFmtId="0" fontId="5" fillId="0" borderId="12" xfId="5" quotePrefix="1" applyBorder="1" applyAlignment="1">
      <alignment horizontal="center" vertical="center" wrapText="1"/>
    </xf>
    <xf numFmtId="0" fontId="21" fillId="0" borderId="0" xfId="0" applyFont="1" applyAlignment="1">
      <alignment horizontal="center" vertical="center" wrapText="1"/>
    </xf>
    <xf numFmtId="14" fontId="21" fillId="0" borderId="0" xfId="0" applyNumberFormat="1" applyFont="1" applyAlignment="1">
      <alignment horizontal="center" vertical="center" wrapText="1"/>
    </xf>
    <xf numFmtId="0" fontId="22" fillId="6" borderId="14" xfId="0" applyFont="1" applyFill="1" applyBorder="1" applyAlignment="1">
      <alignment horizontal="center" vertical="center" wrapText="1"/>
    </xf>
    <xf numFmtId="0" fontId="18" fillId="7" borderId="0" xfId="0" applyFont="1" applyFill="1" applyAlignment="1">
      <alignment horizontal="right"/>
    </xf>
    <xf numFmtId="0" fontId="23" fillId="7" borderId="0" xfId="0" applyFont="1" applyFill="1"/>
    <xf numFmtId="0" fontId="18" fillId="7" borderId="0" xfId="0" applyFont="1" applyFill="1"/>
    <xf numFmtId="0" fontId="18" fillId="0" borderId="0" xfId="0" applyFont="1" applyAlignment="1">
      <alignment horizontal="center"/>
    </xf>
    <xf numFmtId="0" fontId="18" fillId="0" borderId="0" xfId="0" applyFont="1"/>
    <xf numFmtId="0" fontId="24" fillId="0" borderId="0" xfId="0" applyFont="1" applyAlignment="1">
      <alignment horizontal="right"/>
    </xf>
    <xf numFmtId="0" fontId="25" fillId="0" borderId="15" xfId="0" applyFont="1" applyBorder="1"/>
    <xf numFmtId="0" fontId="18" fillId="0" borderId="16" xfId="0" applyFont="1" applyBorder="1"/>
    <xf numFmtId="0" fontId="18" fillId="0" borderId="17" xfId="0" applyFont="1" applyBorder="1"/>
    <xf numFmtId="0" fontId="26" fillId="0" borderId="0" xfId="0" applyFont="1"/>
    <xf numFmtId="0" fontId="23" fillId="7" borderId="0" xfId="0" applyFont="1" applyFill="1" applyAlignment="1">
      <alignment horizontal="center"/>
    </xf>
    <xf numFmtId="0" fontId="26" fillId="8" borderId="1" xfId="0" applyFont="1" applyFill="1" applyBorder="1"/>
    <xf numFmtId="0" fontId="26" fillId="8" borderId="2" xfId="0" applyFont="1" applyFill="1" applyBorder="1"/>
    <xf numFmtId="0" fontId="25" fillId="0" borderId="19" xfId="0" applyFont="1" applyBorder="1"/>
    <xf numFmtId="0" fontId="18" fillId="0" borderId="20" xfId="0" applyFont="1" applyBorder="1"/>
    <xf numFmtId="0" fontId="18" fillId="0" borderId="21" xfId="0" applyFont="1" applyBorder="1"/>
    <xf numFmtId="0" fontId="26" fillId="8" borderId="22" xfId="0" applyFont="1" applyFill="1" applyBorder="1"/>
    <xf numFmtId="0" fontId="26" fillId="8" borderId="23" xfId="0" applyFont="1" applyFill="1" applyBorder="1"/>
    <xf numFmtId="0" fontId="25" fillId="0" borderId="24" xfId="0" applyFont="1" applyBorder="1"/>
    <xf numFmtId="0" fontId="18" fillId="0" borderId="23" xfId="0" applyFont="1" applyBorder="1"/>
    <xf numFmtId="0" fontId="18" fillId="0" borderId="25" xfId="0" applyFont="1" applyBorder="1"/>
    <xf numFmtId="0" fontId="26" fillId="8" borderId="6" xfId="0" applyFont="1" applyFill="1" applyBorder="1"/>
    <xf numFmtId="0" fontId="26" fillId="8" borderId="7" xfId="0" applyFont="1" applyFill="1" applyBorder="1"/>
    <xf numFmtId="0" fontId="27" fillId="0" borderId="26" xfId="4" applyBorder="1" applyProtection="1"/>
    <xf numFmtId="0" fontId="18" fillId="0" borderId="7" xfId="0" applyFont="1" applyBorder="1"/>
    <xf numFmtId="0" fontId="18" fillId="0" borderId="8" xfId="0" applyFont="1" applyBorder="1"/>
    <xf numFmtId="0" fontId="28" fillId="0" borderId="2" xfId="0" applyFont="1" applyBorder="1"/>
    <xf numFmtId="0" fontId="27" fillId="0" borderId="0" xfId="4" applyProtection="1"/>
    <xf numFmtId="0" fontId="28" fillId="0" borderId="0" xfId="0" applyFont="1"/>
    <xf numFmtId="0" fontId="26" fillId="0" borderId="7" xfId="0" applyFont="1" applyBorder="1"/>
    <xf numFmtId="0" fontId="26" fillId="0" borderId="8" xfId="0" applyFont="1" applyBorder="1"/>
    <xf numFmtId="0" fontId="26" fillId="8" borderId="15" xfId="0" applyFont="1" applyFill="1" applyBorder="1" applyAlignment="1">
      <alignment horizontal="center"/>
    </xf>
    <xf numFmtId="0" fontId="26" fillId="8" borderId="27" xfId="0" applyFont="1" applyFill="1" applyBorder="1" applyAlignment="1">
      <alignment horizontal="center"/>
    </xf>
    <xf numFmtId="0" fontId="26" fillId="8" borderId="17" xfId="0" applyFont="1" applyFill="1" applyBorder="1" applyAlignment="1">
      <alignment horizontal="center"/>
    </xf>
    <xf numFmtId="0" fontId="26" fillId="8" borderId="4" xfId="0" applyFont="1" applyFill="1" applyBorder="1"/>
    <xf numFmtId="0" fontId="26" fillId="8" borderId="0" xfId="0" applyFont="1" applyFill="1"/>
    <xf numFmtId="0" fontId="26" fillId="8" borderId="28" xfId="0" applyFont="1" applyFill="1" applyBorder="1"/>
    <xf numFmtId="0" fontId="26" fillId="8" borderId="30" xfId="0" applyFont="1" applyFill="1" applyBorder="1"/>
    <xf numFmtId="0" fontId="26" fillId="8" borderId="31" xfId="0" applyFont="1" applyFill="1" applyBorder="1"/>
    <xf numFmtId="0" fontId="26" fillId="0" borderId="0" xfId="0" applyFont="1" applyAlignment="1">
      <alignment horizontal="center"/>
    </xf>
    <xf numFmtId="0" fontId="18" fillId="0" borderId="5" xfId="0" applyFont="1" applyBorder="1"/>
    <xf numFmtId="0" fontId="26" fillId="8" borderId="34" xfId="0" applyFont="1" applyFill="1" applyBorder="1" applyAlignment="1">
      <alignment horizontal="center"/>
    </xf>
    <xf numFmtId="0" fontId="26" fillId="8" borderId="35" xfId="0" applyFont="1" applyFill="1" applyBorder="1" applyAlignment="1">
      <alignment horizontal="center"/>
    </xf>
    <xf numFmtId="0" fontId="26" fillId="8" borderId="36" xfId="0" applyFont="1" applyFill="1" applyBorder="1" applyAlignment="1">
      <alignment horizontal="center"/>
    </xf>
    <xf numFmtId="0" fontId="26" fillId="8" borderId="35" xfId="0" applyFont="1" applyFill="1" applyBorder="1"/>
    <xf numFmtId="0" fontId="25" fillId="0" borderId="0" xfId="0" applyFont="1" applyAlignment="1">
      <alignment horizontal="center"/>
    </xf>
    <xf numFmtId="0" fontId="26" fillId="8" borderId="2" xfId="0" applyFont="1" applyFill="1" applyBorder="1" applyAlignment="1">
      <alignment horizontal="right"/>
    </xf>
    <xf numFmtId="10" fontId="18" fillId="0" borderId="36" xfId="0" applyNumberFormat="1" applyFont="1" applyBorder="1"/>
    <xf numFmtId="0" fontId="29" fillId="0" borderId="0" xfId="0" applyFont="1"/>
    <xf numFmtId="0" fontId="26" fillId="8" borderId="43" xfId="0" applyFont="1" applyFill="1" applyBorder="1" applyAlignment="1">
      <alignment horizontal="right"/>
    </xf>
    <xf numFmtId="14" fontId="18" fillId="0" borderId="8" xfId="0" applyNumberFormat="1" applyFont="1" applyBorder="1"/>
    <xf numFmtId="0" fontId="30" fillId="0" borderId="0" xfId="0" applyFont="1"/>
    <xf numFmtId="0" fontId="24" fillId="0" borderId="0" xfId="0" applyFont="1"/>
    <xf numFmtId="0" fontId="26" fillId="0" borderId="4" xfId="0" applyFont="1" applyBorder="1" applyAlignment="1">
      <alignment horizontal="center"/>
    </xf>
    <xf numFmtId="0" fontId="26" fillId="8" borderId="44" xfId="0" applyFont="1" applyFill="1" applyBorder="1" applyAlignment="1">
      <alignment horizontal="center"/>
    </xf>
    <xf numFmtId="0" fontId="26" fillId="8" borderId="45" xfId="0" applyFont="1" applyFill="1" applyBorder="1" applyAlignment="1">
      <alignment horizontal="center"/>
    </xf>
    <xf numFmtId="0" fontId="26" fillId="8" borderId="19" xfId="0" applyFont="1" applyFill="1" applyBorder="1"/>
    <xf numFmtId="0" fontId="29" fillId="8" borderId="21" xfId="0" applyFont="1" applyFill="1" applyBorder="1"/>
    <xf numFmtId="167" fontId="26" fillId="0" borderId="46" xfId="1" applyNumberFormat="1" applyBorder="1" applyAlignment="1">
      <alignment vertical="center"/>
    </xf>
    <xf numFmtId="167" fontId="26" fillId="0" borderId="47" xfId="1" applyNumberFormat="1" applyBorder="1" applyAlignment="1">
      <alignment vertical="center"/>
    </xf>
    <xf numFmtId="0" fontId="18" fillId="0" borderId="4" xfId="0" applyFont="1" applyBorder="1"/>
    <xf numFmtId="0" fontId="26" fillId="8" borderId="24" xfId="0" applyFont="1" applyFill="1" applyBorder="1"/>
    <xf numFmtId="0" fontId="29" fillId="8" borderId="25" xfId="0" applyFont="1" applyFill="1" applyBorder="1"/>
    <xf numFmtId="167" fontId="26" fillId="0" borderId="30" xfId="1" applyNumberFormat="1" applyBorder="1" applyAlignment="1">
      <alignment vertical="center"/>
    </xf>
    <xf numFmtId="167" fontId="26" fillId="0" borderId="24" xfId="1" applyNumberFormat="1" applyBorder="1" applyAlignment="1">
      <alignment vertical="center"/>
    </xf>
    <xf numFmtId="0" fontId="18" fillId="8" borderId="26" xfId="0" applyFont="1" applyFill="1" applyBorder="1"/>
    <xf numFmtId="0" fontId="26" fillId="8" borderId="48" xfId="0" applyFont="1" applyFill="1" applyBorder="1"/>
    <xf numFmtId="167" fontId="26" fillId="0" borderId="49" xfId="1" applyNumberFormat="1" applyBorder="1" applyAlignment="1">
      <alignment vertical="center"/>
    </xf>
    <xf numFmtId="167" fontId="26" fillId="0" borderId="50" xfId="1" applyNumberFormat="1" applyBorder="1" applyAlignment="1">
      <alignment vertical="center"/>
    </xf>
    <xf numFmtId="0" fontId="26" fillId="8" borderId="15" xfId="0" applyFont="1" applyFill="1" applyBorder="1"/>
    <xf numFmtId="0" fontId="24" fillId="8" borderId="16" xfId="0" applyFont="1" applyFill="1" applyBorder="1"/>
    <xf numFmtId="0" fontId="26" fillId="8" borderId="16" xfId="0" applyFont="1" applyFill="1" applyBorder="1"/>
    <xf numFmtId="0" fontId="26" fillId="8" borderId="51" xfId="0" applyFont="1" applyFill="1" applyBorder="1"/>
    <xf numFmtId="167" fontId="18" fillId="0" borderId="52" xfId="8" applyNumberFormat="1" applyFont="1" applyBorder="1"/>
    <xf numFmtId="0" fontId="23" fillId="0" borderId="0" xfId="0" applyFont="1"/>
    <xf numFmtId="0" fontId="26" fillId="8" borderId="53" xfId="0" applyFont="1" applyFill="1" applyBorder="1" applyAlignment="1">
      <alignment horizontal="center"/>
    </xf>
    <xf numFmtId="0" fontId="26" fillId="8" borderId="52" xfId="0" applyFont="1" applyFill="1" applyBorder="1" applyAlignment="1">
      <alignment horizontal="center"/>
    </xf>
    <xf numFmtId="0" fontId="31" fillId="0" borderId="0" xfId="0" applyFont="1"/>
    <xf numFmtId="0" fontId="32" fillId="0" borderId="0" xfId="0" applyFont="1" applyAlignment="1">
      <alignment horizontal="center"/>
    </xf>
    <xf numFmtId="0" fontId="24" fillId="8" borderId="15" xfId="0" applyFont="1" applyFill="1" applyBorder="1"/>
    <xf numFmtId="0" fontId="26" fillId="8" borderId="56" xfId="0" applyFont="1" applyFill="1" applyBorder="1"/>
    <xf numFmtId="0" fontId="33" fillId="0" borderId="0" xfId="0" applyFont="1" applyAlignment="1">
      <alignment horizontal="right"/>
    </xf>
    <xf numFmtId="4" fontId="34" fillId="0" borderId="0" xfId="0" applyNumberFormat="1" applyFont="1"/>
    <xf numFmtId="0" fontId="26" fillId="8" borderId="57" xfId="0" applyFont="1" applyFill="1" applyBorder="1"/>
    <xf numFmtId="0" fontId="26" fillId="8" borderId="58" xfId="0" applyFont="1" applyFill="1" applyBorder="1"/>
    <xf numFmtId="0" fontId="26" fillId="8" borderId="59" xfId="0" applyFont="1" applyFill="1" applyBorder="1"/>
    <xf numFmtId="0" fontId="26" fillId="8" borderId="51" xfId="0" applyFont="1" applyFill="1" applyBorder="1" applyAlignment="1">
      <alignment horizontal="right"/>
    </xf>
    <xf numFmtId="0" fontId="26" fillId="8" borderId="60" xfId="0" applyFont="1" applyFill="1" applyBorder="1"/>
    <xf numFmtId="0" fontId="26" fillId="8" borderId="61" xfId="0" applyFont="1" applyFill="1" applyBorder="1"/>
    <xf numFmtId="0" fontId="26" fillId="8" borderId="46" xfId="0" applyFont="1" applyFill="1" applyBorder="1"/>
    <xf numFmtId="0" fontId="26" fillId="8" borderId="62" xfId="0" applyFont="1" applyFill="1" applyBorder="1"/>
    <xf numFmtId="0" fontId="26" fillId="8" borderId="63" xfId="0" applyFont="1" applyFill="1" applyBorder="1"/>
    <xf numFmtId="0" fontId="26" fillId="8" borderId="64" xfId="0" applyFont="1" applyFill="1" applyBorder="1"/>
    <xf numFmtId="0" fontId="26" fillId="0" borderId="0" xfId="10" applyAlignment="1">
      <alignment horizontal="center"/>
    </xf>
    <xf numFmtId="0" fontId="24" fillId="0" borderId="0" xfId="10" applyFont="1"/>
    <xf numFmtId="167" fontId="26" fillId="0" borderId="0" xfId="1" applyNumberFormat="1"/>
    <xf numFmtId="4" fontId="26" fillId="0" borderId="0" xfId="10" applyNumberFormat="1"/>
    <xf numFmtId="0" fontId="23" fillId="0" borderId="0" xfId="0" applyFont="1" applyAlignment="1">
      <alignment horizontal="center"/>
    </xf>
    <xf numFmtId="0" fontId="35" fillId="0" borderId="0" xfId="0" applyFont="1"/>
    <xf numFmtId="167" fontId="18" fillId="0" borderId="0" xfId="1" applyNumberFormat="1" applyFont="1"/>
    <xf numFmtId="0" fontId="28" fillId="0" borderId="7" xfId="0" applyFont="1" applyBorder="1"/>
    <xf numFmtId="0" fontId="26" fillId="8" borderId="66" xfId="0" applyFont="1" applyFill="1" applyBorder="1" applyAlignment="1">
      <alignment horizontal="center"/>
    </xf>
    <xf numFmtId="0" fontId="26" fillId="0" borderId="5" xfId="0" applyFont="1" applyBorder="1" applyAlignment="1">
      <alignment horizontal="center"/>
    </xf>
    <xf numFmtId="169" fontId="18" fillId="0" borderId="0" xfId="0" applyNumberFormat="1" applyFont="1"/>
    <xf numFmtId="0" fontId="18" fillId="0" borderId="25" xfId="0" applyFont="1" applyBorder="1" applyAlignment="1">
      <alignment horizontal="center"/>
    </xf>
    <xf numFmtId="0" fontId="29" fillId="8" borderId="23" xfId="0" applyFont="1" applyFill="1" applyBorder="1"/>
    <xf numFmtId="0" fontId="29" fillId="0" borderId="25" xfId="0" applyFont="1" applyBorder="1" applyAlignment="1">
      <alignment horizontal="center"/>
    </xf>
    <xf numFmtId="0" fontId="18" fillId="0" borderId="5" xfId="0" applyFont="1" applyBorder="1" applyAlignment="1">
      <alignment horizontal="center"/>
    </xf>
    <xf numFmtId="0" fontId="18" fillId="0" borderId="17" xfId="0" applyFont="1" applyBorder="1" applyAlignment="1">
      <alignment horizontal="center"/>
    </xf>
    <xf numFmtId="0" fontId="24" fillId="0" borderId="7" xfId="0" applyFont="1" applyBorder="1"/>
    <xf numFmtId="0" fontId="18" fillId="0" borderId="7" xfId="0" applyFont="1" applyBorder="1" applyAlignment="1">
      <alignment horizontal="center"/>
    </xf>
    <xf numFmtId="167" fontId="18" fillId="0" borderId="0" xfId="0" applyNumberFormat="1" applyFont="1"/>
    <xf numFmtId="0" fontId="26" fillId="8" borderId="16" xfId="0" applyFont="1" applyFill="1" applyBorder="1" applyAlignment="1">
      <alignment horizontal="center"/>
    </xf>
    <xf numFmtId="0" fontId="26" fillId="8" borderId="69" xfId="0" applyFont="1" applyFill="1" applyBorder="1"/>
    <xf numFmtId="0" fontId="24" fillId="8" borderId="51" xfId="0" applyFont="1" applyFill="1" applyBorder="1" applyAlignment="1">
      <alignment horizontal="right"/>
    </xf>
    <xf numFmtId="0" fontId="24" fillId="0" borderId="7" xfId="0" applyFont="1" applyBorder="1" applyAlignment="1">
      <alignment horizontal="right"/>
    </xf>
    <xf numFmtId="167" fontId="26" fillId="0" borderId="7" xfId="0" applyNumberFormat="1" applyFont="1" applyBorder="1"/>
    <xf numFmtId="0" fontId="24" fillId="8" borderId="43" xfId="0" applyFont="1" applyFill="1" applyBorder="1" applyAlignment="1">
      <alignment horizontal="right"/>
    </xf>
    <xf numFmtId="166" fontId="18" fillId="0" borderId="0" xfId="0" applyNumberFormat="1" applyFont="1"/>
    <xf numFmtId="0" fontId="18" fillId="8" borderId="27" xfId="0" applyFont="1" applyFill="1" applyBorder="1" applyAlignment="1">
      <alignment horizontal="center"/>
    </xf>
    <xf numFmtId="167" fontId="26" fillId="0" borderId="7" xfId="1" applyNumberFormat="1" applyBorder="1"/>
    <xf numFmtId="0" fontId="24" fillId="8" borderId="6" xfId="0" applyFont="1" applyFill="1" applyBorder="1"/>
    <xf numFmtId="0" fontId="18" fillId="8" borderId="72" xfId="0" applyFont="1" applyFill="1" applyBorder="1"/>
    <xf numFmtId="0" fontId="18" fillId="8" borderId="73" xfId="0" applyFont="1" applyFill="1" applyBorder="1" applyAlignment="1">
      <alignment horizontal="right"/>
    </xf>
    <xf numFmtId="0" fontId="18" fillId="8" borderId="57" xfId="0" applyFont="1" applyFill="1" applyBorder="1"/>
    <xf numFmtId="0" fontId="18" fillId="8" borderId="59" xfId="0" applyFont="1" applyFill="1" applyBorder="1" applyAlignment="1">
      <alignment horizontal="right"/>
    </xf>
    <xf numFmtId="0" fontId="26" fillId="8" borderId="41" xfId="0" applyFont="1" applyFill="1" applyBorder="1"/>
    <xf numFmtId="0" fontId="26" fillId="8" borderId="75" xfId="0" applyFont="1" applyFill="1" applyBorder="1"/>
    <xf numFmtId="0" fontId="26" fillId="8" borderId="76" xfId="0" applyFont="1" applyFill="1" applyBorder="1"/>
    <xf numFmtId="0" fontId="26" fillId="7" borderId="0" xfId="10" applyFill="1" applyAlignment="1">
      <alignment horizontal="right"/>
    </xf>
    <xf numFmtId="0" fontId="23" fillId="7" borderId="0" xfId="10" applyFont="1" applyFill="1"/>
    <xf numFmtId="0" fontId="26" fillId="7" borderId="0" xfId="10" applyFill="1"/>
    <xf numFmtId="0" fontId="24" fillId="0" borderId="0" xfId="10" applyFont="1" applyAlignment="1">
      <alignment horizontal="right"/>
    </xf>
    <xf numFmtId="0" fontId="25" fillId="0" borderId="15" xfId="10" applyFont="1" applyBorder="1"/>
    <xf numFmtId="0" fontId="26" fillId="0" borderId="16" xfId="10" applyBorder="1"/>
    <xf numFmtId="0" fontId="26" fillId="0" borderId="17" xfId="10" applyBorder="1"/>
    <xf numFmtId="0" fontId="23" fillId="7" borderId="0" xfId="10" applyFont="1" applyFill="1" applyAlignment="1">
      <alignment horizontal="center"/>
    </xf>
    <xf numFmtId="0" fontId="30" fillId="0" borderId="0" xfId="10" applyFont="1"/>
    <xf numFmtId="0" fontId="26" fillId="8" borderId="53" xfId="10" applyFill="1" applyBorder="1"/>
    <xf numFmtId="9" fontId="26" fillId="0" borderId="17" xfId="17" applyBorder="1"/>
    <xf numFmtId="0" fontId="26" fillId="8" borderId="77" xfId="10" applyFill="1" applyBorder="1"/>
    <xf numFmtId="0" fontId="26" fillId="8" borderId="3" xfId="10" applyFill="1" applyBorder="1"/>
    <xf numFmtId="0" fontId="26" fillId="8" borderId="76" xfId="10" applyFill="1" applyBorder="1" applyAlignment="1">
      <alignment horizontal="left"/>
    </xf>
    <xf numFmtId="9" fontId="26" fillId="0" borderId="25" xfId="10" applyNumberFormat="1" applyBorder="1"/>
    <xf numFmtId="9" fontId="26" fillId="0" borderId="40" xfId="10" applyNumberFormat="1" applyBorder="1"/>
    <xf numFmtId="0" fontId="26" fillId="8" borderId="78" xfId="9" applyFill="1" applyBorder="1" applyAlignment="1">
      <alignment horizontal="left"/>
    </xf>
    <xf numFmtId="9" fontId="26" fillId="0" borderId="48" xfId="10" applyNumberFormat="1" applyBorder="1"/>
    <xf numFmtId="0" fontId="30" fillId="0" borderId="0" xfId="10" applyFont="1" applyAlignment="1">
      <alignment horizontal="left"/>
    </xf>
    <xf numFmtId="0" fontId="26" fillId="8" borderId="15" xfId="10" applyFill="1" applyBorder="1" applyAlignment="1">
      <alignment horizontal="center"/>
    </xf>
    <xf numFmtId="0" fontId="26" fillId="8" borderId="27" xfId="10" applyFill="1" applyBorder="1" applyAlignment="1">
      <alignment horizontal="center"/>
    </xf>
    <xf numFmtId="0" fontId="26" fillId="8" borderId="52" xfId="10" applyFill="1" applyBorder="1" applyAlignment="1">
      <alignment horizontal="center"/>
    </xf>
    <xf numFmtId="0" fontId="26" fillId="0" borderId="4" xfId="10" applyBorder="1"/>
    <xf numFmtId="0" fontId="26" fillId="0" borderId="38" xfId="10" applyBorder="1"/>
    <xf numFmtId="9" fontId="26" fillId="0" borderId="39" xfId="10" applyNumberFormat="1" applyBorder="1"/>
    <xf numFmtId="0" fontId="26" fillId="0" borderId="30" xfId="10" applyBorder="1"/>
    <xf numFmtId="0" fontId="26" fillId="0" borderId="40" xfId="10" applyBorder="1"/>
    <xf numFmtId="0" fontId="26" fillId="0" borderId="6" xfId="10" applyBorder="1"/>
    <xf numFmtId="0" fontId="26" fillId="0" borderId="41" xfId="10" applyBorder="1"/>
    <xf numFmtId="0" fontId="26" fillId="0" borderId="45" xfId="10" applyBorder="1"/>
    <xf numFmtId="0" fontId="26" fillId="8" borderId="66" xfId="10" applyFill="1" applyBorder="1" applyAlignment="1">
      <alignment horizontal="center"/>
    </xf>
    <xf numFmtId="0" fontId="26" fillId="8" borderId="72" xfId="10" applyFill="1" applyBorder="1" applyAlignment="1">
      <alignment horizontal="left"/>
    </xf>
    <xf numFmtId="0" fontId="26" fillId="8" borderId="20" xfId="10" applyFill="1" applyBorder="1"/>
    <xf numFmtId="0" fontId="26" fillId="8" borderId="21" xfId="10" applyFill="1" applyBorder="1"/>
    <xf numFmtId="0" fontId="26" fillId="0" borderId="79" xfId="10" applyBorder="1"/>
    <xf numFmtId="0" fontId="26" fillId="8" borderId="4" xfId="10" applyFill="1" applyBorder="1" applyAlignment="1">
      <alignment horizontal="left"/>
    </xf>
    <xf numFmtId="0" fontId="26" fillId="8" borderId="0" xfId="10" applyFill="1"/>
    <xf numFmtId="0" fontId="26" fillId="8" borderId="5" xfId="10" applyFill="1" applyBorder="1"/>
    <xf numFmtId="0" fontId="26" fillId="0" borderId="5" xfId="10" applyBorder="1"/>
    <xf numFmtId="0" fontId="26" fillId="8" borderId="15" xfId="10" applyFill="1" applyBorder="1" applyAlignment="1">
      <alignment horizontal="left"/>
    </xf>
    <xf numFmtId="0" fontId="26" fillId="8" borderId="16" xfId="10" applyFill="1" applyBorder="1"/>
    <xf numFmtId="0" fontId="24" fillId="8" borderId="17" xfId="10" applyFont="1" applyFill="1" applyBorder="1" applyAlignment="1">
      <alignment horizontal="right"/>
    </xf>
    <xf numFmtId="0" fontId="26" fillId="8" borderId="77" xfId="10" applyFill="1" applyBorder="1" applyAlignment="1">
      <alignment horizontal="left"/>
    </xf>
    <xf numFmtId="49" fontId="26" fillId="8" borderId="19" xfId="10" applyNumberFormat="1" applyFill="1" applyBorder="1"/>
    <xf numFmtId="49" fontId="26" fillId="5" borderId="21" xfId="10" applyNumberFormat="1" applyFill="1" applyBorder="1"/>
    <xf numFmtId="9" fontId="26" fillId="0" borderId="33" xfId="10" applyNumberFormat="1" applyBorder="1"/>
    <xf numFmtId="49" fontId="26" fillId="8" borderId="24" xfId="10" applyNumberFormat="1" applyFill="1" applyBorder="1"/>
    <xf numFmtId="49" fontId="26" fillId="5" borderId="25" xfId="10" applyNumberFormat="1" applyFill="1" applyBorder="1"/>
    <xf numFmtId="0" fontId="26" fillId="0" borderId="25" xfId="10" applyBorder="1"/>
    <xf numFmtId="0" fontId="26" fillId="8" borderId="44" xfId="10" applyFill="1" applyBorder="1" applyAlignment="1">
      <alignment horizontal="left"/>
    </xf>
    <xf numFmtId="49" fontId="26" fillId="8" borderId="32" xfId="10" applyNumberFormat="1" applyFill="1" applyBorder="1"/>
    <xf numFmtId="49" fontId="26" fillId="5" borderId="8" xfId="10" applyNumberFormat="1" applyFill="1" applyBorder="1"/>
    <xf numFmtId="0" fontId="26" fillId="0" borderId="65" xfId="10" applyBorder="1"/>
    <xf numFmtId="0" fontId="26" fillId="8" borderId="15" xfId="10" applyFill="1" applyBorder="1" applyAlignment="1">
      <alignment horizontal="right"/>
    </xf>
    <xf numFmtId="0" fontId="26" fillId="0" borderId="0" xfId="10" applyAlignment="1">
      <alignment horizontal="right"/>
    </xf>
    <xf numFmtId="0" fontId="26" fillId="0" borderId="2" xfId="10" applyBorder="1"/>
    <xf numFmtId="0" fontId="26" fillId="8" borderId="1" xfId="10" applyFill="1" applyBorder="1"/>
    <xf numFmtId="0" fontId="26" fillId="8" borderId="80" xfId="10" applyFill="1" applyBorder="1"/>
    <xf numFmtId="10" fontId="26" fillId="0" borderId="5" xfId="18" applyNumberFormat="1" applyFont="1" applyBorder="1"/>
    <xf numFmtId="0" fontId="26" fillId="8" borderId="22" xfId="10" applyFill="1" applyBorder="1"/>
    <xf numFmtId="0" fontId="26" fillId="8" borderId="56" xfId="10" applyFill="1" applyBorder="1"/>
    <xf numFmtId="10" fontId="26" fillId="0" borderId="25" xfId="18" applyNumberFormat="1" applyFont="1" applyBorder="1"/>
    <xf numFmtId="0" fontId="26" fillId="8" borderId="6" xfId="10" applyFill="1" applyBorder="1"/>
    <xf numFmtId="0" fontId="26" fillId="8" borderId="43" xfId="10" applyFill="1" applyBorder="1"/>
    <xf numFmtId="10" fontId="26" fillId="0" borderId="8" xfId="18" applyNumberFormat="1" applyFont="1" applyBorder="1"/>
    <xf numFmtId="0" fontId="26" fillId="8" borderId="66" xfId="10" applyFill="1" applyBorder="1" applyAlignment="1">
      <alignment horizontal="center" vertical="center" wrapText="1"/>
    </xf>
    <xf numFmtId="0" fontId="18" fillId="8" borderId="4" xfId="0" applyFont="1" applyFill="1" applyBorder="1"/>
    <xf numFmtId="0" fontId="26" fillId="0" borderId="16" xfId="0" applyFont="1" applyBorder="1"/>
    <xf numFmtId="0" fontId="5" fillId="0" borderId="11" xfId="5" applyBorder="1" applyAlignment="1">
      <alignment horizontal="center" vertical="center" wrapText="1"/>
    </xf>
    <xf numFmtId="10" fontId="14" fillId="0" borderId="0" xfId="0" applyNumberFormat="1" applyFont="1" applyAlignment="1">
      <alignment horizontal="center" vertical="center" wrapText="1"/>
    </xf>
    <xf numFmtId="9" fontId="14" fillId="0" borderId="0" xfId="18" quotePrefix="1" applyFont="1" applyAlignment="1">
      <alignment horizontal="center" vertical="center" wrapText="1"/>
    </xf>
    <xf numFmtId="10" fontId="14" fillId="0" borderId="0" xfId="18" applyNumberFormat="1" applyFont="1" applyAlignment="1">
      <alignment horizontal="center" vertical="center" wrapText="1"/>
    </xf>
    <xf numFmtId="0" fontId="36" fillId="0" borderId="29" xfId="0" applyFont="1" applyBorder="1" applyAlignment="1">
      <alignment horizontal="center"/>
    </xf>
    <xf numFmtId="0" fontId="36" fillId="0" borderId="30" xfId="0" applyFont="1" applyBorder="1" applyAlignment="1">
      <alignment horizontal="center"/>
    </xf>
    <xf numFmtId="0" fontId="36" fillId="0" borderId="25" xfId="0" applyFont="1" applyBorder="1" applyAlignment="1">
      <alignment horizontal="center"/>
    </xf>
    <xf numFmtId="0" fontId="36" fillId="0" borderId="24" xfId="0" applyFont="1" applyBorder="1" applyAlignment="1">
      <alignment horizontal="center"/>
    </xf>
    <xf numFmtId="0" fontId="36" fillId="0" borderId="32" xfId="0" applyFont="1" applyBorder="1" applyAlignment="1">
      <alignment horizontal="center"/>
    </xf>
    <xf numFmtId="0" fontId="36" fillId="0" borderId="31" xfId="0" applyFont="1" applyBorder="1" applyAlignment="1">
      <alignment horizontal="center"/>
    </xf>
    <xf numFmtId="0" fontId="36" fillId="0" borderId="37" xfId="0" applyFont="1" applyBorder="1" applyAlignment="1">
      <alignment horizontal="center"/>
    </xf>
    <xf numFmtId="0" fontId="36" fillId="0" borderId="38" xfId="0" applyFont="1" applyBorder="1" applyAlignment="1">
      <alignment horizontal="center"/>
    </xf>
    <xf numFmtId="0" fontId="36" fillId="0" borderId="39" xfId="0" applyFont="1" applyBorder="1" applyAlignment="1">
      <alignment horizontal="center"/>
    </xf>
    <xf numFmtId="0" fontId="36" fillId="0" borderId="40" xfId="0" applyFont="1" applyBorder="1" applyAlignment="1">
      <alignment horizontal="center"/>
    </xf>
    <xf numFmtId="0" fontId="36" fillId="0" borderId="41" xfId="0" applyFont="1" applyBorder="1" applyAlignment="1">
      <alignment horizontal="center"/>
    </xf>
    <xf numFmtId="0" fontId="36" fillId="0" borderId="42" xfId="0" applyFont="1" applyBorder="1" applyAlignment="1">
      <alignment horizontal="center"/>
    </xf>
    <xf numFmtId="0" fontId="36" fillId="0" borderId="54" xfId="0" applyFont="1" applyBorder="1" applyAlignment="1">
      <alignment horizontal="center"/>
    </xf>
    <xf numFmtId="0" fontId="36" fillId="0" borderId="55" xfId="0" applyFont="1" applyBorder="1" applyAlignment="1">
      <alignment horizontal="center"/>
    </xf>
    <xf numFmtId="168" fontId="26" fillId="0" borderId="67" xfId="12" applyNumberFormat="1" applyBorder="1" applyAlignment="1">
      <alignment horizontal="right" indent="1"/>
    </xf>
    <xf numFmtId="168" fontId="26" fillId="0" borderId="67" xfId="0" applyNumberFormat="1" applyFont="1" applyBorder="1" applyAlignment="1">
      <alignment horizontal="right" indent="1"/>
    </xf>
    <xf numFmtId="168" fontId="26" fillId="0" borderId="68" xfId="12" applyNumberFormat="1" applyBorder="1" applyAlignment="1">
      <alignment horizontal="right" indent="1"/>
    </xf>
    <xf numFmtId="168" fontId="26" fillId="0" borderId="66" xfId="12" applyNumberFormat="1" applyBorder="1" applyAlignment="1">
      <alignment horizontal="right" indent="1"/>
    </xf>
    <xf numFmtId="168" fontId="26" fillId="0" borderId="66" xfId="14" applyNumberFormat="1" applyFont="1" applyBorder="1" applyAlignment="1">
      <alignment horizontal="right" indent="1"/>
    </xf>
    <xf numFmtId="3" fontId="26" fillId="0" borderId="74" xfId="1" applyNumberFormat="1" applyBorder="1"/>
    <xf numFmtId="4" fontId="18" fillId="0" borderId="3" xfId="1" applyNumberFormat="1" applyFont="1" applyBorder="1"/>
    <xf numFmtId="3" fontId="18" fillId="0" borderId="41" xfId="0" applyNumberFormat="1" applyFont="1" applyBorder="1"/>
    <xf numFmtId="4" fontId="18" fillId="0" borderId="48" xfId="0" applyNumberFormat="1" applyFont="1" applyBorder="1"/>
    <xf numFmtId="3" fontId="18" fillId="0" borderId="29" xfId="0" applyNumberFormat="1" applyFont="1" applyBorder="1"/>
    <xf numFmtId="168" fontId="18" fillId="0" borderId="70" xfId="0" applyNumberFormat="1" applyFont="1" applyBorder="1" applyAlignment="1">
      <alignment horizontal="right" indent="1"/>
    </xf>
    <xf numFmtId="3" fontId="18" fillId="0" borderId="24" xfId="1" applyNumberFormat="1" applyFont="1" applyBorder="1"/>
    <xf numFmtId="168" fontId="18" fillId="0" borderId="40" xfId="0" applyNumberFormat="1" applyFont="1" applyBorder="1" applyAlignment="1">
      <alignment horizontal="right" indent="1"/>
    </xf>
    <xf numFmtId="3" fontId="18" fillId="0" borderId="27" xfId="0" applyNumberFormat="1" applyFont="1" applyBorder="1"/>
    <xf numFmtId="168" fontId="18" fillId="0" borderId="17" xfId="0" applyNumberFormat="1" applyFont="1" applyBorder="1" applyAlignment="1">
      <alignment horizontal="right" indent="1"/>
    </xf>
    <xf numFmtId="1" fontId="26" fillId="8" borderId="53" xfId="0" applyNumberFormat="1" applyFont="1" applyFill="1" applyBorder="1" applyAlignment="1">
      <alignment horizontal="center"/>
    </xf>
    <xf numFmtId="1" fontId="26" fillId="8" borderId="27" xfId="0" applyNumberFormat="1" applyFont="1" applyFill="1" applyBorder="1" applyAlignment="1">
      <alignment horizontal="center"/>
    </xf>
    <xf numFmtId="1" fontId="26" fillId="8" borderId="52" xfId="0" applyNumberFormat="1" applyFont="1" applyFill="1" applyBorder="1" applyAlignment="1">
      <alignment horizontal="center"/>
    </xf>
    <xf numFmtId="37" fontId="18" fillId="0" borderId="35" xfId="1" applyNumberFormat="1" applyFont="1" applyBorder="1" applyAlignment="1">
      <alignment horizontal="right" indent="1"/>
    </xf>
    <xf numFmtId="37" fontId="18" fillId="0" borderId="36" xfId="1" applyNumberFormat="1" applyFont="1" applyBorder="1" applyAlignment="1">
      <alignment horizontal="right" indent="1"/>
    </xf>
    <xf numFmtId="37" fontId="18" fillId="0" borderId="28" xfId="1" applyNumberFormat="1" applyFont="1" applyBorder="1" applyAlignment="1">
      <alignment horizontal="right" indent="1"/>
    </xf>
    <xf numFmtId="37" fontId="18" fillId="0" borderId="70" xfId="1" applyNumberFormat="1" applyFont="1" applyBorder="1" applyAlignment="1">
      <alignment horizontal="right" indent="1"/>
    </xf>
    <xf numFmtId="37" fontId="18" fillId="0" borderId="27" xfId="1" applyNumberFormat="1" applyFont="1" applyBorder="1" applyAlignment="1">
      <alignment horizontal="right" indent="1"/>
    </xf>
    <xf numFmtId="37" fontId="18" fillId="0" borderId="17" xfId="1" applyNumberFormat="1" applyFont="1" applyBorder="1" applyAlignment="1">
      <alignment horizontal="right" indent="1"/>
    </xf>
    <xf numFmtId="3" fontId="18" fillId="0" borderId="35" xfId="0" applyNumberFormat="1" applyFont="1" applyBorder="1" applyAlignment="1">
      <alignment horizontal="right" indent="1"/>
    </xf>
    <xf numFmtId="3" fontId="26" fillId="0" borderId="36" xfId="0" applyNumberFormat="1" applyFont="1" applyBorder="1" applyAlignment="1">
      <alignment horizontal="right" indent="1"/>
    </xf>
    <xf numFmtId="3" fontId="18" fillId="0" borderId="28" xfId="0" applyNumberFormat="1" applyFont="1" applyBorder="1" applyAlignment="1">
      <alignment horizontal="right" indent="1"/>
    </xf>
    <xf numFmtId="3" fontId="26" fillId="0" borderId="70" xfId="0" applyNumberFormat="1" applyFont="1" applyBorder="1" applyAlignment="1">
      <alignment horizontal="right" indent="1"/>
    </xf>
    <xf numFmtId="3" fontId="26" fillId="0" borderId="28" xfId="0" applyNumberFormat="1" applyFont="1" applyBorder="1" applyAlignment="1">
      <alignment horizontal="right" indent="1"/>
    </xf>
    <xf numFmtId="3" fontId="26" fillId="0" borderId="5" xfId="0" applyNumberFormat="1" applyFont="1" applyBorder="1" applyAlignment="1">
      <alignment horizontal="right" indent="1"/>
    </xf>
    <xf numFmtId="3" fontId="18" fillId="0" borderId="27" xfId="1" applyNumberFormat="1" applyFont="1" applyBorder="1" applyAlignment="1">
      <alignment horizontal="right" indent="1"/>
    </xf>
    <xf numFmtId="3" fontId="26" fillId="0" borderId="17" xfId="1" applyNumberFormat="1" applyBorder="1" applyAlignment="1">
      <alignment horizontal="right" indent="1"/>
    </xf>
    <xf numFmtId="37" fontId="26" fillId="0" borderId="36" xfId="1" applyNumberFormat="1" applyBorder="1" applyAlignment="1">
      <alignment horizontal="right" indent="1"/>
    </xf>
    <xf numFmtId="37" fontId="18" fillId="0" borderId="45" xfId="1" applyNumberFormat="1" applyFont="1" applyBorder="1" applyAlignment="1">
      <alignment horizontal="right" indent="1"/>
    </xf>
    <xf numFmtId="37" fontId="18" fillId="0" borderId="52" xfId="1" applyNumberFormat="1" applyFont="1" applyBorder="1" applyAlignment="1">
      <alignment horizontal="right" indent="1"/>
    </xf>
    <xf numFmtId="14" fontId="25" fillId="0" borderId="18" xfId="10" applyNumberFormat="1" applyFont="1" applyBorder="1" applyAlignment="1">
      <alignment horizontal="center"/>
    </xf>
    <xf numFmtId="14" fontId="25" fillId="0" borderId="18" xfId="0" applyNumberFormat="1" applyFont="1" applyBorder="1" applyAlignment="1">
      <alignment horizontal="center"/>
    </xf>
    <xf numFmtId="37" fontId="18" fillId="0" borderId="27" xfId="1" applyNumberFormat="1" applyFont="1" applyBorder="1" applyAlignment="1">
      <alignment vertical="center"/>
    </xf>
    <xf numFmtId="37" fontId="26" fillId="0" borderId="25" xfId="1" applyNumberFormat="1" applyBorder="1"/>
    <xf numFmtId="37" fontId="26" fillId="0" borderId="48" xfId="1" applyNumberFormat="1" applyBorder="1"/>
    <xf numFmtId="37" fontId="24" fillId="0" borderId="17" xfId="1" applyNumberFormat="1" applyFont="1" applyBorder="1"/>
    <xf numFmtId="37" fontId="26" fillId="0" borderId="33" xfId="1" applyNumberFormat="1" applyBorder="1"/>
    <xf numFmtId="37" fontId="26" fillId="0" borderId="65" xfId="1" applyNumberFormat="1" applyBorder="1"/>
    <xf numFmtId="37" fontId="26" fillId="0" borderId="24" xfId="1" applyNumberFormat="1" applyBorder="1" applyAlignment="1">
      <alignment horizontal="right"/>
    </xf>
    <xf numFmtId="37" fontId="26" fillId="0" borderId="30" xfId="1" applyNumberFormat="1" applyBorder="1" applyAlignment="1">
      <alignment horizontal="right"/>
    </xf>
    <xf numFmtId="37" fontId="26" fillId="0" borderId="56" xfId="1" applyNumberFormat="1" applyBorder="1" applyAlignment="1">
      <alignment horizontal="right"/>
    </xf>
    <xf numFmtId="37" fontId="26" fillId="0" borderId="23" xfId="1" applyNumberFormat="1" applyBorder="1" applyAlignment="1">
      <alignment horizontal="right"/>
    </xf>
    <xf numFmtId="37" fontId="26" fillId="0" borderId="40" xfId="1" applyNumberFormat="1" applyBorder="1" applyAlignment="1">
      <alignment horizontal="right"/>
    </xf>
    <xf numFmtId="37" fontId="26" fillId="0" borderId="24" xfId="0" applyNumberFormat="1" applyFont="1" applyBorder="1"/>
    <xf numFmtId="37" fontId="26" fillId="0" borderId="30" xfId="0" applyNumberFormat="1" applyFont="1" applyBorder="1"/>
    <xf numFmtId="37" fontId="26" fillId="0" borderId="56" xfId="0" applyNumberFormat="1" applyFont="1" applyBorder="1"/>
    <xf numFmtId="37" fontId="26" fillId="0" borderId="23" xfId="0" applyNumberFormat="1" applyFont="1" applyBorder="1"/>
    <xf numFmtId="37" fontId="26" fillId="0" borderId="40" xfId="0" applyNumberFormat="1" applyFont="1" applyBorder="1"/>
    <xf numFmtId="37" fontId="26" fillId="0" borderId="29" xfId="1" applyNumberFormat="1" applyBorder="1"/>
    <xf numFmtId="37" fontId="26" fillId="0" borderId="28" xfId="1" applyNumberFormat="1" applyBorder="1"/>
    <xf numFmtId="37" fontId="26" fillId="0" borderId="70" xfId="1" applyNumberFormat="1" applyBorder="1"/>
    <xf numFmtId="37" fontId="26" fillId="0" borderId="71" xfId="1" applyNumberFormat="1" applyBorder="1"/>
    <xf numFmtId="37" fontId="26" fillId="0" borderId="27" xfId="1" applyNumberFormat="1" applyBorder="1"/>
    <xf numFmtId="37" fontId="26" fillId="0" borderId="51" xfId="1" applyNumberFormat="1" applyBorder="1"/>
    <xf numFmtId="37" fontId="26" fillId="0" borderId="16" xfId="1" applyNumberFormat="1" applyBorder="1"/>
    <xf numFmtId="37" fontId="26" fillId="0" borderId="52" xfId="1" applyNumberFormat="1" applyBorder="1"/>
    <xf numFmtId="37" fontId="18" fillId="0" borderId="71" xfId="1" applyNumberFormat="1" applyFont="1" applyBorder="1"/>
    <xf numFmtId="37" fontId="18" fillId="0" borderId="27" xfId="1" applyNumberFormat="1" applyFont="1" applyBorder="1"/>
    <xf numFmtId="37" fontId="18" fillId="0" borderId="52" xfId="1" applyNumberFormat="1" applyFont="1" applyBorder="1"/>
    <xf numFmtId="37" fontId="26" fillId="0" borderId="24" xfId="1" applyNumberFormat="1" applyBorder="1"/>
    <xf numFmtId="37" fontId="26" fillId="0" borderId="30" xfId="1" applyNumberFormat="1" applyBorder="1"/>
    <xf numFmtId="37" fontId="26" fillId="0" borderId="56" xfId="1" applyNumberFormat="1" applyBorder="1"/>
    <xf numFmtId="37" fontId="26" fillId="0" borderId="23" xfId="1" applyNumberFormat="1" applyBorder="1"/>
    <xf numFmtId="37" fontId="26" fillId="0" borderId="40" xfId="1" applyNumberFormat="1" applyBorder="1"/>
    <xf numFmtId="37" fontId="26" fillId="0" borderId="42" xfId="1" applyNumberFormat="1" applyBorder="1"/>
    <xf numFmtId="165" fontId="14" fillId="0" borderId="0" xfId="0" quotePrefix="1" applyNumberFormat="1" applyFont="1" applyAlignment="1">
      <alignment horizontal="center" vertical="center" wrapText="1"/>
    </xf>
    <xf numFmtId="0" fontId="5" fillId="0" borderId="0" xfId="5"/>
    <xf numFmtId="0" fontId="14" fillId="0" borderId="81" xfId="0" applyFont="1" applyBorder="1" applyAlignment="1">
      <alignment horizontal="center" vertical="center" wrapText="1"/>
    </xf>
    <xf numFmtId="0" fontId="5" fillId="0" borderId="82" xfId="5" applyBorder="1" applyAlignment="1">
      <alignment horizontal="center"/>
    </xf>
    <xf numFmtId="0" fontId="14" fillId="0" borderId="9" xfId="0" applyFont="1" applyBorder="1" applyAlignment="1" applyProtection="1">
      <alignment horizontal="center" vertical="center" wrapText="1"/>
      <protection locked="0"/>
    </xf>
    <xf numFmtId="0" fontId="14" fillId="0" borderId="84" xfId="0" applyFont="1" applyBorder="1" applyAlignment="1">
      <alignment horizontal="center" vertical="center" wrapText="1"/>
    </xf>
    <xf numFmtId="0" fontId="14" fillId="0" borderId="83" xfId="0" applyFont="1" applyBorder="1" applyAlignment="1">
      <alignment horizontal="center" vertical="center" wrapText="1"/>
    </xf>
    <xf numFmtId="0" fontId="5" fillId="0" borderId="85" xfId="6" quotePrefix="1" applyBorder="1" applyAlignment="1">
      <alignment horizontal="center" vertical="center" wrapText="1"/>
    </xf>
    <xf numFmtId="0" fontId="14" fillId="0" borderId="85" xfId="0" applyFont="1" applyBorder="1" applyAlignment="1">
      <alignment horizontal="center" vertical="center" wrapText="1"/>
    </xf>
    <xf numFmtId="0" fontId="14" fillId="0" borderId="0" xfId="0" quotePrefix="1" applyFont="1" applyAlignment="1" applyProtection="1">
      <alignment horizontal="center" vertical="center" wrapText="1"/>
      <protection locked="0"/>
    </xf>
    <xf numFmtId="165" fontId="14" fillId="0" borderId="0" xfId="19" applyNumberFormat="1" applyFont="1" applyAlignment="1">
      <alignment horizontal="center" vertical="center" wrapText="1"/>
    </xf>
    <xf numFmtId="0" fontId="14" fillId="0" borderId="0" xfId="0" applyFont="1" applyAlignment="1" applyProtection="1">
      <alignment horizontal="center" vertical="center" wrapText="1"/>
      <protection locked="0"/>
    </xf>
    <xf numFmtId="165" fontId="14" fillId="0" borderId="0" xfId="19" applyNumberFormat="1" applyFont="1" applyAlignment="1" applyProtection="1">
      <alignment horizontal="center" vertical="center" wrapText="1"/>
      <protection locked="0"/>
    </xf>
    <xf numFmtId="165" fontId="0" fillId="0" borderId="0" xfId="19" applyNumberFormat="1" applyFont="1" applyAlignment="1">
      <alignment horizontal="center" vertical="center" wrapText="1"/>
    </xf>
    <xf numFmtId="0" fontId="19" fillId="4" borderId="0" xfId="0" applyFont="1" applyFill="1" applyAlignment="1">
      <alignment horizontal="center" vertical="center" wrapText="1"/>
    </xf>
    <xf numFmtId="0" fontId="17" fillId="4" borderId="0" xfId="0" applyFont="1" applyFill="1" applyAlignment="1">
      <alignment horizontal="center" vertical="center" wrapText="1"/>
    </xf>
    <xf numFmtId="9" fontId="14" fillId="0" borderId="0" xfId="19" applyFont="1" applyAlignment="1">
      <alignment horizontal="center" vertical="center" wrapText="1"/>
    </xf>
    <xf numFmtId="165" fontId="18" fillId="0" borderId="0" xfId="19" applyNumberFormat="1" applyFont="1" applyAlignment="1" applyProtection="1">
      <alignment horizontal="center" vertical="center" wrapText="1"/>
      <protection locked="0"/>
    </xf>
    <xf numFmtId="0" fontId="5" fillId="0" borderId="0" xfId="6" quotePrefix="1" applyAlignment="1">
      <alignment horizontal="center" vertical="center" wrapText="1"/>
    </xf>
    <xf numFmtId="0" fontId="38" fillId="0" borderId="0" xfId="0" applyFont="1" applyAlignment="1">
      <alignment horizontal="center" vertical="center"/>
    </xf>
    <xf numFmtId="0" fontId="16" fillId="9" borderId="0" xfId="0" applyFont="1" applyFill="1" applyAlignment="1">
      <alignment horizontal="center" vertical="center" wrapText="1"/>
    </xf>
    <xf numFmtId="0" fontId="17" fillId="9" borderId="0" xfId="0" quotePrefix="1" applyFont="1" applyFill="1" applyAlignment="1">
      <alignment horizontal="center" vertical="center" wrapText="1"/>
    </xf>
    <xf numFmtId="0" fontId="15" fillId="9" borderId="0" xfId="0" applyFont="1" applyFill="1" applyAlignment="1">
      <alignment horizontal="center" vertical="center" wrapText="1"/>
    </xf>
    <xf numFmtId="0" fontId="3" fillId="9" borderId="0" xfId="0" applyFont="1" applyFill="1" applyAlignment="1">
      <alignment horizontal="center" vertical="center" wrapText="1"/>
    </xf>
    <xf numFmtId="0" fontId="22" fillId="10" borderId="0" xfId="0" applyFont="1" applyFill="1" applyAlignment="1">
      <alignment horizontal="center" vertical="center" wrapText="1"/>
    </xf>
    <xf numFmtId="0" fontId="39" fillId="10" borderId="0" xfId="0" applyFont="1" applyFill="1" applyAlignment="1">
      <alignment horizontal="center" vertical="center" wrapText="1"/>
    </xf>
    <xf numFmtId="0" fontId="42" fillId="0" borderId="0" xfId="0" applyFont="1" applyAlignment="1">
      <alignment horizontal="center" vertical="center" wrapText="1"/>
    </xf>
    <xf numFmtId="0" fontId="43" fillId="10" borderId="0" xfId="5" quotePrefix="1" applyFont="1" applyFill="1" applyAlignment="1">
      <alignment horizontal="center" vertical="center" wrapText="1"/>
    </xf>
    <xf numFmtId="0" fontId="43" fillId="10" borderId="0" xfId="5" applyFont="1" applyFill="1" applyAlignment="1">
      <alignment horizontal="center" vertical="center" wrapText="1"/>
    </xf>
    <xf numFmtId="0" fontId="43" fillId="0" borderId="0" xfId="5" quotePrefix="1" applyFont="1" applyAlignment="1">
      <alignment horizontal="center" vertical="center" wrapText="1"/>
    </xf>
    <xf numFmtId="0" fontId="39" fillId="0" borderId="0" xfId="0" quotePrefix="1" applyFont="1" applyAlignment="1">
      <alignment horizontal="center" vertical="center" wrapText="1"/>
    </xf>
    <xf numFmtId="0" fontId="22" fillId="10" borderId="0" xfId="0" quotePrefix="1" applyFont="1" applyFill="1" applyAlignment="1">
      <alignment horizontal="center" vertical="center" wrapText="1"/>
    </xf>
    <xf numFmtId="0" fontId="42" fillId="10" borderId="0" xfId="0" quotePrefix="1" applyFont="1" applyFill="1" applyAlignment="1">
      <alignment horizontal="center" vertical="center" wrapText="1"/>
    </xf>
    <xf numFmtId="0" fontId="42" fillId="0" borderId="0" xfId="0" quotePrefix="1" applyFont="1" applyAlignment="1">
      <alignment horizontal="center" vertical="center" wrapText="1"/>
    </xf>
    <xf numFmtId="0" fontId="41" fillId="10" borderId="0" xfId="0" applyFont="1" applyFill="1" applyAlignment="1">
      <alignment horizontal="center" vertical="center" wrapText="1"/>
    </xf>
    <xf numFmtId="0" fontId="22" fillId="0" borderId="0" xfId="0" quotePrefix="1" applyFont="1" applyAlignment="1">
      <alignment horizontal="center" vertical="center" wrapText="1"/>
    </xf>
    <xf numFmtId="0" fontId="42" fillId="10" borderId="0" xfId="0" applyFont="1" applyFill="1" applyAlignment="1">
      <alignment horizontal="center" vertical="center" wrapText="1"/>
    </xf>
    <xf numFmtId="165" fontId="22" fillId="10" borderId="0" xfId="18" applyNumberFormat="1" applyFont="1" applyFill="1" applyAlignment="1">
      <alignment horizontal="center" vertical="center" wrapText="1"/>
    </xf>
    <xf numFmtId="169" fontId="22" fillId="0" borderId="0" xfId="0" applyNumberFormat="1" applyFont="1" applyAlignment="1" applyProtection="1">
      <alignment horizontal="center" vertical="center" wrapText="1"/>
      <protection locked="0"/>
    </xf>
    <xf numFmtId="0" fontId="22" fillId="10" borderId="0" xfId="0" quotePrefix="1" applyFont="1" applyFill="1" applyAlignment="1">
      <alignment horizontal="right" vertical="center" wrapText="1"/>
    </xf>
    <xf numFmtId="164" fontId="22" fillId="10" borderId="0" xfId="0" quotePrefix="1" applyNumberFormat="1" applyFont="1" applyFill="1" applyAlignment="1">
      <alignment horizontal="center" vertical="center" wrapText="1"/>
    </xf>
    <xf numFmtId="0" fontId="42" fillId="0" borderId="0" xfId="0" applyFont="1" applyAlignment="1">
      <alignment horizontal="right" vertical="center" wrapText="1"/>
    </xf>
    <xf numFmtId="164" fontId="22" fillId="0" borderId="0" xfId="0" applyNumberFormat="1" applyFont="1" applyAlignment="1" applyProtection="1">
      <alignment horizontal="center" vertical="center" wrapText="1"/>
      <protection locked="0"/>
    </xf>
    <xf numFmtId="164" fontId="44" fillId="0" borderId="0" xfId="0" applyNumberFormat="1" applyFont="1" applyAlignment="1" applyProtection="1">
      <alignment horizontal="center" vertical="center" wrapText="1"/>
      <protection locked="0"/>
    </xf>
    <xf numFmtId="165" fontId="22" fillId="10" borderId="0" xfId="0" quotePrefix="1" applyNumberFormat="1" applyFont="1" applyFill="1" applyAlignment="1">
      <alignment horizontal="center" vertical="center" wrapText="1"/>
    </xf>
    <xf numFmtId="165" fontId="22" fillId="10" borderId="0" xfId="18" quotePrefix="1" applyNumberFormat="1" applyFont="1" applyFill="1" applyAlignment="1">
      <alignment horizontal="center" vertical="center" wrapText="1"/>
    </xf>
    <xf numFmtId="0" fontId="39" fillId="0" borderId="0" xfId="0" applyFont="1" applyAlignment="1">
      <alignment horizontal="center" vertical="center" wrapText="1"/>
    </xf>
    <xf numFmtId="0" fontId="45" fillId="0" borderId="0" xfId="0" quotePrefix="1" applyFont="1" applyAlignment="1" applyProtection="1">
      <alignment horizontal="center" vertical="center" wrapText="1"/>
      <protection locked="0"/>
    </xf>
    <xf numFmtId="0" fontId="45" fillId="0" borderId="0" xfId="0" applyFont="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0" fontId="39" fillId="0" borderId="0" xfId="0" applyFont="1" applyAlignment="1" applyProtection="1">
      <alignment horizontal="center" vertical="center" wrapText="1"/>
      <protection locked="0"/>
    </xf>
    <xf numFmtId="0" fontId="41" fillId="10" borderId="0" xfId="0" quotePrefix="1" applyFont="1" applyFill="1" applyAlignment="1">
      <alignment horizontal="center" vertical="center" wrapText="1"/>
    </xf>
    <xf numFmtId="0" fontId="41" fillId="0" borderId="0" xfId="0" quotePrefix="1" applyFont="1" applyAlignment="1">
      <alignment horizontal="center" vertical="center" wrapText="1"/>
    </xf>
    <xf numFmtId="0" fontId="41" fillId="10" borderId="0" xfId="0" quotePrefix="1" applyFont="1" applyFill="1" applyAlignment="1">
      <alignment horizontal="right" vertical="center" wrapText="1"/>
    </xf>
    <xf numFmtId="0" fontId="46" fillId="10" borderId="0" xfId="0" quotePrefix="1" applyFont="1" applyFill="1" applyAlignment="1">
      <alignment horizontal="right" vertical="center" wrapText="1"/>
    </xf>
    <xf numFmtId="164" fontId="22" fillId="0" borderId="0" xfId="0" quotePrefix="1" applyNumberFormat="1" applyFont="1" applyAlignment="1" applyProtection="1">
      <alignment horizontal="center" vertical="center" wrapText="1"/>
      <protection locked="0"/>
    </xf>
    <xf numFmtId="0" fontId="46" fillId="0" borderId="0" xfId="0" quotePrefix="1" applyFont="1" applyAlignment="1">
      <alignment horizontal="right" vertical="center" wrapText="1"/>
    </xf>
    <xf numFmtId="3" fontId="22" fillId="0" borderId="0" xfId="0" quotePrefix="1" applyNumberFormat="1" applyFont="1" applyAlignment="1">
      <alignment horizontal="center" vertical="center" wrapText="1"/>
    </xf>
    <xf numFmtId="10" fontId="22" fillId="0" borderId="0" xfId="0" quotePrefix="1" applyNumberFormat="1" applyFont="1" applyAlignment="1">
      <alignment horizontal="center" vertical="center" wrapText="1"/>
    </xf>
    <xf numFmtId="0" fontId="41" fillId="0" borderId="0" xfId="0" quotePrefix="1" applyFont="1" applyAlignment="1">
      <alignment horizontal="right" vertical="center" wrapText="1"/>
    </xf>
    <xf numFmtId="165" fontId="45" fillId="0" borderId="0" xfId="0" quotePrefix="1" applyNumberFormat="1" applyFont="1" applyAlignment="1" applyProtection="1">
      <alignment horizontal="center" vertical="center" wrapText="1"/>
      <protection locked="0"/>
    </xf>
    <xf numFmtId="165" fontId="45" fillId="0" borderId="0" xfId="0" applyNumberFormat="1" applyFont="1" applyAlignment="1" applyProtection="1">
      <alignment horizontal="center" vertical="center" wrapText="1"/>
      <protection locked="0"/>
    </xf>
    <xf numFmtId="169" fontId="39" fillId="0" borderId="0" xfId="0" applyNumberFormat="1" applyFont="1" applyAlignment="1" applyProtection="1">
      <alignment horizontal="center" vertical="center" wrapText="1"/>
      <protection locked="0"/>
    </xf>
    <xf numFmtId="0" fontId="22" fillId="0" borderId="0" xfId="0" applyFont="1" applyAlignment="1">
      <alignment horizontal="center" vertical="center" wrapText="1"/>
    </xf>
    <xf numFmtId="164" fontId="22" fillId="10" borderId="0" xfId="0" applyNumberFormat="1" applyFont="1" applyFill="1" applyAlignment="1">
      <alignment horizontal="center" vertical="center" wrapText="1"/>
    </xf>
    <xf numFmtId="9" fontId="41" fillId="0" borderId="0" xfId="18" quotePrefix="1" applyFont="1" applyAlignment="1">
      <alignment horizontal="center" vertical="center" wrapText="1"/>
    </xf>
    <xf numFmtId="0" fontId="41" fillId="10" borderId="0" xfId="0" applyFont="1" applyFill="1" applyAlignment="1">
      <alignment horizontal="right" vertical="center" wrapText="1"/>
    </xf>
    <xf numFmtId="164" fontId="41" fillId="10" borderId="0" xfId="0" applyNumberFormat="1" applyFont="1" applyFill="1" applyAlignment="1">
      <alignment horizontal="center" vertical="center" wrapText="1"/>
    </xf>
    <xf numFmtId="165" fontId="41" fillId="10" borderId="0" xfId="18" quotePrefix="1" applyNumberFormat="1" applyFont="1" applyFill="1" applyAlignment="1">
      <alignment horizontal="center" vertical="center" wrapText="1"/>
    </xf>
    <xf numFmtId="0" fontId="41" fillId="0" borderId="0" xfId="0" applyFont="1" applyAlignment="1">
      <alignment horizontal="right" vertical="center" wrapText="1"/>
    </xf>
    <xf numFmtId="164" fontId="41" fillId="0" borderId="0" xfId="0" applyNumberFormat="1" applyFont="1" applyAlignment="1" applyProtection="1">
      <alignment horizontal="center" vertical="center" wrapText="1"/>
      <protection locked="0"/>
    </xf>
    <xf numFmtId="9" fontId="41" fillId="0" borderId="0" xfId="18" quotePrefix="1" applyFont="1" applyAlignment="1" applyProtection="1">
      <alignment horizontal="center" vertical="center" wrapText="1"/>
      <protection locked="0"/>
    </xf>
    <xf numFmtId="0" fontId="41" fillId="0" borderId="0" xfId="0" quotePrefix="1" applyFont="1" applyAlignment="1" applyProtection="1">
      <alignment horizontal="center" vertical="center" wrapText="1"/>
      <protection locked="0"/>
    </xf>
    <xf numFmtId="0" fontId="40" fillId="0" borderId="0" xfId="0" applyFont="1" applyAlignment="1">
      <alignment horizontal="center" vertical="center" wrapText="1"/>
    </xf>
    <xf numFmtId="10" fontId="22" fillId="0" borderId="0" xfId="0" quotePrefix="1" applyNumberFormat="1" applyFont="1" applyAlignment="1" applyProtection="1">
      <alignment horizontal="center" vertical="center" wrapText="1"/>
      <protection locked="0"/>
    </xf>
    <xf numFmtId="9" fontId="22" fillId="0" borderId="0" xfId="18" quotePrefix="1" applyFont="1" applyAlignment="1">
      <alignment horizontal="center" vertical="center" wrapText="1"/>
    </xf>
    <xf numFmtId="0" fontId="42" fillId="10" borderId="0" xfId="0" quotePrefix="1" applyFont="1" applyFill="1" applyAlignment="1">
      <alignment horizontal="right" vertical="center" wrapText="1"/>
    </xf>
    <xf numFmtId="164" fontId="42" fillId="0" borderId="0" xfId="0" quotePrefix="1" applyNumberFormat="1" applyFont="1" applyAlignment="1" applyProtection="1">
      <alignment horizontal="right" vertical="center" wrapText="1"/>
      <protection locked="0"/>
    </xf>
    <xf numFmtId="0" fontId="42" fillId="0" borderId="0" xfId="0" quotePrefix="1" applyFont="1" applyAlignment="1" applyProtection="1">
      <alignment horizontal="right" vertical="center" wrapText="1"/>
      <protection locked="0"/>
    </xf>
    <xf numFmtId="0" fontId="42" fillId="0" borderId="0" xfId="0" quotePrefix="1" applyFont="1" applyAlignment="1">
      <alignment horizontal="right" vertical="center" wrapText="1"/>
    </xf>
    <xf numFmtId="9" fontId="22" fillId="0" borderId="0" xfId="18" quotePrefix="1" applyFont="1" applyAlignment="1" applyProtection="1">
      <alignment horizontal="center" vertical="center" wrapText="1"/>
      <protection locked="0"/>
    </xf>
    <xf numFmtId="0" fontId="22" fillId="0" borderId="0" xfId="0" quotePrefix="1" applyFont="1" applyAlignment="1" applyProtection="1">
      <alignment horizontal="center" vertical="center" wrapText="1"/>
      <protection locked="0"/>
    </xf>
    <xf numFmtId="9" fontId="22" fillId="10" borderId="0" xfId="18" applyFont="1" applyFill="1" applyAlignment="1">
      <alignment horizontal="center" vertical="center" wrapText="1"/>
    </xf>
    <xf numFmtId="0" fontId="22" fillId="10" borderId="0" xfId="0" applyFont="1" applyFill="1" applyAlignment="1" applyProtection="1">
      <alignment horizontal="center" vertical="center" wrapText="1"/>
      <protection locked="0"/>
    </xf>
    <xf numFmtId="0" fontId="41" fillId="0" borderId="0" xfId="0" applyFont="1" applyAlignment="1">
      <alignment horizontal="center" vertical="center" wrapText="1"/>
    </xf>
    <xf numFmtId="0" fontId="41" fillId="10" borderId="0" xfId="0" applyFont="1" applyFill="1" applyAlignment="1">
      <alignment horizontal="center"/>
    </xf>
    <xf numFmtId="0" fontId="41" fillId="0" borderId="0" xfId="0" applyFont="1"/>
    <xf numFmtId="0" fontId="47" fillId="10" borderId="0" xfId="5" applyFont="1" applyFill="1" applyAlignment="1" applyProtection="1">
      <alignment horizontal="center" vertical="center" wrapText="1"/>
      <protection locked="0"/>
    </xf>
    <xf numFmtId="0" fontId="48" fillId="10" borderId="0" xfId="0" applyFont="1" applyFill="1" applyAlignment="1">
      <alignment horizontal="left" vertical="center"/>
    </xf>
    <xf numFmtId="0" fontId="48" fillId="10" borderId="0" xfId="0" applyFont="1" applyFill="1" applyAlignment="1">
      <alignment horizontal="center" vertical="center" wrapText="1"/>
    </xf>
    <xf numFmtId="0" fontId="49" fillId="10" borderId="0" xfId="0" applyFont="1" applyFill="1" applyAlignment="1">
      <alignment horizontal="center" vertical="center" wrapText="1"/>
    </xf>
    <xf numFmtId="0" fontId="47" fillId="10" borderId="0" xfId="5" applyFont="1" applyFill="1" applyAlignment="1">
      <alignment horizontal="center" vertical="center" wrapText="1"/>
    </xf>
    <xf numFmtId="9" fontId="22" fillId="0" borderId="0" xfId="18" applyFont="1" applyAlignment="1">
      <alignment horizontal="center" vertical="center" wrapText="1"/>
    </xf>
    <xf numFmtId="0" fontId="50" fillId="0" borderId="0" xfId="0" applyFont="1" applyAlignment="1">
      <alignment horizontal="center" vertical="center" wrapText="1"/>
    </xf>
    <xf numFmtId="0" fontId="47" fillId="10" borderId="0" xfId="5" applyFont="1" applyFill="1" applyAlignment="1">
      <alignment horizontal="center"/>
    </xf>
    <xf numFmtId="0" fontId="47" fillId="0" borderId="0" xfId="5" applyFont="1" applyAlignment="1">
      <alignment horizontal="center" vertical="center" wrapText="1"/>
    </xf>
    <xf numFmtId="0" fontId="51" fillId="11" borderId="0" xfId="0" quotePrefix="1" applyFont="1" applyFill="1" applyAlignment="1">
      <alignment horizontal="center" vertical="center" wrapText="1"/>
    </xf>
    <xf numFmtId="0" fontId="39" fillId="11" borderId="0" xfId="0" applyFont="1" applyFill="1" applyAlignment="1">
      <alignment horizontal="center" vertical="center" wrapText="1"/>
    </xf>
    <xf numFmtId="0" fontId="45" fillId="11" borderId="0" xfId="0" applyFont="1" applyFill="1" applyAlignment="1">
      <alignment horizontal="center" vertical="center" wrapText="1"/>
    </xf>
    <xf numFmtId="0" fontId="22" fillId="10" borderId="0" xfId="0" applyFont="1" applyFill="1" applyAlignment="1">
      <alignment horizontal="right" vertical="center" wrapText="1"/>
    </xf>
    <xf numFmtId="0" fontId="42" fillId="10" borderId="0" xfId="0" applyFont="1" applyFill="1" applyAlignment="1">
      <alignment horizontal="right" vertical="center" wrapText="1"/>
    </xf>
    <xf numFmtId="165" fontId="22" fillId="0" borderId="0" xfId="0" quotePrefix="1" applyNumberFormat="1" applyFont="1" applyAlignment="1" applyProtection="1">
      <alignment horizontal="center" vertical="center" wrapText="1"/>
      <protection locked="0"/>
    </xf>
    <xf numFmtId="0" fontId="44" fillId="0" borderId="0" xfId="0" applyFont="1" applyAlignment="1" applyProtection="1">
      <alignment horizontal="center" vertical="center" wrapText="1"/>
      <protection locked="0"/>
    </xf>
    <xf numFmtId="3" fontId="22" fillId="0" borderId="0" xfId="0" applyNumberFormat="1" applyFont="1" applyAlignment="1" applyProtection="1">
      <alignment horizontal="center" vertical="center" wrapText="1"/>
      <protection locked="0"/>
    </xf>
    <xf numFmtId="3" fontId="22" fillId="10" borderId="0" xfId="0" applyNumberFormat="1" applyFont="1" applyFill="1" applyAlignment="1" applyProtection="1">
      <alignment horizontal="center" vertical="center" wrapText="1"/>
      <protection locked="0"/>
    </xf>
    <xf numFmtId="165" fontId="22" fillId="0" borderId="0" xfId="18" applyNumberFormat="1" applyFont="1" applyAlignment="1" applyProtection="1">
      <alignment horizontal="center" vertical="center" wrapText="1"/>
      <protection locked="0"/>
    </xf>
    <xf numFmtId="165" fontId="22" fillId="0" borderId="0" xfId="0" applyNumberFormat="1" applyFont="1" applyAlignment="1" applyProtection="1">
      <alignment horizontal="center" vertical="center" wrapText="1"/>
      <protection locked="0"/>
    </xf>
    <xf numFmtId="0" fontId="52" fillId="10" borderId="0" xfId="0" applyFont="1" applyFill="1" applyAlignment="1">
      <alignment horizontal="center" vertical="center" wrapText="1"/>
    </xf>
    <xf numFmtId="0" fontId="52" fillId="12" borderId="0" xfId="0" applyFont="1" applyFill="1" applyAlignment="1">
      <alignment horizontal="center" vertical="center" wrapText="1"/>
    </xf>
    <xf numFmtId="165" fontId="52" fillId="12" borderId="0" xfId="18" applyNumberFormat="1" applyFont="1" applyFill="1" applyAlignment="1">
      <alignment horizontal="center" vertical="center" wrapText="1"/>
    </xf>
    <xf numFmtId="0" fontId="42" fillId="0" borderId="0" xfId="0" applyFont="1" applyAlignment="1" applyProtection="1">
      <alignment horizontal="right" vertical="center" wrapText="1"/>
      <protection locked="0"/>
    </xf>
    <xf numFmtId="165" fontId="22" fillId="0" borderId="0" xfId="18" applyNumberFormat="1" applyFont="1" applyAlignment="1">
      <alignment horizontal="center" vertical="center" wrapText="1"/>
    </xf>
    <xf numFmtId="9" fontId="42" fillId="0" borderId="0" xfId="18" applyFont="1" applyAlignment="1">
      <alignment horizontal="center" vertical="center" wrapText="1"/>
    </xf>
    <xf numFmtId="0" fontId="51" fillId="0" borderId="0" xfId="0" quotePrefix="1" applyFont="1" applyAlignment="1">
      <alignment horizontal="center" vertical="center" wrapText="1"/>
    </xf>
    <xf numFmtId="0" fontId="45" fillId="0" borderId="0" xfId="0" applyFont="1" applyAlignment="1">
      <alignment horizontal="center" vertical="center" wrapText="1"/>
    </xf>
    <xf numFmtId="3" fontId="22" fillId="10" borderId="0" xfId="0" quotePrefix="1" applyNumberFormat="1" applyFont="1" applyFill="1" applyAlignment="1">
      <alignment horizontal="center" vertical="center" wrapText="1"/>
    </xf>
    <xf numFmtId="3" fontId="22" fillId="10" borderId="0" xfId="0" applyNumberFormat="1" applyFont="1" applyFill="1" applyAlignment="1">
      <alignment horizontal="center" vertical="center" wrapText="1"/>
    </xf>
    <xf numFmtId="165" fontId="22" fillId="0" borderId="0" xfId="0" quotePrefix="1" applyNumberFormat="1" applyFont="1" applyAlignment="1">
      <alignment horizontal="center" vertical="center" wrapText="1"/>
    </xf>
    <xf numFmtId="165" fontId="22" fillId="10" borderId="0" xfId="0" applyNumberFormat="1" applyFont="1" applyFill="1" applyAlignment="1">
      <alignment horizontal="center" vertical="center" wrapText="1"/>
    </xf>
    <xf numFmtId="164" fontId="22" fillId="0" borderId="0" xfId="0" applyNumberFormat="1" applyFont="1" applyAlignment="1">
      <alignment horizontal="center" vertical="center" wrapText="1"/>
    </xf>
    <xf numFmtId="165" fontId="22" fillId="0" borderId="0" xfId="0" applyNumberFormat="1" applyFont="1" applyAlignment="1">
      <alignment horizontal="center" vertical="center" wrapText="1"/>
    </xf>
    <xf numFmtId="0" fontId="41" fillId="10" borderId="0" xfId="0" quotePrefix="1" applyFont="1" applyFill="1" applyAlignment="1">
      <alignment horizontal="center"/>
    </xf>
    <xf numFmtId="3" fontId="22" fillId="0" borderId="0" xfId="0" applyNumberFormat="1" applyFont="1" applyAlignment="1">
      <alignment horizontal="center" vertical="center" wrapText="1"/>
    </xf>
    <xf numFmtId="0" fontId="41" fillId="0" borderId="0" xfId="0" applyFont="1" applyAlignment="1" applyProtection="1">
      <alignment horizontal="center" vertical="center" wrapText="1"/>
      <protection locked="0"/>
    </xf>
    <xf numFmtId="0" fontId="39" fillId="10" borderId="0" xfId="0" quotePrefix="1" applyFont="1" applyFill="1" applyAlignment="1">
      <alignment horizontal="center" vertical="center" wrapText="1"/>
    </xf>
    <xf numFmtId="0" fontId="41" fillId="0" borderId="0" xfId="0" applyFont="1" applyProtection="1">
      <protection locked="0"/>
    </xf>
    <xf numFmtId="0" fontId="22" fillId="0" borderId="0" xfId="0" applyFont="1" applyAlignment="1">
      <alignment horizontal="left" vertical="center" wrapText="1"/>
    </xf>
    <xf numFmtId="0" fontId="39" fillId="10" borderId="0" xfId="0" quotePrefix="1" applyFont="1" applyFill="1" applyAlignment="1" applyProtection="1">
      <alignment horizontal="center" vertical="center" wrapText="1"/>
      <protection locked="0"/>
    </xf>
    <xf numFmtId="0" fontId="51" fillId="0" borderId="0" xfId="0" quotePrefix="1" applyFont="1" applyAlignment="1" applyProtection="1">
      <alignment horizontal="center" vertical="center" wrapText="1"/>
      <protection locked="0"/>
    </xf>
    <xf numFmtId="0" fontId="39" fillId="0" borderId="0" xfId="0" quotePrefix="1" applyFont="1" applyAlignment="1" applyProtection="1">
      <alignment horizontal="center" vertical="center" wrapText="1"/>
      <protection locked="0"/>
    </xf>
    <xf numFmtId="0" fontId="42" fillId="0" borderId="0" xfId="0" applyFont="1" applyAlignment="1" applyProtection="1">
      <alignment horizontal="center" vertical="center" wrapText="1"/>
      <protection locked="0"/>
    </xf>
    <xf numFmtId="3" fontId="22" fillId="0" borderId="0" xfId="0" quotePrefix="1" applyNumberFormat="1" applyFont="1" applyAlignment="1" applyProtection="1">
      <alignment horizontal="center" vertical="center" wrapText="1"/>
      <protection locked="0"/>
    </xf>
    <xf numFmtId="0" fontId="42" fillId="10" borderId="0" xfId="0" applyFont="1" applyFill="1" applyAlignment="1" applyProtection="1">
      <alignment horizontal="right" vertical="center" wrapText="1"/>
      <protection locked="0"/>
    </xf>
    <xf numFmtId="0" fontId="44" fillId="0" borderId="0" xfId="0" applyFont="1" applyAlignment="1">
      <alignment horizontal="center" vertical="center" wrapText="1"/>
    </xf>
    <xf numFmtId="0" fontId="42" fillId="10" borderId="0" xfId="0" applyFont="1" applyFill="1" applyAlignment="1" applyProtection="1">
      <alignment horizontal="center" vertical="center" wrapText="1"/>
      <protection locked="0"/>
    </xf>
    <xf numFmtId="165" fontId="52" fillId="0" borderId="0" xfId="18" applyNumberFormat="1" applyFont="1" applyAlignment="1">
      <alignment horizontal="center" vertical="center" wrapText="1"/>
    </xf>
    <xf numFmtId="9" fontId="42" fillId="10" borderId="0" xfId="18" applyFont="1" applyFill="1" applyAlignment="1" applyProtection="1">
      <alignment horizontal="center" vertical="center" wrapText="1"/>
      <protection locked="0"/>
    </xf>
    <xf numFmtId="9" fontId="42" fillId="0" borderId="0" xfId="18" applyFont="1" applyAlignment="1" applyProtection="1">
      <alignment horizontal="center" vertical="center" wrapText="1"/>
      <protection locked="0"/>
    </xf>
    <xf numFmtId="165" fontId="22" fillId="0" borderId="0" xfId="18" quotePrefix="1" applyNumberFormat="1" applyFont="1" applyAlignment="1">
      <alignment horizontal="center" vertical="center" wrapText="1"/>
    </xf>
    <xf numFmtId="165" fontId="41" fillId="0" borderId="0" xfId="0" applyNumberFormat="1" applyFont="1" applyAlignment="1">
      <alignment horizontal="center" vertical="center" wrapText="1"/>
    </xf>
    <xf numFmtId="0" fontId="40" fillId="0" borderId="0" xfId="0" applyFont="1" applyAlignment="1" applyProtection="1">
      <alignment horizontal="center" vertical="center" wrapText="1"/>
      <protection locked="0"/>
    </xf>
    <xf numFmtId="0" fontId="40" fillId="10" borderId="0" xfId="0" applyFont="1" applyFill="1" applyAlignment="1">
      <alignment horizontal="center" vertical="center" wrapText="1"/>
    </xf>
    <xf numFmtId="165" fontId="22" fillId="10" borderId="0" xfId="0" applyNumberFormat="1" applyFont="1" applyFill="1" applyAlignment="1" applyProtection="1">
      <alignment horizontal="center" vertical="center" wrapText="1"/>
      <protection locked="0"/>
    </xf>
    <xf numFmtId="37" fontId="26" fillId="0" borderId="41" xfId="1" applyNumberFormat="1" applyBorder="1"/>
    <xf numFmtId="0" fontId="4" fillId="3" borderId="0" xfId="0" applyFont="1" applyFill="1" applyAlignment="1">
      <alignment horizontal="center"/>
    </xf>
    <xf numFmtId="0" fontId="0" fillId="0" borderId="0" xfId="0"/>
    <xf numFmtId="0" fontId="38" fillId="0" borderId="0" xfId="0" applyFont="1" applyAlignment="1">
      <alignment horizontal="center" vertical="center"/>
    </xf>
    <xf numFmtId="0" fontId="4" fillId="2" borderId="0" xfId="5" applyFont="1" applyFill="1" applyAlignment="1">
      <alignment horizontal="center"/>
    </xf>
    <xf numFmtId="0" fontId="4" fillId="0" borderId="0" xfId="5" applyFont="1"/>
    <xf numFmtId="0" fontId="5" fillId="0" borderId="0" xfId="5" applyAlignment="1">
      <alignment horizontal="left" vertical="center" wrapText="1"/>
    </xf>
    <xf numFmtId="0" fontId="20" fillId="0" borderId="0" xfId="0" applyFont="1" applyAlignment="1">
      <alignment horizontal="left" vertical="center" wrapText="1"/>
    </xf>
    <xf numFmtId="0" fontId="13" fillId="2" borderId="0" xfId="0" applyFont="1" applyFill="1" applyAlignment="1">
      <alignment horizontal="center" vertical="center" wrapText="1"/>
    </xf>
    <xf numFmtId="0" fontId="13" fillId="2" borderId="83" xfId="0" applyFont="1" applyFill="1" applyBorder="1" applyAlignment="1">
      <alignment horizontal="center" vertical="center" wrapText="1"/>
    </xf>
    <xf numFmtId="0" fontId="13" fillId="2" borderId="84" xfId="0" applyFont="1" applyFill="1" applyBorder="1" applyAlignment="1">
      <alignment horizontal="center" vertical="center" wrapText="1"/>
    </xf>
    <xf numFmtId="0" fontId="5" fillId="0" borderId="83" xfId="5" quotePrefix="1" applyBorder="1" applyAlignment="1">
      <alignment horizontal="center"/>
    </xf>
    <xf numFmtId="0" fontId="5" fillId="0" borderId="84" xfId="5" quotePrefix="1" applyBorder="1" applyAlignment="1">
      <alignment horizontal="center"/>
    </xf>
    <xf numFmtId="0" fontId="5" fillId="0" borderId="86" xfId="5" quotePrefix="1" applyBorder="1" applyAlignment="1">
      <alignment horizontal="center"/>
    </xf>
    <xf numFmtId="0" fontId="31" fillId="8" borderId="34" xfId="0" applyFont="1" applyFill="1" applyBorder="1" applyAlignment="1">
      <alignment horizontal="center" vertical="center"/>
    </xf>
    <xf numFmtId="0" fontId="31" fillId="8" borderId="44" xfId="0" applyFont="1" applyFill="1" applyBorder="1" applyAlignment="1">
      <alignment horizontal="center" vertical="center"/>
    </xf>
  </cellXfs>
  <cellStyles count="22">
    <cellStyle name="Comma 2" xfId="1" xr:uid="{00000000-0005-0000-0000-000000000000}"/>
    <cellStyle name="Comma 2 2" xfId="2" xr:uid="{00000000-0005-0000-0000-000001000000}"/>
    <cellStyle name="Comma 2 3" xfId="3" xr:uid="{E7CBDDB5-37FF-4157-982B-564090AA9636}"/>
    <cellStyle name="Hyperlink 2 3" xfId="4" xr:uid="{00000000-0005-0000-0000-000003000000}"/>
    <cellStyle name="Lien hypertexte" xfId="5" builtinId="8"/>
    <cellStyle name="Lien hypertexte 2" xfId="6" xr:uid="{6D1CA270-3884-4641-8409-A0E16FF7D275}"/>
    <cellStyle name="Lien hypertexte 3" xfId="7" xr:uid="{FEC1E9B9-6F6C-4B26-B752-7239A4220B65}"/>
    <cellStyle name="Milliers 2" xfId="8" xr:uid="{00000000-0005-0000-0000-000004000000}"/>
    <cellStyle name="Normal" xfId="0" builtinId="0"/>
    <cellStyle name="Normal 127" xfId="9" xr:uid="{00000000-0005-0000-0000-000006000000}"/>
    <cellStyle name="Normal 19" xfId="10" xr:uid="{00000000-0005-0000-0000-000007000000}"/>
    <cellStyle name="Normal 2" xfId="11" xr:uid="{00000000-0005-0000-0000-000008000000}"/>
    <cellStyle name="Normal 2 2" xfId="12" xr:uid="{00000000-0005-0000-0000-000009000000}"/>
    <cellStyle name="Normal 3" xfId="13" xr:uid="{00000000-0005-0000-0000-00000A000000}"/>
    <cellStyle name="Normal 31" xfId="14" xr:uid="{00000000-0005-0000-0000-00000B000000}"/>
    <cellStyle name="Normal 4" xfId="15" xr:uid="{00000000-0005-0000-0000-00000C000000}"/>
    <cellStyle name="Normal 7" xfId="16" xr:uid="{00000000-0005-0000-0000-00000D000000}"/>
    <cellStyle name="Percent 2" xfId="17" xr:uid="{00000000-0005-0000-0000-00000F000000}"/>
    <cellStyle name="Pourcentage" xfId="18" builtinId="5"/>
    <cellStyle name="Pourcentage 2" xfId="19" xr:uid="{DA16C043-5EB3-4E47-ABAC-71E981437683}"/>
    <cellStyle name="Pourcentage 3" xfId="20" xr:uid="{E4DED04F-02CA-45BB-BD56-75053293751F}"/>
    <cellStyle name="Standard 3" xfId="21" xr:uid="{00000000-0005-0000-0000-000010000000}"/>
  </cellStyles>
  <dxfs count="0"/>
  <tableStyles count="0" defaultTableStyle="TableStyleMedium2" defaultPivotStyle="PivotStyleLight16"/>
  <colors>
    <mruColors>
      <color rgb="FF243386"/>
      <color rgb="FF0000FF"/>
      <color rgb="FFE36E00"/>
      <color rgb="FF847A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657225</xdr:colOff>
      <xdr:row>11</xdr:row>
      <xdr:rowOff>133350</xdr:rowOff>
    </xdr:from>
    <xdr:to>
      <xdr:col>8</xdr:col>
      <xdr:colOff>171450</xdr:colOff>
      <xdr:row>19</xdr:row>
      <xdr:rowOff>57150</xdr:rowOff>
    </xdr:to>
    <xdr:pic>
      <xdr:nvPicPr>
        <xdr:cNvPr id="3" name="Picture 2">
          <a:extLst>
            <a:ext uri="{FF2B5EF4-FFF2-40B4-BE49-F238E27FC236}">
              <a16:creationId xmlns:a16="http://schemas.microsoft.com/office/drawing/2014/main" id="{096879FE-1DFB-46AF-93A0-6A8A6FEB3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5025" y="3171825"/>
          <a:ext cx="4533900" cy="1438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s://eur-lex.europa.eu/eli/dir/2019/2162/oj" TargetMode="External"/><Relationship Id="rId7" Type="http://schemas.openxmlformats.org/officeDocument/2006/relationships/hyperlink" Target="https://www.coveredbondlabel.com/pool/77" TargetMode="External"/><Relationship Id="rId2" Type="http://schemas.openxmlformats.org/officeDocument/2006/relationships/hyperlink" Target="https://www.bis.org/basel_framework/chapter/CRE/20.htm?tldate=20250101" TargetMode="External"/><Relationship Id="rId1" Type="http://schemas.openxmlformats.org/officeDocument/2006/relationships/hyperlink" Target="https://investors.societegenerale.com/fr/informations-financieres-et-extra-financiere/investisseurs-dette" TargetMode="External"/><Relationship Id="rId6" Type="http://schemas.openxmlformats.org/officeDocument/2006/relationships/hyperlink" Target="https://www.coveredbondlabel.com/issuer/63-sg-sfh" TargetMode="External"/><Relationship Id="rId5" Type="http://schemas.openxmlformats.org/officeDocument/2006/relationships/hyperlink" Target="http://eur-lex.europa.eu/legal-content/EN/TXT/?uri=CELEX%3A32015R0061" TargetMode="External"/><Relationship Id="rId4" Type="http://schemas.openxmlformats.org/officeDocument/2006/relationships/hyperlink" Target="http://eur-lex.europa.eu/legal-content/en/TXT/?uri=celex%3A32013R0575"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societegenerale.com/sites/default/files/documents/Notations%20Financi%C3%A8res/2019/methodology-for-assets-selection-and-impact-measurement-wild-trees.pdf" TargetMode="External"/><Relationship Id="rId2" Type="http://schemas.openxmlformats.org/officeDocument/2006/relationships/hyperlink" Target="https://www.societegenerale.com/sites/default/files/documents/2022-08/SG-SFH-Attestation-CS-eval-reeval-gages-31-12-2021-combinee-signee.pdf" TargetMode="External"/><Relationship Id="rId1" Type="http://schemas.openxmlformats.org/officeDocument/2006/relationships/hyperlink" Target="https://investors.societegenerale.com/fr/informations-financieres-et-extra-financiere/investisseurs-dette" TargetMode="External"/></Relationships>
</file>

<file path=xl/worksheets/_rels/sheet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1" Type="http://schemas.openxmlformats.org/officeDocument/2006/relationships/hyperlink" Target="http://www.investisseur.socgen.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487CE-F041-4C07-8F83-DC82DD713F14}">
  <sheetPr codeName="Feuil2">
    <tabColor rgb="FF847A75"/>
    <pageSetUpPr fitToPage="1"/>
  </sheetPr>
  <dimension ref="B2:J33"/>
  <sheetViews>
    <sheetView tabSelected="1" zoomScale="90" zoomScaleNormal="90" workbookViewId="0">
      <selection activeCell="T9" sqref="T9"/>
    </sheetView>
  </sheetViews>
  <sheetFormatPr baseColWidth="10" defaultColWidth="9.140625" defaultRowHeight="15" x14ac:dyDescent="0.25"/>
  <cols>
    <col min="2" max="10" width="12.5703125" customWidth="1"/>
  </cols>
  <sheetData>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0</v>
      </c>
      <c r="G5" s="6"/>
      <c r="H5" s="6"/>
      <c r="I5" s="6"/>
      <c r="J5" s="7"/>
    </row>
    <row r="6" spans="2:10" ht="31.5" x14ac:dyDescent="0.25">
      <c r="B6" s="5"/>
      <c r="C6" s="6"/>
      <c r="D6" s="6"/>
      <c r="E6" s="489" t="s">
        <v>1</v>
      </c>
      <c r="F6" s="489"/>
      <c r="G6" s="489"/>
      <c r="H6" s="6"/>
      <c r="I6" s="6"/>
      <c r="J6" s="7"/>
    </row>
    <row r="7" spans="2:10" ht="26.25" x14ac:dyDescent="0.25">
      <c r="B7" s="5"/>
      <c r="C7" s="6"/>
      <c r="D7" s="6"/>
      <c r="E7" s="6"/>
      <c r="F7" s="10" t="s">
        <v>2</v>
      </c>
      <c r="G7" s="6"/>
      <c r="H7" s="6"/>
      <c r="I7" s="6"/>
      <c r="J7" s="7"/>
    </row>
    <row r="8" spans="2:10" ht="26.25" x14ac:dyDescent="0.25">
      <c r="B8" s="5"/>
      <c r="C8" s="6"/>
      <c r="D8" s="6"/>
      <c r="E8" s="6"/>
      <c r="F8" s="10" t="s">
        <v>3</v>
      </c>
      <c r="G8" s="6"/>
      <c r="H8" s="6"/>
      <c r="I8" s="6"/>
      <c r="J8" s="7"/>
    </row>
    <row r="9" spans="2:10" ht="21" x14ac:dyDescent="0.25">
      <c r="B9" s="5"/>
      <c r="C9" s="6"/>
      <c r="D9" s="6"/>
      <c r="E9" s="6"/>
      <c r="F9" s="11" t="s">
        <v>4</v>
      </c>
      <c r="G9" s="6"/>
      <c r="H9" s="6"/>
      <c r="I9" s="6"/>
      <c r="J9" s="7"/>
    </row>
    <row r="10" spans="2:10" ht="21" x14ac:dyDescent="0.25">
      <c r="B10" s="5"/>
      <c r="C10" s="6"/>
      <c r="D10" s="6"/>
      <c r="E10" s="6"/>
      <c r="F10" s="11" t="s">
        <v>5</v>
      </c>
      <c r="G10" s="6"/>
      <c r="H10" s="6"/>
      <c r="I10" s="6"/>
      <c r="J10" s="7"/>
    </row>
    <row r="11" spans="2:10" ht="21" x14ac:dyDescent="0.25">
      <c r="B11" s="5"/>
      <c r="C11" s="6"/>
      <c r="D11" s="6"/>
      <c r="E11" s="6"/>
      <c r="F11" s="11"/>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2" t="s">
        <v>6</v>
      </c>
      <c r="G22" s="6"/>
      <c r="H22" s="6"/>
      <c r="I22" s="6"/>
      <c r="J22" s="7"/>
    </row>
    <row r="23" spans="2:10" x14ac:dyDescent="0.25">
      <c r="B23" s="5"/>
      <c r="C23" s="6"/>
      <c r="D23" s="6"/>
      <c r="E23" s="6"/>
      <c r="F23" s="13"/>
      <c r="G23" s="6"/>
      <c r="H23" s="6"/>
      <c r="I23" s="6"/>
      <c r="J23" s="7"/>
    </row>
    <row r="24" spans="2:10" x14ac:dyDescent="0.25">
      <c r="B24" s="5"/>
      <c r="C24" s="6"/>
      <c r="D24" s="490" t="s">
        <v>7</v>
      </c>
      <c r="E24" s="491" t="s">
        <v>8</v>
      </c>
      <c r="F24" s="491"/>
      <c r="G24" s="491"/>
      <c r="H24" s="491"/>
      <c r="I24" s="6"/>
      <c r="J24" s="7"/>
    </row>
    <row r="25" spans="2:10" x14ac:dyDescent="0.25">
      <c r="B25" s="5"/>
      <c r="C25" s="6"/>
      <c r="D25" s="6"/>
      <c r="H25" s="6"/>
      <c r="I25" s="6"/>
      <c r="J25" s="7"/>
    </row>
    <row r="26" spans="2:10" x14ac:dyDescent="0.25">
      <c r="B26" s="5"/>
      <c r="C26" s="6"/>
      <c r="D26" s="490" t="s">
        <v>9</v>
      </c>
      <c r="E26" s="491"/>
      <c r="F26" s="491"/>
      <c r="G26" s="491"/>
      <c r="H26" s="491"/>
      <c r="I26" s="6"/>
      <c r="J26" s="7"/>
    </row>
    <row r="27" spans="2:10" x14ac:dyDescent="0.25">
      <c r="B27" s="5"/>
      <c r="C27" s="6"/>
      <c r="D27" s="14"/>
      <c r="E27" s="14"/>
      <c r="F27" s="14"/>
      <c r="G27" s="14"/>
      <c r="H27" s="14"/>
      <c r="I27" s="6"/>
      <c r="J27" s="7"/>
    </row>
    <row r="28" spans="2:10" x14ac:dyDescent="0.25">
      <c r="B28" s="5"/>
      <c r="C28" s="6"/>
      <c r="D28" s="490" t="s">
        <v>10</v>
      </c>
      <c r="E28" s="491" t="s">
        <v>8</v>
      </c>
      <c r="F28" s="491"/>
      <c r="G28" s="491"/>
      <c r="H28" s="491"/>
      <c r="I28" s="6"/>
      <c r="J28" s="7"/>
    </row>
    <row r="29" spans="2:10" x14ac:dyDescent="0.25">
      <c r="B29" s="5"/>
      <c r="C29" s="6"/>
      <c r="I29" s="6"/>
      <c r="J29" s="7"/>
    </row>
    <row r="30" spans="2:10" x14ac:dyDescent="0.25">
      <c r="B30" s="5"/>
      <c r="C30" s="6"/>
      <c r="D30" s="487" t="s">
        <v>11</v>
      </c>
      <c r="E30" s="488"/>
      <c r="F30" s="488"/>
      <c r="G30" s="488"/>
      <c r="H30" s="488"/>
      <c r="I30" s="6"/>
      <c r="J30" s="7"/>
    </row>
    <row r="31" spans="2:10" x14ac:dyDescent="0.25">
      <c r="B31" s="5"/>
      <c r="C31" s="6"/>
      <c r="I31" s="6"/>
      <c r="J31" s="7"/>
    </row>
    <row r="32" spans="2:10" x14ac:dyDescent="0.25">
      <c r="B32" s="5"/>
      <c r="C32" s="6"/>
      <c r="D32" s="487" t="s">
        <v>12</v>
      </c>
      <c r="E32" s="488" t="s">
        <v>8</v>
      </c>
      <c r="F32" s="488"/>
      <c r="G32" s="488"/>
      <c r="H32" s="488"/>
      <c r="I32" s="6"/>
      <c r="J32" s="7"/>
    </row>
    <row r="33" spans="2:10" x14ac:dyDescent="0.25">
      <c r="B33" s="15"/>
      <c r="C33" s="16"/>
      <c r="D33" s="16"/>
      <c r="E33" s="16"/>
      <c r="F33" s="16"/>
      <c r="G33" s="16"/>
      <c r="H33" s="16"/>
      <c r="I33" s="16"/>
      <c r="J33" s="17"/>
    </row>
  </sheetData>
  <mergeCells count="6">
    <mergeCell ref="D32:H32"/>
    <mergeCell ref="D30:H30"/>
    <mergeCell ref="E6:G6"/>
    <mergeCell ref="D24:H24"/>
    <mergeCell ref="D26:H26"/>
    <mergeCell ref="D28:H28"/>
  </mergeCells>
  <hyperlinks>
    <hyperlink ref="D24:H24" location="'A. HTT General'!A1" display="Tab A: HTT General" xr:uid="{00000000-0004-0000-0100-000000000000}"/>
    <hyperlink ref="E24:I24" location="'A. HTT General'!A1" display="Tab A: HTT General" xr:uid="{00000000-0004-0000-0100-000001000000}"/>
    <hyperlink ref="F24:J24" location="'A. HTT General'!A1" display="Tab A: HTT General" xr:uid="{00000000-0004-0000-0100-000002000000}"/>
    <hyperlink ref="G24:K24" location="'A. HTT General'!A1" display="Tab A: HTT General" xr:uid="{00000000-0004-0000-0100-000003000000}"/>
    <hyperlink ref="H24:L24" location="'A. HTT General'!A1" display="Tab A: HTT General" xr:uid="{00000000-0004-0000-0100-000004000000}"/>
    <hyperlink ref="I24:M24" location="'A. HTT General'!A1" display="Tab A: HTT General" xr:uid="{00000000-0004-0000-0100-000005000000}"/>
    <hyperlink ref="J24:N24" location="'A. HTT General'!A1" display="Tab A: HTT General" xr:uid="{00000000-0004-0000-0100-000006000000}"/>
    <hyperlink ref="K24:O24" location="'A. HTT General'!A1" display="Tab A: HTT General" xr:uid="{00000000-0004-0000-0100-000007000000}"/>
    <hyperlink ref="L24:P24" location="'A. HTT General'!A1" display="Tab A: HTT General" xr:uid="{00000000-0004-0000-0100-000008000000}"/>
    <hyperlink ref="M24:Q24" location="'A. HTT General'!A1" display="Tab A: HTT General" xr:uid="{00000000-0004-0000-0100-000009000000}"/>
    <hyperlink ref="N24:R24" location="'A. HTT General'!A1" display="Tab A: HTT General" xr:uid="{00000000-0004-0000-0100-00000A000000}"/>
    <hyperlink ref="O24:S24" location="'A. HTT General'!A1" display="Tab A: HTT General" xr:uid="{00000000-0004-0000-0100-00000B000000}"/>
    <hyperlink ref="P24:T24" location="'A. HTT General'!A1" display="Tab A: HTT General" xr:uid="{00000000-0004-0000-0100-00000C000000}"/>
    <hyperlink ref="Q24:U24" location="'A. HTT General'!A1" display="Tab A: HTT General" xr:uid="{00000000-0004-0000-0100-00000D000000}"/>
    <hyperlink ref="R24:V24" location="'A. HTT General'!A1" display="Tab A: HTT General" xr:uid="{00000000-0004-0000-0100-00000E000000}"/>
    <hyperlink ref="S24:W24" location="'A. HTT General'!A1" display="Tab A: HTT General" xr:uid="{00000000-0004-0000-0100-00000F000000}"/>
    <hyperlink ref="T24:X24" location="'A. HTT General'!A1" display="Tab A: HTT General" xr:uid="{00000000-0004-0000-0100-000010000000}"/>
    <hyperlink ref="U24:Y24" location="'A. HTT General'!A1" display="Tab A: HTT General" xr:uid="{00000000-0004-0000-0100-000011000000}"/>
    <hyperlink ref="V24:Z24" location="'A. HTT General'!A1" display="Tab A: HTT General" xr:uid="{00000000-0004-0000-0100-000012000000}"/>
    <hyperlink ref="W24:AA24" location="'A. HTT General'!A1" display="Tab A: HTT General" xr:uid="{00000000-0004-0000-0100-000013000000}"/>
    <hyperlink ref="X24:AB24" location="'A. HTT General'!A1" display="Tab A: HTT General" xr:uid="{00000000-0004-0000-0100-000014000000}"/>
    <hyperlink ref="Y24:AC24" location="'A. HTT General'!A1" display="Tab A: HTT General" xr:uid="{00000000-0004-0000-0100-000015000000}"/>
    <hyperlink ref="Z24:AD24" location="'A. HTT General'!A1" display="Tab A: HTT General" xr:uid="{00000000-0004-0000-0100-000016000000}"/>
    <hyperlink ref="AA24:AE24" location="'A. HTT General'!A1" display="Tab A: HTT General" xr:uid="{00000000-0004-0000-0100-000017000000}"/>
    <hyperlink ref="AB24:AF24" location="'A. HTT General'!A1" display="Tab A: HTT General" xr:uid="{00000000-0004-0000-0100-000018000000}"/>
    <hyperlink ref="AC24:AG24" location="'A. HTT General'!A1" display="Tab A: HTT General" xr:uid="{00000000-0004-0000-0100-000019000000}"/>
    <hyperlink ref="AD24:AH24" location="'A. HTT General'!A1" display="Tab A: HTT General" xr:uid="{00000000-0004-0000-0100-00001A000000}"/>
    <hyperlink ref="AE24:AI24" location="'A. HTT General'!A1" display="Tab A: HTT General" xr:uid="{00000000-0004-0000-0100-00001B000000}"/>
    <hyperlink ref="AF24:AJ24" location="'A. HTT General'!A1" display="Tab A: HTT General" xr:uid="{00000000-0004-0000-0100-00001C000000}"/>
    <hyperlink ref="AG24:AK24" location="'A. HTT General'!A1" display="Tab A: HTT General" xr:uid="{00000000-0004-0000-0100-00001D000000}"/>
    <hyperlink ref="AH24:AL24" location="'A. HTT General'!A1" display="Tab A: HTT General" xr:uid="{00000000-0004-0000-0100-00001E000000}"/>
    <hyperlink ref="AI24:AM24" location="'A. HTT General'!A1" display="Tab A: HTT General" xr:uid="{00000000-0004-0000-0100-00001F000000}"/>
    <hyperlink ref="AJ24:AN24" location="'A. HTT General'!A1" display="Tab A: HTT General" xr:uid="{00000000-0004-0000-0100-000020000000}"/>
    <hyperlink ref="AK24:AO24" location="'A. HTT General'!A1" display="Tab A: HTT General" xr:uid="{00000000-0004-0000-0100-000021000000}"/>
    <hyperlink ref="AL24:AP24" location="'A. HTT General'!A1" display="Tab A: HTT General" xr:uid="{00000000-0004-0000-0100-000022000000}"/>
    <hyperlink ref="AM24:AQ24" location="'A. HTT General'!A1" display="Tab A: HTT General" xr:uid="{00000000-0004-0000-0100-000023000000}"/>
    <hyperlink ref="AN24:AR24" location="'A. HTT General'!A1" display="Tab A: HTT General" xr:uid="{00000000-0004-0000-0100-000024000000}"/>
    <hyperlink ref="AO24:AS24" location="'A. HTT General'!A1" display="Tab A: HTT General" xr:uid="{00000000-0004-0000-0100-000025000000}"/>
    <hyperlink ref="AP24:AT24" location="'A. HTT General'!A1" display="Tab A: HTT General" xr:uid="{00000000-0004-0000-0100-000026000000}"/>
    <hyperlink ref="AQ24:AU24" location="'A. HTT General'!A1" display="Tab A: HTT General" xr:uid="{00000000-0004-0000-0100-000027000000}"/>
    <hyperlink ref="AR24:AV24" location="'A. HTT General'!A1" display="Tab A: HTT General" xr:uid="{00000000-0004-0000-0100-000028000000}"/>
    <hyperlink ref="AS24:AW24" location="'A. HTT General'!A1" display="Tab A: HTT General" xr:uid="{00000000-0004-0000-0100-000029000000}"/>
    <hyperlink ref="AT24:AX24" location="'A. HTT General'!A1" display="Tab A: HTT General" xr:uid="{00000000-0004-0000-0100-00002A000000}"/>
    <hyperlink ref="AU24:AY24" location="'A. HTT General'!A1" display="Tab A: HTT General" xr:uid="{00000000-0004-0000-0100-00002B000000}"/>
    <hyperlink ref="AV24:AZ24" location="'A. HTT General'!A1" display="Tab A: HTT General" xr:uid="{00000000-0004-0000-0100-00002C000000}"/>
    <hyperlink ref="AW24:BA24" location="'A. HTT General'!A1" display="Tab A: HTT General" xr:uid="{00000000-0004-0000-0100-00002D000000}"/>
    <hyperlink ref="AX24:BB24" location="'A. HTT General'!A1" display="Tab A: HTT General" xr:uid="{00000000-0004-0000-0100-00002E000000}"/>
    <hyperlink ref="AY24:BC24" location="'A. HTT General'!A1" display="Tab A: HTT General" xr:uid="{00000000-0004-0000-0100-00002F000000}"/>
    <hyperlink ref="AZ24:BD24" location="'A. HTT General'!A1" display="Tab A: HTT General" xr:uid="{00000000-0004-0000-0100-000030000000}"/>
    <hyperlink ref="BA24:BE24" location="'A. HTT General'!A1" display="Tab A: HTT General" xr:uid="{00000000-0004-0000-0100-000031000000}"/>
    <hyperlink ref="BB24:BF24" location="'A. HTT General'!A1" display="Tab A: HTT General" xr:uid="{00000000-0004-0000-0100-000032000000}"/>
    <hyperlink ref="BC24:BG24" location="'A. HTT General'!A1" display="Tab A: HTT General" xr:uid="{00000000-0004-0000-0100-000033000000}"/>
    <hyperlink ref="BD24:BH24" location="'A. HTT General'!A1" display="Tab A: HTT General" xr:uid="{00000000-0004-0000-0100-000034000000}"/>
    <hyperlink ref="BE24:BI24" location="'A. HTT General'!A1" display="Tab A: HTT General" xr:uid="{00000000-0004-0000-0100-000035000000}"/>
    <hyperlink ref="BF24:BJ24" location="'A. HTT General'!A1" display="Tab A: HTT General" xr:uid="{00000000-0004-0000-0100-000036000000}"/>
    <hyperlink ref="BG24:BK24" location="'A. HTT General'!A1" display="Tab A: HTT General" xr:uid="{00000000-0004-0000-0100-000037000000}"/>
    <hyperlink ref="BH24:BL24" location="'A. HTT General'!A1" display="Tab A: HTT General" xr:uid="{00000000-0004-0000-0100-000038000000}"/>
    <hyperlink ref="BI24:BM24" location="'A. HTT General'!A1" display="Tab A: HTT General" xr:uid="{00000000-0004-0000-0100-000039000000}"/>
    <hyperlink ref="BJ24:BN24" location="'A. HTT General'!A1" display="Tab A: HTT General" xr:uid="{00000000-0004-0000-0100-00003A000000}"/>
    <hyperlink ref="BK24:BO24" location="'A. HTT General'!A1" display="Tab A: HTT General" xr:uid="{00000000-0004-0000-0100-00003B000000}"/>
    <hyperlink ref="BL24:BP24" location="'A. HTT General'!A1" display="Tab A: HTT General" xr:uid="{00000000-0004-0000-0100-00003C000000}"/>
    <hyperlink ref="D26:H26" location="'B1. HTT Mortgage Assets'!A1" display="Worksheet B1: HTT Mortgage Assets" xr:uid="{00000000-0004-0000-0100-00003D000000}"/>
    <hyperlink ref="E26:I26" location="'B1. HTT Mortgage Assets'!A1" display="Worksheet B1: HTT Mortgage Assets" xr:uid="{00000000-0004-0000-0100-00003E000000}"/>
    <hyperlink ref="F26:J26" location="'B1. HTT Mortgage Assets'!A1" display="Worksheet B1: HTT Mortgage Assets" xr:uid="{00000000-0004-0000-0100-00003F000000}"/>
    <hyperlink ref="G26:K26" location="'B1. HTT Mortgage Assets'!A1" display="Worksheet B1: HTT Mortgage Assets" xr:uid="{00000000-0004-0000-0100-000040000000}"/>
    <hyperlink ref="H26:L26" location="'B1. HTT Mortgage Assets'!A1" display="Worksheet B1: HTT Mortgage Assets" xr:uid="{00000000-0004-0000-0100-000041000000}"/>
    <hyperlink ref="I26:M26" location="'B1. HTT Mortgage Assets'!A1" display="Worksheet B1: HTT Mortgage Assets" xr:uid="{00000000-0004-0000-0100-000042000000}"/>
    <hyperlink ref="J26:N26" location="'B1. HTT Mortgage Assets'!A1" display="Worksheet B1: HTT Mortgage Assets" xr:uid="{00000000-0004-0000-0100-000043000000}"/>
    <hyperlink ref="K26:O26" location="'B1. HTT Mortgage Assets'!A1" display="Worksheet B1: HTT Mortgage Assets" xr:uid="{00000000-0004-0000-0100-000044000000}"/>
    <hyperlink ref="L26:P26" location="'B1. HTT Mortgage Assets'!A1" display="Worksheet B1: HTT Mortgage Assets" xr:uid="{00000000-0004-0000-0100-000045000000}"/>
    <hyperlink ref="M26:Q26" location="'B1. HTT Mortgage Assets'!A1" display="Worksheet B1: HTT Mortgage Assets" xr:uid="{00000000-0004-0000-0100-000046000000}"/>
    <hyperlink ref="N26:R26" location="'B1. HTT Mortgage Assets'!A1" display="Worksheet B1: HTT Mortgage Assets" xr:uid="{00000000-0004-0000-0100-000047000000}"/>
    <hyperlink ref="O26:S26" location="'B1. HTT Mortgage Assets'!A1" display="Worksheet B1: HTT Mortgage Assets" xr:uid="{00000000-0004-0000-0100-000048000000}"/>
    <hyperlink ref="P26:T26" location="'B1. HTT Mortgage Assets'!A1" display="Worksheet B1: HTT Mortgage Assets" xr:uid="{00000000-0004-0000-0100-000049000000}"/>
    <hyperlink ref="Q26:U26" location="'B1. HTT Mortgage Assets'!A1" display="Worksheet B1: HTT Mortgage Assets" xr:uid="{00000000-0004-0000-0100-00004A000000}"/>
    <hyperlink ref="R26:V26" location="'B1. HTT Mortgage Assets'!A1" display="Worksheet B1: HTT Mortgage Assets" xr:uid="{00000000-0004-0000-0100-00004B000000}"/>
    <hyperlink ref="S26:W26" location="'B1. HTT Mortgage Assets'!A1" display="Worksheet B1: HTT Mortgage Assets" xr:uid="{00000000-0004-0000-0100-00004C000000}"/>
    <hyperlink ref="T26:X26" location="'B1. HTT Mortgage Assets'!A1" display="Worksheet B1: HTT Mortgage Assets" xr:uid="{00000000-0004-0000-0100-00004D000000}"/>
    <hyperlink ref="U26:Y26" location="'B1. HTT Mortgage Assets'!A1" display="Worksheet B1: HTT Mortgage Assets" xr:uid="{00000000-0004-0000-0100-00004E000000}"/>
    <hyperlink ref="V26:Z26" location="'B1. HTT Mortgage Assets'!A1" display="Worksheet B1: HTT Mortgage Assets" xr:uid="{00000000-0004-0000-0100-00004F000000}"/>
    <hyperlink ref="W26:AA26" location="'B1. HTT Mortgage Assets'!A1" display="Worksheet B1: HTT Mortgage Assets" xr:uid="{00000000-0004-0000-0100-000050000000}"/>
    <hyperlink ref="X26:AB26" location="'B1. HTT Mortgage Assets'!A1" display="Worksheet B1: HTT Mortgage Assets" xr:uid="{00000000-0004-0000-0100-000051000000}"/>
    <hyperlink ref="Y26:AC26" location="'B1. HTT Mortgage Assets'!A1" display="Worksheet B1: HTT Mortgage Assets" xr:uid="{00000000-0004-0000-0100-000052000000}"/>
    <hyperlink ref="Z26:AD26" location="'B1. HTT Mortgage Assets'!A1" display="Worksheet B1: HTT Mortgage Assets" xr:uid="{00000000-0004-0000-0100-000053000000}"/>
    <hyperlink ref="AA26:AE26" location="'B1. HTT Mortgage Assets'!A1" display="Worksheet B1: HTT Mortgage Assets" xr:uid="{00000000-0004-0000-0100-000054000000}"/>
    <hyperlink ref="AB26:AF26" location="'B1. HTT Mortgage Assets'!A1" display="Worksheet B1: HTT Mortgage Assets" xr:uid="{00000000-0004-0000-0100-000055000000}"/>
    <hyperlink ref="AC26:AG26" location="'B1. HTT Mortgage Assets'!A1" display="Worksheet B1: HTT Mortgage Assets" xr:uid="{00000000-0004-0000-0100-000056000000}"/>
    <hyperlink ref="AD26:AH26" location="'B1. HTT Mortgage Assets'!A1" display="Worksheet B1: HTT Mortgage Assets" xr:uid="{00000000-0004-0000-0100-000057000000}"/>
    <hyperlink ref="AE26:AI26" location="'B1. HTT Mortgage Assets'!A1" display="Worksheet B1: HTT Mortgage Assets" xr:uid="{00000000-0004-0000-0100-000058000000}"/>
    <hyperlink ref="AF26:AJ26" location="'B1. HTT Mortgage Assets'!A1" display="Worksheet B1: HTT Mortgage Assets" xr:uid="{00000000-0004-0000-0100-000059000000}"/>
    <hyperlink ref="AG26:AK26" location="'B1. HTT Mortgage Assets'!A1" display="Worksheet B1: HTT Mortgage Assets" xr:uid="{00000000-0004-0000-0100-00005A000000}"/>
    <hyperlink ref="AH26:AL26" location="'B1. HTT Mortgage Assets'!A1" display="Worksheet B1: HTT Mortgage Assets" xr:uid="{00000000-0004-0000-0100-00005B000000}"/>
    <hyperlink ref="AI26:AM26" location="'B1. HTT Mortgage Assets'!A1" display="Worksheet B1: HTT Mortgage Assets" xr:uid="{00000000-0004-0000-0100-00005C000000}"/>
    <hyperlink ref="AJ26:AN26" location="'B1. HTT Mortgage Assets'!A1" display="Worksheet B1: HTT Mortgage Assets" xr:uid="{00000000-0004-0000-0100-00005D000000}"/>
    <hyperlink ref="AK26:AO26" location="'B1. HTT Mortgage Assets'!A1" display="Worksheet B1: HTT Mortgage Assets" xr:uid="{00000000-0004-0000-0100-00005E000000}"/>
    <hyperlink ref="AL26:AP26" location="'B1. HTT Mortgage Assets'!A1" display="Worksheet B1: HTT Mortgage Assets" xr:uid="{00000000-0004-0000-0100-00005F000000}"/>
    <hyperlink ref="AM26:AQ26" location="'B1. HTT Mortgage Assets'!A1" display="Worksheet B1: HTT Mortgage Assets" xr:uid="{00000000-0004-0000-0100-000060000000}"/>
    <hyperlink ref="AN26:AR26" location="'B1. HTT Mortgage Assets'!A1" display="Worksheet B1: HTT Mortgage Assets" xr:uid="{00000000-0004-0000-0100-000061000000}"/>
    <hyperlink ref="AO26:AS26" location="'B1. HTT Mortgage Assets'!A1" display="Worksheet B1: HTT Mortgage Assets" xr:uid="{00000000-0004-0000-0100-000062000000}"/>
    <hyperlink ref="AP26:AT26" location="'B1. HTT Mortgage Assets'!A1" display="Worksheet B1: HTT Mortgage Assets" xr:uid="{00000000-0004-0000-0100-000063000000}"/>
    <hyperlink ref="AQ26:AU26" location="'B1. HTT Mortgage Assets'!A1" display="Worksheet B1: HTT Mortgage Assets" xr:uid="{00000000-0004-0000-0100-000064000000}"/>
    <hyperlink ref="AR26:AV26" location="'B1. HTT Mortgage Assets'!A1" display="Worksheet B1: HTT Mortgage Assets" xr:uid="{00000000-0004-0000-0100-000065000000}"/>
    <hyperlink ref="AS26:AW26" location="'B1. HTT Mortgage Assets'!A1" display="Worksheet B1: HTT Mortgage Assets" xr:uid="{00000000-0004-0000-0100-000066000000}"/>
    <hyperlink ref="AT26:AX26" location="'B1. HTT Mortgage Assets'!A1" display="Worksheet B1: HTT Mortgage Assets" xr:uid="{00000000-0004-0000-0100-000067000000}"/>
    <hyperlink ref="AU26:AY26" location="'B1. HTT Mortgage Assets'!A1" display="Worksheet B1: HTT Mortgage Assets" xr:uid="{00000000-0004-0000-0100-000068000000}"/>
    <hyperlink ref="AV26:AZ26" location="'B1. HTT Mortgage Assets'!A1" display="Worksheet B1: HTT Mortgage Assets" xr:uid="{00000000-0004-0000-0100-000069000000}"/>
    <hyperlink ref="AW26:BA26" location="'B1. HTT Mortgage Assets'!A1" display="Worksheet B1: HTT Mortgage Assets" xr:uid="{00000000-0004-0000-0100-00006A000000}"/>
    <hyperlink ref="AX26:BB26" location="'B1. HTT Mortgage Assets'!A1" display="Worksheet B1: HTT Mortgage Assets" xr:uid="{00000000-0004-0000-0100-00006B000000}"/>
    <hyperlink ref="AY26:BC26" location="'B1. HTT Mortgage Assets'!A1" display="Worksheet B1: HTT Mortgage Assets" xr:uid="{00000000-0004-0000-0100-00006C000000}"/>
    <hyperlink ref="AZ26:BD26" location="'B1. HTT Mortgage Assets'!A1" display="Worksheet B1: HTT Mortgage Assets" xr:uid="{00000000-0004-0000-0100-00006D000000}"/>
    <hyperlink ref="BA26:BE26" location="'B1. HTT Mortgage Assets'!A1" display="Worksheet B1: HTT Mortgage Assets" xr:uid="{00000000-0004-0000-0100-00006E000000}"/>
    <hyperlink ref="BB26:BF26" location="'B1. HTT Mortgage Assets'!A1" display="Worksheet B1: HTT Mortgage Assets" xr:uid="{00000000-0004-0000-0100-00006F000000}"/>
    <hyperlink ref="BC26:BG26" location="'B1. HTT Mortgage Assets'!A1" display="Worksheet B1: HTT Mortgage Assets" xr:uid="{00000000-0004-0000-0100-000070000000}"/>
    <hyperlink ref="BD26:BH26" location="'B1. HTT Mortgage Assets'!A1" display="Worksheet B1: HTT Mortgage Assets" xr:uid="{00000000-0004-0000-0100-000071000000}"/>
    <hyperlink ref="BE26:BI26" location="'B1. HTT Mortgage Assets'!A1" display="Worksheet B1: HTT Mortgage Assets" xr:uid="{00000000-0004-0000-0100-000072000000}"/>
    <hyperlink ref="BF26:BJ26" location="'B1. HTT Mortgage Assets'!A1" display="Worksheet B1: HTT Mortgage Assets" xr:uid="{00000000-0004-0000-0100-000073000000}"/>
    <hyperlink ref="BG26:BK26" location="'B1. HTT Mortgage Assets'!A1" display="Worksheet B1: HTT Mortgage Assets" xr:uid="{00000000-0004-0000-0100-000074000000}"/>
    <hyperlink ref="BH26:BL26" location="'B1. HTT Mortgage Assets'!A1" display="Worksheet B1: HTT Mortgage Assets" xr:uid="{00000000-0004-0000-0100-000075000000}"/>
    <hyperlink ref="BI26:BM26" location="'B1. HTT Mortgage Assets'!A1" display="Worksheet B1: HTT Mortgage Assets" xr:uid="{00000000-0004-0000-0100-000076000000}"/>
    <hyperlink ref="BJ26:BN26" location="'B1. HTT Mortgage Assets'!A1" display="Worksheet B1: HTT Mortgage Assets" xr:uid="{00000000-0004-0000-0100-000077000000}"/>
    <hyperlink ref="BK26:BO26" location="'B1. HTT Mortgage Assets'!A1" display="Worksheet B1: HTT Mortgage Assets" xr:uid="{00000000-0004-0000-0100-000078000000}"/>
    <hyperlink ref="BL26:BP26" location="'B1. HTT Mortgage Assets'!A1" display="Worksheet B1: HTT Mortgage Assets" xr:uid="{00000000-0004-0000-0100-000079000000}"/>
    <hyperlink ref="D28:H28" location="'C. HTT Harmonised Glossary'!A1" display="Worksheet C: HTT Harmonised Glossary" xr:uid="{00000000-0004-0000-0100-00007A000000}"/>
    <hyperlink ref="E28:I28" location="'C. HTT Harmonised Glossary'!A1" display="Worksheet C: HTT Harmonised Glossary" xr:uid="{00000000-0004-0000-0100-00007B000000}"/>
    <hyperlink ref="F28:J28" location="'C. HTT Harmonised Glossary'!A1" display="Worksheet C: HTT Harmonised Glossary" xr:uid="{00000000-0004-0000-0100-00007C000000}"/>
    <hyperlink ref="G28:K28" location="'C. HTT Harmonised Glossary'!A1" display="Worksheet C: HTT Harmonised Glossary" xr:uid="{00000000-0004-0000-0100-00007D000000}"/>
    <hyperlink ref="H28:L28" location="'C. HTT Harmonised Glossary'!A1" display="Worksheet C: HTT Harmonised Glossary" xr:uid="{00000000-0004-0000-0100-00007E000000}"/>
    <hyperlink ref="I28:M28" location="'C. HTT Harmonised Glossary'!A1" display="Worksheet C: HTT Harmonised Glossary" xr:uid="{00000000-0004-0000-0100-00007F000000}"/>
    <hyperlink ref="J28:N28" location="'C. HTT Harmonised Glossary'!A1" display="Worksheet C: HTT Harmonised Glossary" xr:uid="{00000000-0004-0000-0100-000080000000}"/>
    <hyperlink ref="K28:O28" location="'C. HTT Harmonised Glossary'!A1" display="Worksheet C: HTT Harmonised Glossary" xr:uid="{00000000-0004-0000-0100-000081000000}"/>
    <hyperlink ref="L28:P28" location="'C. HTT Harmonised Glossary'!A1" display="Worksheet C: HTT Harmonised Glossary" xr:uid="{00000000-0004-0000-0100-000082000000}"/>
    <hyperlink ref="M28:Q28" location="'C. HTT Harmonised Glossary'!A1" display="Worksheet C: HTT Harmonised Glossary" xr:uid="{00000000-0004-0000-0100-000083000000}"/>
    <hyperlink ref="N28:R28" location="'C. HTT Harmonised Glossary'!A1" display="Worksheet C: HTT Harmonised Glossary" xr:uid="{00000000-0004-0000-0100-000084000000}"/>
    <hyperlink ref="O28:S28" location="'C. HTT Harmonised Glossary'!A1" display="Worksheet C: HTT Harmonised Glossary" xr:uid="{00000000-0004-0000-0100-000085000000}"/>
    <hyperlink ref="P28:T28" location="'C. HTT Harmonised Glossary'!A1" display="Worksheet C: HTT Harmonised Glossary" xr:uid="{00000000-0004-0000-0100-000086000000}"/>
    <hyperlink ref="Q28:U28" location="'C. HTT Harmonised Glossary'!A1" display="Worksheet C: HTT Harmonised Glossary" xr:uid="{00000000-0004-0000-0100-000087000000}"/>
    <hyperlink ref="R28:V28" location="'C. HTT Harmonised Glossary'!A1" display="Worksheet C: HTT Harmonised Glossary" xr:uid="{00000000-0004-0000-0100-000088000000}"/>
    <hyperlink ref="S28:W28" location="'C. HTT Harmonised Glossary'!A1" display="Worksheet C: HTT Harmonised Glossary" xr:uid="{00000000-0004-0000-0100-000089000000}"/>
    <hyperlink ref="T28:X28" location="'C. HTT Harmonised Glossary'!A1" display="Worksheet C: HTT Harmonised Glossary" xr:uid="{00000000-0004-0000-0100-00008A000000}"/>
    <hyperlink ref="U28:Y28" location="'C. HTT Harmonised Glossary'!A1" display="Worksheet C: HTT Harmonised Glossary" xr:uid="{00000000-0004-0000-0100-00008B000000}"/>
    <hyperlink ref="V28:Z28" location="'C. HTT Harmonised Glossary'!A1" display="Worksheet C: HTT Harmonised Glossary" xr:uid="{00000000-0004-0000-0100-00008C000000}"/>
    <hyperlink ref="W28:AA28" location="'C. HTT Harmonised Glossary'!A1" display="Worksheet C: HTT Harmonised Glossary" xr:uid="{00000000-0004-0000-0100-00008D000000}"/>
    <hyperlink ref="X28:AB28" location="'C. HTT Harmonised Glossary'!A1" display="Worksheet C: HTT Harmonised Glossary" xr:uid="{00000000-0004-0000-0100-00008E000000}"/>
    <hyperlink ref="Y28:AC28" location="'C. HTT Harmonised Glossary'!A1" display="Worksheet C: HTT Harmonised Glossary" xr:uid="{00000000-0004-0000-0100-00008F000000}"/>
    <hyperlink ref="Z28:AD28" location="'C. HTT Harmonised Glossary'!A1" display="Worksheet C: HTT Harmonised Glossary" xr:uid="{00000000-0004-0000-0100-000090000000}"/>
    <hyperlink ref="AA28:AE28" location="'C. HTT Harmonised Glossary'!A1" display="Worksheet C: HTT Harmonised Glossary" xr:uid="{00000000-0004-0000-0100-000091000000}"/>
    <hyperlink ref="AB28:AF28" location="'C. HTT Harmonised Glossary'!A1" display="Worksheet C: HTT Harmonised Glossary" xr:uid="{00000000-0004-0000-0100-000092000000}"/>
    <hyperlink ref="AC28:AG28" location="'C. HTT Harmonised Glossary'!A1" display="Worksheet C: HTT Harmonised Glossary" xr:uid="{00000000-0004-0000-0100-000093000000}"/>
    <hyperlink ref="AD28:AH28" location="'C. HTT Harmonised Glossary'!A1" display="Worksheet C: HTT Harmonised Glossary" xr:uid="{00000000-0004-0000-0100-000094000000}"/>
    <hyperlink ref="AE28:AI28" location="'C. HTT Harmonised Glossary'!A1" display="Worksheet C: HTT Harmonised Glossary" xr:uid="{00000000-0004-0000-0100-000095000000}"/>
    <hyperlink ref="AF28:AJ28" location="'C. HTT Harmonised Glossary'!A1" display="Worksheet C: HTT Harmonised Glossary" xr:uid="{00000000-0004-0000-0100-000096000000}"/>
    <hyperlink ref="AG28:AK28" location="'C. HTT Harmonised Glossary'!A1" display="Worksheet C: HTT Harmonised Glossary" xr:uid="{00000000-0004-0000-0100-000097000000}"/>
    <hyperlink ref="AH28:AL28" location="'C. HTT Harmonised Glossary'!A1" display="Worksheet C: HTT Harmonised Glossary" xr:uid="{00000000-0004-0000-0100-000098000000}"/>
    <hyperlink ref="AI28:AM28" location="'C. HTT Harmonised Glossary'!A1" display="Worksheet C: HTT Harmonised Glossary" xr:uid="{00000000-0004-0000-0100-000099000000}"/>
    <hyperlink ref="AJ28:AN28" location="'C. HTT Harmonised Glossary'!A1" display="Worksheet C: HTT Harmonised Glossary" xr:uid="{00000000-0004-0000-0100-00009A000000}"/>
    <hyperlink ref="AK28:AO28" location="'C. HTT Harmonised Glossary'!A1" display="Worksheet C: HTT Harmonised Glossary" xr:uid="{00000000-0004-0000-0100-00009B000000}"/>
    <hyperlink ref="AL28:AP28" location="'C. HTT Harmonised Glossary'!A1" display="Worksheet C: HTT Harmonised Glossary" xr:uid="{00000000-0004-0000-0100-00009C000000}"/>
    <hyperlink ref="AM28:AQ28" location="'C. HTT Harmonised Glossary'!A1" display="Worksheet C: HTT Harmonised Glossary" xr:uid="{00000000-0004-0000-0100-00009D000000}"/>
    <hyperlink ref="AN28:AR28" location="'C. HTT Harmonised Glossary'!A1" display="Worksheet C: HTT Harmonised Glossary" xr:uid="{00000000-0004-0000-0100-00009E000000}"/>
    <hyperlink ref="AO28:AS28" location="'C. HTT Harmonised Glossary'!A1" display="Worksheet C: HTT Harmonised Glossary" xr:uid="{00000000-0004-0000-0100-00009F000000}"/>
    <hyperlink ref="AP28:AT28" location="'C. HTT Harmonised Glossary'!A1" display="Worksheet C: HTT Harmonised Glossary" xr:uid="{00000000-0004-0000-0100-0000A0000000}"/>
    <hyperlink ref="AQ28:AU28" location="'C. HTT Harmonised Glossary'!A1" display="Worksheet C: HTT Harmonised Glossary" xr:uid="{00000000-0004-0000-0100-0000A1000000}"/>
    <hyperlink ref="AR28:AV28" location="'C. HTT Harmonised Glossary'!A1" display="Worksheet C: HTT Harmonised Glossary" xr:uid="{00000000-0004-0000-0100-0000A2000000}"/>
    <hyperlink ref="AS28:AW28" location="'C. HTT Harmonised Glossary'!A1" display="Worksheet C: HTT Harmonised Glossary" xr:uid="{00000000-0004-0000-0100-0000A3000000}"/>
    <hyperlink ref="AT28:AX28" location="'C. HTT Harmonised Glossary'!A1" display="Worksheet C: HTT Harmonised Glossary" xr:uid="{00000000-0004-0000-0100-0000A4000000}"/>
    <hyperlink ref="AU28:AY28" location="'C. HTT Harmonised Glossary'!A1" display="Worksheet C: HTT Harmonised Glossary" xr:uid="{00000000-0004-0000-0100-0000A5000000}"/>
    <hyperlink ref="AV28:AZ28" location="'C. HTT Harmonised Glossary'!A1" display="Worksheet C: HTT Harmonised Glossary" xr:uid="{00000000-0004-0000-0100-0000A6000000}"/>
    <hyperlink ref="AW28:BA28" location="'C. HTT Harmonised Glossary'!A1" display="Worksheet C: HTT Harmonised Glossary" xr:uid="{00000000-0004-0000-0100-0000A7000000}"/>
    <hyperlink ref="AX28:BB28" location="'C. HTT Harmonised Glossary'!A1" display="Worksheet C: HTT Harmonised Glossary" xr:uid="{00000000-0004-0000-0100-0000A8000000}"/>
    <hyperlink ref="AY28:BC28" location="'C. HTT Harmonised Glossary'!A1" display="Worksheet C: HTT Harmonised Glossary" xr:uid="{00000000-0004-0000-0100-0000A9000000}"/>
    <hyperlink ref="AZ28:BD28" location="'C. HTT Harmonised Glossary'!A1" display="Worksheet C: HTT Harmonised Glossary" xr:uid="{00000000-0004-0000-0100-0000AA000000}"/>
    <hyperlink ref="BA28:BE28" location="'C. HTT Harmonised Glossary'!A1" display="Worksheet C: HTT Harmonised Glossary" xr:uid="{00000000-0004-0000-0100-0000AB000000}"/>
    <hyperlink ref="BB28:BF28" location="'C. HTT Harmonised Glossary'!A1" display="Worksheet C: HTT Harmonised Glossary" xr:uid="{00000000-0004-0000-0100-0000AC000000}"/>
    <hyperlink ref="BC28:BG28" location="'C. HTT Harmonised Glossary'!A1" display="Worksheet C: HTT Harmonised Glossary" xr:uid="{00000000-0004-0000-0100-0000AD000000}"/>
    <hyperlink ref="BD28:BH28" location="'C. HTT Harmonised Glossary'!A1" display="Worksheet C: HTT Harmonised Glossary" xr:uid="{00000000-0004-0000-0100-0000AE000000}"/>
    <hyperlink ref="BE28:BI28" location="'C. HTT Harmonised Glossary'!A1" display="Worksheet C: HTT Harmonised Glossary" xr:uid="{00000000-0004-0000-0100-0000AF000000}"/>
    <hyperlink ref="BF28:BJ28" location="'C. HTT Harmonised Glossary'!A1" display="Worksheet C: HTT Harmonised Glossary" xr:uid="{00000000-0004-0000-0100-0000B0000000}"/>
    <hyperlink ref="BG28:BK28" location="'C. HTT Harmonised Glossary'!A1" display="Worksheet C: HTT Harmonised Glossary" xr:uid="{00000000-0004-0000-0100-0000B1000000}"/>
    <hyperlink ref="BH28:BL28" location="'C. HTT Harmonised Glossary'!A1" display="Worksheet C: HTT Harmonised Glossary" xr:uid="{00000000-0004-0000-0100-0000B2000000}"/>
    <hyperlink ref="BI28:BM28" location="'C. HTT Harmonised Glossary'!A1" display="Worksheet C: HTT Harmonised Glossary" xr:uid="{00000000-0004-0000-0100-0000B3000000}"/>
    <hyperlink ref="BJ28:BN28" location="'C. HTT Harmonised Glossary'!A1" display="Worksheet C: HTT Harmonised Glossary" xr:uid="{00000000-0004-0000-0100-0000B4000000}"/>
    <hyperlink ref="BK28:BO28" location="'C. HTT Harmonised Glossary'!A1" display="Worksheet C: HTT Harmonised Glossary" xr:uid="{00000000-0004-0000-0100-0000B5000000}"/>
    <hyperlink ref="BL28:BP28" location="'C. HTT Harmonised Glossary'!A1" display="Worksheet C: HTT Harmonised Glossary" xr:uid="{00000000-0004-0000-0100-0000B6000000}"/>
    <hyperlink ref="D32:H32" location="'F1. Sustainable M data'!A1" display="Worksheet F1: Sustainable M data" xr:uid="{00000000-0004-0000-0100-0000B7000000}"/>
    <hyperlink ref="E32:I32" location="'F1. Sustainable M data'!A1" display="Worksheet F1: Sustainable M data" xr:uid="{00000000-0004-0000-0100-0000B8000000}"/>
    <hyperlink ref="F32:J32" location="'F1. Sustainable M data'!A1" display="Worksheet F1: Sustainable M data" xr:uid="{00000000-0004-0000-0100-0000B9000000}"/>
    <hyperlink ref="G32:K32" location="'F1. Sustainable M data'!A1" display="Worksheet F1: Sustainable M data" xr:uid="{00000000-0004-0000-0100-0000BA000000}"/>
    <hyperlink ref="H32:L32" location="'F1. Sustainable M data'!A1" display="Worksheet F1: Sustainable M data" xr:uid="{00000000-0004-0000-0100-0000BB000000}"/>
    <hyperlink ref="I32:M32" location="'F1. Sustainable M data'!A1" display="Worksheet F1: Sustainable M data" xr:uid="{00000000-0004-0000-0100-0000BC000000}"/>
    <hyperlink ref="J32:N32" location="'F1. Sustainable M data'!A1" display="Worksheet F1: Sustainable M data" xr:uid="{00000000-0004-0000-0100-0000BD000000}"/>
    <hyperlink ref="K32:O32" location="'F1. Sustainable M data'!A1" display="Worksheet F1: Sustainable M data" xr:uid="{00000000-0004-0000-0100-0000BE000000}"/>
    <hyperlink ref="L32:P32" location="'F1. Sustainable M data'!A1" display="Worksheet F1: Sustainable M data" xr:uid="{00000000-0004-0000-0100-0000BF000000}"/>
    <hyperlink ref="M32:Q32" location="'F1. Sustainable M data'!A1" display="Worksheet F1: Sustainable M data" xr:uid="{00000000-0004-0000-0100-0000C0000000}"/>
    <hyperlink ref="N32:R32" location="'F1. Sustainable M data'!A1" display="Worksheet F1: Sustainable M data" xr:uid="{00000000-0004-0000-0100-0000C1000000}"/>
    <hyperlink ref="O32:S32" location="'F1. Sustainable M data'!A1" display="Worksheet F1: Sustainable M data" xr:uid="{00000000-0004-0000-0100-0000C2000000}"/>
    <hyperlink ref="P32:T32" location="'F1. Sustainable M data'!A1" display="Worksheet F1: Sustainable M data" xr:uid="{00000000-0004-0000-0100-0000C3000000}"/>
    <hyperlink ref="Q32:U32" location="'F1. Sustainable M data'!A1" display="Worksheet F1: Sustainable M data" xr:uid="{00000000-0004-0000-0100-0000C4000000}"/>
    <hyperlink ref="R32:V32" location="'F1. Sustainable M data'!A1" display="Worksheet F1: Sustainable M data" xr:uid="{00000000-0004-0000-0100-0000C5000000}"/>
    <hyperlink ref="S32:W32" location="'F1. Sustainable M data'!A1" display="Worksheet F1: Sustainable M data" xr:uid="{00000000-0004-0000-0100-0000C6000000}"/>
    <hyperlink ref="T32:X32" location="'F1. Sustainable M data'!A1" display="Worksheet F1: Sustainable M data" xr:uid="{00000000-0004-0000-0100-0000C7000000}"/>
    <hyperlink ref="U32:Y32" location="'F1. Sustainable M data'!A1" display="Worksheet F1: Sustainable M data" xr:uid="{00000000-0004-0000-0100-0000C8000000}"/>
    <hyperlink ref="V32:Z32" location="'F1. Sustainable M data'!A1" display="Worksheet F1: Sustainable M data" xr:uid="{00000000-0004-0000-0100-0000C9000000}"/>
    <hyperlink ref="W32:AA32" location="'F1. Sustainable M data'!A1" display="Worksheet F1: Sustainable M data" xr:uid="{00000000-0004-0000-0100-0000CA000000}"/>
    <hyperlink ref="X32:AB32" location="'F1. Sustainable M data'!A1" display="Worksheet F1: Sustainable M data" xr:uid="{00000000-0004-0000-0100-0000CB000000}"/>
    <hyperlink ref="Y32:AC32" location="'F1. Sustainable M data'!A1" display="Worksheet F1: Sustainable M data" xr:uid="{00000000-0004-0000-0100-0000CC000000}"/>
    <hyperlink ref="Z32:AD32" location="'F1. Sustainable M data'!A1" display="Worksheet F1: Sustainable M data" xr:uid="{00000000-0004-0000-0100-0000CD000000}"/>
    <hyperlink ref="AA32:AE32" location="'F1. Sustainable M data'!A1" display="Worksheet F1: Sustainable M data" xr:uid="{00000000-0004-0000-0100-0000CE000000}"/>
    <hyperlink ref="AB32:AF32" location="'F1. Sustainable M data'!A1" display="Worksheet F1: Sustainable M data" xr:uid="{00000000-0004-0000-0100-0000CF000000}"/>
    <hyperlink ref="AC32:AG32" location="'F1. Sustainable M data'!A1" display="Worksheet F1: Sustainable M data" xr:uid="{00000000-0004-0000-0100-0000D0000000}"/>
    <hyperlink ref="AD32:AH32" location="'F1. Sustainable M data'!A1" display="Worksheet F1: Sustainable M data" xr:uid="{00000000-0004-0000-0100-0000D1000000}"/>
    <hyperlink ref="AE32:AI32" location="'F1. Sustainable M data'!A1" display="Worksheet F1: Sustainable M data" xr:uid="{00000000-0004-0000-0100-0000D2000000}"/>
    <hyperlink ref="AF32:AJ32" location="'F1. Sustainable M data'!A1" display="Worksheet F1: Sustainable M data" xr:uid="{00000000-0004-0000-0100-0000D3000000}"/>
  </hyperlinks>
  <printOptions horizontalCentered="1"/>
  <pageMargins left="0.7" right="0.7" top="0.75" bottom="0.75" header="0.3" footer="0.3"/>
  <pageSetup paperSize="9" scale="91" orientation="landscape"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197A0-727A-4120-8731-B9953238C652}">
  <sheetPr codeName="Feuil3">
    <tabColor rgb="FFE36E00"/>
    <pageSetUpPr fitToPage="1"/>
  </sheetPr>
  <dimension ref="A1:N366"/>
  <sheetViews>
    <sheetView zoomScale="80" zoomScaleNormal="80" workbookViewId="0">
      <selection activeCell="I28" sqref="I28"/>
    </sheetView>
  </sheetViews>
  <sheetFormatPr baseColWidth="10" defaultColWidth="9.140625" defaultRowHeight="15" outlineLevelRow="1" x14ac:dyDescent="0.25"/>
  <cols>
    <col min="1" max="1" width="13.28515625" customWidth="1"/>
    <col min="2" max="2" width="60.7109375" customWidth="1"/>
    <col min="3" max="3" width="37" bestFit="1" customWidth="1"/>
    <col min="4" max="4" width="31.42578125" bestFit="1" customWidth="1"/>
    <col min="5" max="5" width="6.7109375" customWidth="1"/>
    <col min="6" max="6" width="36.28515625" bestFit="1" customWidth="1"/>
    <col min="7" max="7" width="39.5703125" bestFit="1" customWidth="1"/>
  </cols>
  <sheetData>
    <row r="1" spans="1:7" ht="31.5" x14ac:dyDescent="0.25">
      <c r="A1" s="18" t="s">
        <v>13</v>
      </c>
      <c r="B1" s="18"/>
      <c r="C1" s="19"/>
      <c r="D1" s="19"/>
      <c r="E1" s="19"/>
      <c r="F1" s="362" t="s">
        <v>14</v>
      </c>
      <c r="G1" s="19"/>
    </row>
    <row r="2" spans="1:7" x14ac:dyDescent="0.25">
      <c r="A2" s="19"/>
      <c r="B2" s="52"/>
      <c r="C2" s="52"/>
      <c r="D2" s="19"/>
      <c r="E2" s="19"/>
      <c r="F2" s="19"/>
      <c r="G2" s="19"/>
    </row>
    <row r="3" spans="1:7" ht="18.75" x14ac:dyDescent="0.25">
      <c r="A3" s="20"/>
      <c r="B3" s="21" t="s">
        <v>15</v>
      </c>
      <c r="C3" s="22" t="s">
        <v>16</v>
      </c>
      <c r="D3" s="20"/>
      <c r="E3" s="20"/>
      <c r="F3" s="19"/>
      <c r="G3" s="20"/>
    </row>
    <row r="4" spans="1:7" x14ac:dyDescent="0.25">
      <c r="A4" s="23"/>
      <c r="B4" s="23"/>
      <c r="C4" s="23"/>
      <c r="D4" s="23"/>
      <c r="E4" s="23"/>
      <c r="F4" s="23"/>
      <c r="G4" s="19"/>
    </row>
    <row r="5" spans="1:7" ht="18.75" x14ac:dyDescent="0.25">
      <c r="A5" s="24"/>
      <c r="B5" s="25" t="s">
        <v>17</v>
      </c>
      <c r="C5" s="24"/>
      <c r="D5" s="23"/>
      <c r="E5" s="26"/>
      <c r="F5" s="26"/>
      <c r="G5" s="19"/>
    </row>
    <row r="6" spans="1:7" x14ac:dyDescent="0.25">
      <c r="A6" s="23"/>
      <c r="B6" s="53" t="s">
        <v>18</v>
      </c>
      <c r="C6" s="23"/>
      <c r="D6" s="23"/>
      <c r="E6" s="23"/>
      <c r="F6" s="23"/>
      <c r="G6" s="19"/>
    </row>
    <row r="7" spans="1:7" x14ac:dyDescent="0.25">
      <c r="A7" s="23"/>
      <c r="B7" s="255" t="s">
        <v>19</v>
      </c>
      <c r="C7" s="23"/>
      <c r="D7" s="23"/>
      <c r="E7" s="23"/>
      <c r="F7" s="23"/>
      <c r="G7" s="19"/>
    </row>
    <row r="8" spans="1:7" x14ac:dyDescent="0.25">
      <c r="A8" s="23"/>
      <c r="B8" s="346" t="s">
        <v>20</v>
      </c>
      <c r="C8" s="345"/>
      <c r="D8" s="23"/>
      <c r="E8" s="23"/>
      <c r="F8" s="23" t="s">
        <v>21</v>
      </c>
      <c r="G8" s="19"/>
    </row>
    <row r="9" spans="1:7" x14ac:dyDescent="0.25">
      <c r="A9" s="23"/>
      <c r="B9" s="53" t="s">
        <v>22</v>
      </c>
      <c r="C9" s="23"/>
      <c r="D9" s="23"/>
      <c r="E9" s="23"/>
      <c r="F9" s="23"/>
      <c r="G9" s="19"/>
    </row>
    <row r="10" spans="1:7" x14ac:dyDescent="0.25">
      <c r="A10" s="23"/>
      <c r="B10" s="53" t="s">
        <v>23</v>
      </c>
      <c r="C10" s="23"/>
      <c r="D10" s="23"/>
      <c r="E10" s="23"/>
      <c r="F10" s="23"/>
      <c r="G10" s="19"/>
    </row>
    <row r="11" spans="1:7" x14ac:dyDescent="0.25">
      <c r="A11" s="23"/>
      <c r="B11" s="54" t="s">
        <v>24</v>
      </c>
      <c r="C11" s="23"/>
      <c r="D11" s="23"/>
      <c r="E11" s="23"/>
      <c r="F11" s="23"/>
      <c r="G11" s="19"/>
    </row>
    <row r="12" spans="1:7" x14ac:dyDescent="0.25">
      <c r="A12" s="23"/>
      <c r="B12" s="27"/>
      <c r="C12" s="23"/>
      <c r="D12" s="23"/>
      <c r="E12" s="23"/>
      <c r="F12" s="23"/>
      <c r="G12" s="19"/>
    </row>
    <row r="13" spans="1:7" ht="37.5" x14ac:dyDescent="0.25">
      <c r="A13" s="28" t="s">
        <v>25</v>
      </c>
      <c r="B13" s="28" t="s">
        <v>18</v>
      </c>
      <c r="C13" s="29"/>
      <c r="D13" s="29"/>
      <c r="E13" s="29"/>
      <c r="F13" s="29"/>
      <c r="G13" s="30"/>
    </row>
    <row r="14" spans="1:7" x14ac:dyDescent="0.25">
      <c r="A14" s="367" t="s">
        <v>26</v>
      </c>
      <c r="B14" s="368" t="s">
        <v>27</v>
      </c>
      <c r="C14" s="23" t="s">
        <v>2</v>
      </c>
      <c r="D14" s="23"/>
      <c r="E14" s="26"/>
      <c r="F14" s="26"/>
      <c r="G14" s="19"/>
    </row>
    <row r="15" spans="1:7" x14ac:dyDescent="0.25">
      <c r="A15" s="367" t="s">
        <v>28</v>
      </c>
      <c r="B15" s="368" t="s">
        <v>29</v>
      </c>
      <c r="C15" s="23" t="s">
        <v>3</v>
      </c>
      <c r="D15" s="23"/>
      <c r="E15" s="26"/>
      <c r="F15" s="26"/>
      <c r="G15" s="19"/>
    </row>
    <row r="16" spans="1:7" x14ac:dyDescent="0.25">
      <c r="A16" s="367" t="s">
        <v>30</v>
      </c>
      <c r="B16" s="368" t="s">
        <v>31</v>
      </c>
      <c r="C16" s="23" t="s">
        <v>32</v>
      </c>
      <c r="D16" s="23"/>
      <c r="E16" s="26"/>
      <c r="F16" s="26"/>
      <c r="G16" s="19"/>
    </row>
    <row r="17" spans="1:14" x14ac:dyDescent="0.25">
      <c r="A17" s="367" t="s">
        <v>33</v>
      </c>
      <c r="B17" s="368" t="s">
        <v>34</v>
      </c>
      <c r="C17" s="492" t="s">
        <v>35</v>
      </c>
      <c r="D17" s="492"/>
      <c r="E17" s="492"/>
      <c r="F17" s="492"/>
      <c r="G17" s="492"/>
    </row>
    <row r="18" spans="1:14" x14ac:dyDescent="0.25">
      <c r="A18" s="367" t="s">
        <v>36</v>
      </c>
      <c r="B18" s="368" t="s">
        <v>37</v>
      </c>
      <c r="C18" s="23" t="s">
        <v>38</v>
      </c>
      <c r="D18" s="23"/>
      <c r="E18" s="26"/>
      <c r="F18" s="26"/>
      <c r="G18" s="19"/>
    </row>
    <row r="19" spans="1:14" s="33" customFormat="1" hidden="1" outlineLevel="1" x14ac:dyDescent="0.25">
      <c r="A19" s="367" t="s">
        <v>39</v>
      </c>
      <c r="B19" s="368" t="s">
        <v>40</v>
      </c>
      <c r="C19" s="23" t="s">
        <v>41</v>
      </c>
      <c r="D19" s="23"/>
      <c r="E19" s="26"/>
      <c r="F19" s="26"/>
      <c r="G19" s="19"/>
      <c r="H19" s="19"/>
      <c r="I19" s="23"/>
      <c r="J19" s="23"/>
      <c r="K19" s="23"/>
      <c r="L19" s="19"/>
      <c r="M19" s="19"/>
      <c r="N19" s="19"/>
    </row>
    <row r="20" spans="1:14" hidden="1" outlineLevel="1" x14ac:dyDescent="0.25">
      <c r="A20" s="367" t="s">
        <v>42</v>
      </c>
      <c r="B20" s="369" t="s">
        <v>43</v>
      </c>
      <c r="C20" s="23"/>
      <c r="D20" s="23"/>
      <c r="E20" s="26"/>
      <c r="F20" s="26"/>
      <c r="G20" s="19"/>
    </row>
    <row r="21" spans="1:14" hidden="1" outlineLevel="1" x14ac:dyDescent="0.25">
      <c r="A21" s="367" t="s">
        <v>44</v>
      </c>
      <c r="B21" s="369" t="s">
        <v>45</v>
      </c>
      <c r="C21" s="23"/>
      <c r="D21" s="23"/>
      <c r="E21" s="26"/>
      <c r="F21" s="26"/>
      <c r="G21" s="19"/>
    </row>
    <row r="22" spans="1:14" hidden="1" outlineLevel="1" x14ac:dyDescent="0.25">
      <c r="A22" s="367" t="s">
        <v>46</v>
      </c>
      <c r="B22" s="369"/>
      <c r="C22" s="23"/>
      <c r="D22" s="23"/>
      <c r="E22" s="26"/>
      <c r="F22" s="26"/>
      <c r="G22" s="19"/>
    </row>
    <row r="23" spans="1:14" hidden="1" outlineLevel="1" x14ac:dyDescent="0.25">
      <c r="A23" s="367" t="s">
        <v>47</v>
      </c>
      <c r="B23" s="369"/>
      <c r="C23" s="23"/>
      <c r="D23" s="23"/>
      <c r="E23" s="26"/>
      <c r="F23" s="26"/>
      <c r="G23" s="19"/>
    </row>
    <row r="24" spans="1:14" ht="12.6" hidden="1" customHeight="1" outlineLevel="1" x14ac:dyDescent="0.25">
      <c r="A24" s="367" t="s">
        <v>48</v>
      </c>
      <c r="B24" s="369"/>
      <c r="C24" s="23"/>
      <c r="D24" s="23"/>
      <c r="E24" s="26"/>
      <c r="F24" s="26"/>
      <c r="G24" s="19"/>
    </row>
    <row r="25" spans="1:14" ht="12" hidden="1" customHeight="1" outlineLevel="1" x14ac:dyDescent="0.25">
      <c r="A25" s="367" t="s">
        <v>49</v>
      </c>
      <c r="B25" s="369"/>
      <c r="C25" s="23"/>
      <c r="D25" s="23"/>
      <c r="E25" s="26"/>
      <c r="F25" s="26"/>
      <c r="G25" s="19"/>
    </row>
    <row r="26" spans="1:14" ht="18.75" collapsed="1" x14ac:dyDescent="0.25">
      <c r="A26" s="29"/>
      <c r="B26" s="28" t="s">
        <v>19</v>
      </c>
      <c r="C26" s="29"/>
      <c r="D26" s="29"/>
      <c r="E26" s="29"/>
      <c r="F26" s="29"/>
      <c r="G26" s="30"/>
    </row>
    <row r="27" spans="1:14" x14ac:dyDescent="0.25">
      <c r="A27" s="367" t="s">
        <v>50</v>
      </c>
      <c r="B27" s="370" t="s">
        <v>51</v>
      </c>
      <c r="C27" s="23" t="s">
        <v>52</v>
      </c>
      <c r="D27" s="35"/>
      <c r="E27" s="35"/>
      <c r="F27" s="35"/>
      <c r="G27" s="19"/>
    </row>
    <row r="28" spans="1:14" x14ac:dyDescent="0.25">
      <c r="A28" s="367" t="s">
        <v>53</v>
      </c>
      <c r="B28" s="371" t="s">
        <v>54</v>
      </c>
      <c r="C28" s="23" t="s">
        <v>52</v>
      </c>
      <c r="D28" s="35"/>
      <c r="E28" s="35"/>
      <c r="F28" s="35"/>
      <c r="G28" s="19"/>
    </row>
    <row r="29" spans="1:14" x14ac:dyDescent="0.25">
      <c r="A29" s="367" t="s">
        <v>55</v>
      </c>
      <c r="B29" s="370" t="s">
        <v>56</v>
      </c>
      <c r="C29" s="23" t="s">
        <v>52</v>
      </c>
      <c r="D29" s="35"/>
      <c r="E29" s="35"/>
      <c r="F29" s="35"/>
      <c r="G29" s="19"/>
    </row>
    <row r="30" spans="1:14" x14ac:dyDescent="0.25">
      <c r="A30" s="367" t="s">
        <v>57</v>
      </c>
      <c r="B30" s="370" t="s">
        <v>58</v>
      </c>
      <c r="C30" s="344" t="s">
        <v>59</v>
      </c>
      <c r="D30" s="35"/>
      <c r="E30" s="35"/>
      <c r="F30" s="35"/>
      <c r="G30" s="19"/>
    </row>
    <row r="31" spans="1:14" hidden="1" outlineLevel="1" x14ac:dyDescent="0.25">
      <c r="A31" s="367" t="s">
        <v>60</v>
      </c>
      <c r="B31" s="372"/>
      <c r="C31" s="23"/>
      <c r="D31" s="23"/>
      <c r="E31" s="35"/>
      <c r="F31" s="35"/>
      <c r="G31" s="19"/>
    </row>
    <row r="32" spans="1:14" hidden="1" outlineLevel="1" x14ac:dyDescent="0.25">
      <c r="A32" s="367" t="s">
        <v>61</v>
      </c>
      <c r="B32" s="372"/>
      <c r="C32" s="23"/>
      <c r="D32" s="23"/>
      <c r="E32" s="35"/>
      <c r="F32" s="35"/>
      <c r="G32" s="19"/>
    </row>
    <row r="33" spans="1:7" hidden="1" outlineLevel="1" x14ac:dyDescent="0.25">
      <c r="A33" s="367" t="s">
        <v>62</v>
      </c>
      <c r="B33" s="372"/>
      <c r="C33" s="23"/>
      <c r="D33" s="23"/>
      <c r="E33" s="35"/>
      <c r="F33" s="35"/>
      <c r="G33" s="19"/>
    </row>
    <row r="34" spans="1:7" hidden="1" outlineLevel="1" x14ac:dyDescent="0.25">
      <c r="A34" s="367" t="s">
        <v>63</v>
      </c>
      <c r="B34" s="372"/>
      <c r="C34" s="23"/>
      <c r="D34" s="23"/>
      <c r="E34" s="35"/>
      <c r="F34" s="35"/>
      <c r="G34" s="19"/>
    </row>
    <row r="35" spans="1:7" hidden="1" outlineLevel="1" x14ac:dyDescent="0.25">
      <c r="A35" s="367" t="s">
        <v>64</v>
      </c>
      <c r="B35" s="373"/>
      <c r="C35" s="23"/>
      <c r="D35" s="23"/>
      <c r="E35" s="35"/>
      <c r="F35" s="35"/>
      <c r="G35" s="19"/>
    </row>
    <row r="36" spans="1:7" ht="18.75" collapsed="1" x14ac:dyDescent="0.25">
      <c r="A36" s="28"/>
      <c r="B36" s="28" t="s">
        <v>20</v>
      </c>
      <c r="C36" s="28"/>
      <c r="D36" s="29"/>
      <c r="E36" s="29"/>
      <c r="F36" s="29"/>
      <c r="G36" s="30"/>
    </row>
    <row r="37" spans="1:7" x14ac:dyDescent="0.25">
      <c r="A37" s="363"/>
      <c r="B37" s="364" t="s">
        <v>65</v>
      </c>
      <c r="C37" s="363" t="s">
        <v>66</v>
      </c>
      <c r="D37" s="365"/>
      <c r="E37" s="365"/>
      <c r="F37" s="365"/>
      <c r="G37" s="366"/>
    </row>
    <row r="38" spans="1:7" x14ac:dyDescent="0.25">
      <c r="A38" s="367" t="s">
        <v>67</v>
      </c>
      <c r="B38" s="374" t="s">
        <v>68</v>
      </c>
      <c r="C38" s="31">
        <f>C58</f>
        <v>55727.551906289991</v>
      </c>
      <c r="D38" s="23"/>
      <c r="E38" s="23"/>
      <c r="F38" s="35"/>
      <c r="G38" s="19"/>
    </row>
    <row r="39" spans="1:7" ht="12.75" customHeight="1" x14ac:dyDescent="0.25">
      <c r="A39" s="367" t="s">
        <v>69</v>
      </c>
      <c r="B39" s="374" t="s">
        <v>70</v>
      </c>
      <c r="C39" s="31">
        <v>49600</v>
      </c>
      <c r="D39" s="23"/>
      <c r="E39" s="23"/>
      <c r="F39" s="35"/>
      <c r="G39" s="19"/>
    </row>
    <row r="40" spans="1:7" hidden="1" outlineLevel="1" x14ac:dyDescent="0.25">
      <c r="A40" s="367" t="s">
        <v>71</v>
      </c>
      <c r="B40" s="375" t="s">
        <v>72</v>
      </c>
      <c r="C40" s="31" t="s">
        <v>73</v>
      </c>
      <c r="D40" s="23"/>
      <c r="E40" s="23"/>
      <c r="F40" s="35"/>
      <c r="G40" s="19"/>
    </row>
    <row r="41" spans="1:7" hidden="1" outlineLevel="1" x14ac:dyDescent="0.25">
      <c r="A41" s="367" t="s">
        <v>74</v>
      </c>
      <c r="B41" s="375" t="s">
        <v>75</v>
      </c>
      <c r="C41" s="31" t="s">
        <v>73</v>
      </c>
      <c r="D41" s="23"/>
      <c r="E41" s="23"/>
      <c r="F41" s="35"/>
      <c r="G41" s="19"/>
    </row>
    <row r="42" spans="1:7" hidden="1" outlineLevel="1" x14ac:dyDescent="0.25">
      <c r="A42" s="367" t="s">
        <v>76</v>
      </c>
      <c r="B42" s="376"/>
      <c r="C42" s="31"/>
      <c r="D42" s="23"/>
      <c r="E42" s="23"/>
      <c r="F42" s="35"/>
      <c r="G42" s="19"/>
    </row>
    <row r="43" spans="1:7" hidden="1" outlineLevel="1" x14ac:dyDescent="0.25">
      <c r="A43" s="377" t="s">
        <v>77</v>
      </c>
      <c r="B43" s="378"/>
      <c r="C43" s="23"/>
      <c r="D43" s="23"/>
      <c r="E43" s="23"/>
      <c r="F43" s="35"/>
      <c r="G43" s="19"/>
    </row>
    <row r="44" spans="1:7" collapsed="1" x14ac:dyDescent="0.25">
      <c r="A44" s="363"/>
      <c r="B44" s="364" t="s">
        <v>78</v>
      </c>
      <c r="C44" s="363" t="s">
        <v>79</v>
      </c>
      <c r="D44" s="365" t="s">
        <v>80</v>
      </c>
      <c r="E44" s="365"/>
      <c r="F44" s="365" t="s">
        <v>81</v>
      </c>
      <c r="G44" s="366" t="s">
        <v>82</v>
      </c>
    </row>
    <row r="45" spans="1:7" ht="45" x14ac:dyDescent="0.25">
      <c r="A45" s="367" t="s">
        <v>83</v>
      </c>
      <c r="B45" s="374" t="s">
        <v>84</v>
      </c>
      <c r="C45" s="32">
        <v>0.05</v>
      </c>
      <c r="D45" s="380">
        <f>C38/C39-1-MAX(C45,F45)</f>
        <v>3.8539352949394881E-2</v>
      </c>
      <c r="E45" s="32"/>
      <c r="F45" s="32">
        <v>8.5000000000000006E-2</v>
      </c>
      <c r="G45" s="256" t="s">
        <v>85</v>
      </c>
    </row>
    <row r="46" spans="1:7" x14ac:dyDescent="0.25">
      <c r="A46" s="367"/>
      <c r="B46" s="367"/>
      <c r="C46" s="32"/>
      <c r="D46" s="32"/>
      <c r="E46" s="32"/>
      <c r="F46" s="32"/>
      <c r="G46" s="256"/>
    </row>
    <row r="47" spans="1:7" x14ac:dyDescent="0.25">
      <c r="A47" s="367" t="s">
        <v>86</v>
      </c>
      <c r="B47" s="367" t="s">
        <v>87</v>
      </c>
      <c r="C47" s="31">
        <f>C38-C39</f>
        <v>6127.5519062899912</v>
      </c>
      <c r="D47" s="32"/>
      <c r="E47" s="32"/>
      <c r="F47" s="32"/>
      <c r="G47" s="256"/>
    </row>
    <row r="48" spans="1:7" hidden="1" outlineLevel="1" x14ac:dyDescent="0.25">
      <c r="A48" s="367" t="s">
        <v>88</v>
      </c>
      <c r="B48" s="367"/>
      <c r="C48" s="32"/>
      <c r="D48" s="32"/>
      <c r="E48" s="32"/>
      <c r="F48" s="32"/>
      <c r="G48" s="43"/>
    </row>
    <row r="49" spans="1:7" hidden="1" outlineLevel="1" x14ac:dyDescent="0.25">
      <c r="A49" s="367" t="s">
        <v>89</v>
      </c>
      <c r="B49" s="379" t="s">
        <v>90</v>
      </c>
      <c r="C49" s="32"/>
      <c r="D49" s="32"/>
      <c r="E49" s="32"/>
      <c r="F49" s="32"/>
      <c r="G49" s="43"/>
    </row>
    <row r="50" spans="1:7" hidden="1" outlineLevel="1" x14ac:dyDescent="0.25">
      <c r="A50" s="367" t="s">
        <v>91</v>
      </c>
      <c r="B50" s="379" t="s">
        <v>92</v>
      </c>
      <c r="C50" s="43"/>
      <c r="D50" s="43"/>
      <c r="E50" s="43"/>
      <c r="F50" s="43"/>
      <c r="G50" s="43"/>
    </row>
    <row r="51" spans="1:7" hidden="1" outlineLevel="1" x14ac:dyDescent="0.25">
      <c r="A51" s="367" t="s">
        <v>93</v>
      </c>
      <c r="B51" s="379" t="s">
        <v>94</v>
      </c>
      <c r="C51" s="43"/>
      <c r="D51" s="43"/>
      <c r="E51" s="43"/>
      <c r="F51" s="43"/>
      <c r="G51" s="43"/>
    </row>
    <row r="52" spans="1:7" collapsed="1" x14ac:dyDescent="0.25">
      <c r="A52" s="363"/>
      <c r="B52" s="364" t="s">
        <v>95</v>
      </c>
      <c r="C52" s="363" t="s">
        <v>66</v>
      </c>
      <c r="D52" s="365"/>
      <c r="E52" s="365"/>
      <c r="F52" s="365" t="s">
        <v>96</v>
      </c>
      <c r="G52" s="366"/>
    </row>
    <row r="53" spans="1:7" x14ac:dyDescent="0.25">
      <c r="A53" s="367" t="s">
        <v>97</v>
      </c>
      <c r="B53" s="374" t="s">
        <v>98</v>
      </c>
      <c r="C53" s="385">
        <v>55056.816784739996</v>
      </c>
      <c r="D53" s="23"/>
      <c r="E53" s="44"/>
      <c r="F53" s="387">
        <f>C53/C$58</f>
        <v>0.98796403038342895</v>
      </c>
      <c r="G53" s="45"/>
    </row>
    <row r="54" spans="1:7" x14ac:dyDescent="0.25">
      <c r="A54" s="367" t="s">
        <v>99</v>
      </c>
      <c r="B54" s="374" t="s">
        <v>100</v>
      </c>
      <c r="C54" s="385">
        <v>1.4280070000000001E-2</v>
      </c>
      <c r="D54" s="23"/>
      <c r="E54" s="44"/>
      <c r="F54" s="387">
        <f>C54/C$58</f>
        <v>2.5624793323081907E-7</v>
      </c>
      <c r="G54" s="45"/>
    </row>
    <row r="55" spans="1:7" x14ac:dyDescent="0.25">
      <c r="A55" s="367" t="s">
        <v>101</v>
      </c>
      <c r="B55" s="374" t="s">
        <v>102</v>
      </c>
      <c r="C55" s="385"/>
      <c r="D55" s="23"/>
      <c r="E55" s="44"/>
      <c r="F55" s="387"/>
      <c r="G55" s="45"/>
    </row>
    <row r="56" spans="1:7" x14ac:dyDescent="0.25">
      <c r="A56" s="367" t="s">
        <v>103</v>
      </c>
      <c r="B56" s="374" t="s">
        <v>104</v>
      </c>
      <c r="C56" s="385">
        <f>C179</f>
        <v>670.72084147999999</v>
      </c>
      <c r="D56" s="23"/>
      <c r="E56" s="44"/>
      <c r="F56" s="387">
        <f>C56/C$58</f>
        <v>1.2035713368637955E-2</v>
      </c>
      <c r="G56" s="45"/>
    </row>
    <row r="57" spans="1:7" x14ac:dyDescent="0.25">
      <c r="A57" s="367" t="s">
        <v>105</v>
      </c>
      <c r="B57" s="367" t="s">
        <v>106</v>
      </c>
      <c r="C57" s="385"/>
      <c r="D57" s="23"/>
      <c r="E57" s="44"/>
      <c r="F57" s="387"/>
      <c r="G57" s="45"/>
    </row>
    <row r="58" spans="1:7" x14ac:dyDescent="0.25">
      <c r="A58" s="367" t="s">
        <v>107</v>
      </c>
      <c r="B58" s="382" t="s">
        <v>108</v>
      </c>
      <c r="C58" s="383">
        <f>C53+C54+C56</f>
        <v>55727.551906289991</v>
      </c>
      <c r="D58" s="44"/>
      <c r="E58" s="44"/>
      <c r="F58" s="388">
        <f>F53+F54+F56</f>
        <v>1</v>
      </c>
      <c r="G58" s="45"/>
    </row>
    <row r="59" spans="1:7" hidden="1" outlineLevel="1" x14ac:dyDescent="0.25">
      <c r="A59" s="367" t="s">
        <v>109</v>
      </c>
      <c r="B59" s="384" t="s">
        <v>110</v>
      </c>
      <c r="C59" s="385"/>
      <c r="D59" s="23"/>
      <c r="E59" s="44"/>
      <c r="F59" s="387"/>
      <c r="G59" s="45"/>
    </row>
    <row r="60" spans="1:7" hidden="1" outlineLevel="1" x14ac:dyDescent="0.25">
      <c r="A60" s="367" t="s">
        <v>111</v>
      </c>
      <c r="B60" s="384" t="s">
        <v>110</v>
      </c>
      <c r="C60" s="385"/>
      <c r="D60" s="23"/>
      <c r="E60" s="44"/>
      <c r="F60" s="387"/>
      <c r="G60" s="45"/>
    </row>
    <row r="61" spans="1:7" hidden="1" outlineLevel="1" x14ac:dyDescent="0.25">
      <c r="A61" s="367" t="s">
        <v>112</v>
      </c>
      <c r="B61" s="384" t="s">
        <v>110</v>
      </c>
      <c r="C61" s="385"/>
      <c r="D61" s="23"/>
      <c r="E61" s="44"/>
      <c r="F61" s="387"/>
      <c r="G61" s="45"/>
    </row>
    <row r="62" spans="1:7" hidden="1" outlineLevel="1" x14ac:dyDescent="0.25">
      <c r="A62" s="367" t="s">
        <v>113</v>
      </c>
      <c r="B62" s="384" t="s">
        <v>110</v>
      </c>
      <c r="C62" s="385"/>
      <c r="D62" s="23"/>
      <c r="E62" s="44"/>
      <c r="F62" s="387"/>
      <c r="G62" s="45"/>
    </row>
    <row r="63" spans="1:7" hidden="1" outlineLevel="1" x14ac:dyDescent="0.25">
      <c r="A63" s="367" t="s">
        <v>114</v>
      </c>
      <c r="B63" s="384" t="s">
        <v>110</v>
      </c>
      <c r="C63" s="385"/>
      <c r="D63" s="23"/>
      <c r="E63" s="44"/>
      <c r="F63" s="387"/>
      <c r="G63" s="45"/>
    </row>
    <row r="64" spans="1:7" hidden="1" outlineLevel="1" x14ac:dyDescent="0.25">
      <c r="A64" s="367" t="s">
        <v>115</v>
      </c>
      <c r="B64" s="384" t="s">
        <v>110</v>
      </c>
      <c r="C64" s="386"/>
      <c r="D64" s="33"/>
      <c r="E64" s="33"/>
      <c r="F64" s="387"/>
      <c r="G64" s="257"/>
    </row>
    <row r="65" spans="1:7" collapsed="1" x14ac:dyDescent="0.25">
      <c r="A65" s="363"/>
      <c r="B65" s="364" t="s">
        <v>116</v>
      </c>
      <c r="C65" s="363" t="s">
        <v>117</v>
      </c>
      <c r="D65" s="365" t="s">
        <v>118</v>
      </c>
      <c r="E65" s="365"/>
      <c r="F65" s="365" t="s">
        <v>119</v>
      </c>
      <c r="G65" s="366" t="s">
        <v>120</v>
      </c>
    </row>
    <row r="66" spans="1:7" x14ac:dyDescent="0.25">
      <c r="A66" s="367" t="s">
        <v>121</v>
      </c>
      <c r="B66" s="374" t="s">
        <v>122</v>
      </c>
      <c r="C66" s="381">
        <v>8.2714974482557153</v>
      </c>
      <c r="D66" s="381">
        <v>6.9932325407689415</v>
      </c>
      <c r="E66" s="389"/>
      <c r="F66" s="390"/>
      <c r="G66" s="391"/>
    </row>
    <row r="67" spans="1:7" x14ac:dyDescent="0.25">
      <c r="A67" s="367"/>
      <c r="B67" s="374"/>
      <c r="C67" s="392"/>
      <c r="D67" s="392"/>
      <c r="E67" s="389"/>
      <c r="F67" s="390"/>
      <c r="G67" s="391"/>
    </row>
    <row r="68" spans="1:7" x14ac:dyDescent="0.25">
      <c r="A68" s="367"/>
      <c r="B68" s="374" t="s">
        <v>123</v>
      </c>
      <c r="C68" s="393"/>
      <c r="D68" s="393"/>
      <c r="E68" s="389"/>
      <c r="F68" s="391"/>
      <c r="G68" s="391"/>
    </row>
    <row r="69" spans="1:7" x14ac:dyDescent="0.25">
      <c r="A69" s="367"/>
      <c r="B69" s="374" t="s">
        <v>124</v>
      </c>
      <c r="C69" s="392"/>
      <c r="D69" s="392"/>
      <c r="E69" s="389"/>
      <c r="F69" s="391"/>
      <c r="G69" s="391"/>
    </row>
    <row r="70" spans="1:7" x14ac:dyDescent="0.25">
      <c r="A70" s="367" t="s">
        <v>125</v>
      </c>
      <c r="B70" s="394" t="s">
        <v>126</v>
      </c>
      <c r="C70" s="385">
        <v>4095.1913231899998</v>
      </c>
      <c r="D70" s="385">
        <v>5536.3840709181341</v>
      </c>
      <c r="E70" s="395"/>
      <c r="F70" s="387">
        <f>C70/C$77</f>
        <v>7.4429970573658133E-2</v>
      </c>
      <c r="G70" s="387">
        <f>D70/D$77</f>
        <v>0.10062360240642361</v>
      </c>
    </row>
    <row r="71" spans="1:7" x14ac:dyDescent="0.25">
      <c r="A71" s="367" t="s">
        <v>127</v>
      </c>
      <c r="B71" s="394" t="s">
        <v>128</v>
      </c>
      <c r="C71" s="385">
        <v>4041.67403117</v>
      </c>
      <c r="D71" s="385">
        <v>5216.55921028803</v>
      </c>
      <c r="E71" s="395"/>
      <c r="F71" s="387">
        <f t="shared" ref="F71:F76" si="0">C71/C$77</f>
        <v>7.3457295512623963E-2</v>
      </c>
      <c r="G71" s="387">
        <f t="shared" ref="G71:G76" si="1">D71/D$77</f>
        <v>9.4810795851910767E-2</v>
      </c>
    </row>
    <row r="72" spans="1:7" x14ac:dyDescent="0.25">
      <c r="A72" s="367" t="s">
        <v>129</v>
      </c>
      <c r="B72" s="394" t="s">
        <v>130</v>
      </c>
      <c r="C72" s="385">
        <v>3952.8338650300002</v>
      </c>
      <c r="D72" s="385">
        <v>4879.4244008289897</v>
      </c>
      <c r="E72" s="395"/>
      <c r="F72" s="387">
        <f t="shared" si="0"/>
        <v>7.184262835064914E-2</v>
      </c>
      <c r="G72" s="387">
        <f t="shared" si="1"/>
        <v>8.868338153422127E-2</v>
      </c>
    </row>
    <row r="73" spans="1:7" x14ac:dyDescent="0.25">
      <c r="A73" s="367" t="s">
        <v>131</v>
      </c>
      <c r="B73" s="394" t="s">
        <v>132</v>
      </c>
      <c r="C73" s="385">
        <v>3844.4703442599998</v>
      </c>
      <c r="D73" s="385">
        <v>4542.0948685681915</v>
      </c>
      <c r="E73" s="395"/>
      <c r="F73" s="387">
        <f t="shared" si="0"/>
        <v>6.9873124846259418E-2</v>
      </c>
      <c r="G73" s="387">
        <f t="shared" si="1"/>
        <v>8.255242813587324E-2</v>
      </c>
    </row>
    <row r="74" spans="1:7" x14ac:dyDescent="0.25">
      <c r="A74" s="367" t="s">
        <v>133</v>
      </c>
      <c r="B74" s="394" t="s">
        <v>134</v>
      </c>
      <c r="C74" s="385">
        <v>3699.7856277199999</v>
      </c>
      <c r="D74" s="385">
        <v>4191.2197816841099</v>
      </c>
      <c r="E74" s="395"/>
      <c r="F74" s="387">
        <f t="shared" si="0"/>
        <v>6.7243484777052165E-2</v>
      </c>
      <c r="G74" s="387">
        <f t="shared" si="1"/>
        <v>7.6175284717951361E-2</v>
      </c>
    </row>
    <row r="75" spans="1:7" x14ac:dyDescent="0.25">
      <c r="A75" s="367" t="s">
        <v>135</v>
      </c>
      <c r="B75" s="394" t="s">
        <v>136</v>
      </c>
      <c r="C75" s="385">
        <v>15970.075333590001</v>
      </c>
      <c r="D75" s="385">
        <v>16083.776671436535</v>
      </c>
      <c r="E75" s="395"/>
      <c r="F75" s="387">
        <f t="shared" si="0"/>
        <v>0.29025560549691048</v>
      </c>
      <c r="G75" s="387">
        <f t="shared" si="1"/>
        <v>0.29232212365497079</v>
      </c>
    </row>
    <row r="76" spans="1:7" x14ac:dyDescent="0.25">
      <c r="A76" s="367" t="s">
        <v>137</v>
      </c>
      <c r="B76" s="394" t="s">
        <v>138</v>
      </c>
      <c r="C76" s="385">
        <v>19416.699587210001</v>
      </c>
      <c r="D76" s="385">
        <v>14571.271108446015</v>
      </c>
      <c r="E76" s="395"/>
      <c r="F76" s="387">
        <f t="shared" si="0"/>
        <v>0.35289789044284658</v>
      </c>
      <c r="G76" s="387">
        <f t="shared" si="1"/>
        <v>0.26483238369864892</v>
      </c>
    </row>
    <row r="77" spans="1:7" x14ac:dyDescent="0.25">
      <c r="A77" s="367" t="s">
        <v>139</v>
      </c>
      <c r="B77" s="396" t="s">
        <v>108</v>
      </c>
      <c r="C77" s="383">
        <f>SUM(C70:C76)</f>
        <v>55020.730112170007</v>
      </c>
      <c r="D77" s="383">
        <f>SUM(D70:D76)</f>
        <v>55020.730112170007</v>
      </c>
      <c r="E77" s="378"/>
      <c r="F77" s="388">
        <f>SUM(F70:F76)</f>
        <v>0.99999999999999989</v>
      </c>
      <c r="G77" s="388">
        <f>SUM(G70:G76)</f>
        <v>0.99999999999999989</v>
      </c>
    </row>
    <row r="78" spans="1:7" hidden="1" outlineLevel="1" x14ac:dyDescent="0.25">
      <c r="A78" s="367" t="s">
        <v>140</v>
      </c>
      <c r="B78" s="397" t="s">
        <v>141</v>
      </c>
      <c r="C78" s="398"/>
      <c r="D78" s="398"/>
      <c r="E78" s="378"/>
      <c r="F78" s="387"/>
      <c r="G78" s="387"/>
    </row>
    <row r="79" spans="1:7" hidden="1" outlineLevel="1" x14ac:dyDescent="0.25">
      <c r="A79" s="367" t="s">
        <v>142</v>
      </c>
      <c r="B79" s="397" t="s">
        <v>143</v>
      </c>
      <c r="C79" s="398"/>
      <c r="D79" s="398"/>
      <c r="E79" s="378"/>
      <c r="F79" s="387"/>
      <c r="G79" s="387"/>
    </row>
    <row r="80" spans="1:7" hidden="1" outlineLevel="1" x14ac:dyDescent="0.25">
      <c r="A80" s="367" t="s">
        <v>144</v>
      </c>
      <c r="B80" s="397" t="s">
        <v>145</v>
      </c>
      <c r="C80" s="398"/>
      <c r="D80" s="398"/>
      <c r="E80" s="378"/>
      <c r="F80" s="387"/>
      <c r="G80" s="387"/>
    </row>
    <row r="81" spans="1:7" hidden="1" outlineLevel="1" x14ac:dyDescent="0.25">
      <c r="A81" s="367" t="s">
        <v>146</v>
      </c>
      <c r="B81" s="397" t="s">
        <v>147</v>
      </c>
      <c r="C81" s="398"/>
      <c r="D81" s="398"/>
      <c r="E81" s="378"/>
      <c r="F81" s="387"/>
      <c r="G81" s="387"/>
    </row>
    <row r="82" spans="1:7" hidden="1" outlineLevel="1" x14ac:dyDescent="0.25">
      <c r="A82" s="367" t="s">
        <v>148</v>
      </c>
      <c r="B82" s="397" t="s">
        <v>149</v>
      </c>
      <c r="C82" s="398"/>
      <c r="D82" s="398"/>
      <c r="E82" s="378"/>
      <c r="F82" s="387"/>
      <c r="G82" s="387"/>
    </row>
    <row r="83" spans="1:7" hidden="1" outlineLevel="1" x14ac:dyDescent="0.25">
      <c r="A83" s="367" t="s">
        <v>150</v>
      </c>
      <c r="B83" s="399"/>
      <c r="C83" s="400"/>
      <c r="D83" s="400"/>
      <c r="E83" s="378"/>
      <c r="F83" s="401"/>
      <c r="G83" s="401"/>
    </row>
    <row r="84" spans="1:7" hidden="1" outlineLevel="1" x14ac:dyDescent="0.25">
      <c r="A84" s="367" t="s">
        <v>151</v>
      </c>
      <c r="B84" s="399"/>
      <c r="C84" s="400"/>
      <c r="D84" s="400"/>
      <c r="E84" s="378"/>
      <c r="F84" s="401"/>
      <c r="G84" s="401"/>
    </row>
    <row r="85" spans="1:7" hidden="1" outlineLevel="1" x14ac:dyDescent="0.25">
      <c r="A85" s="367" t="s">
        <v>152</v>
      </c>
      <c r="B85" s="399"/>
      <c r="C85" s="400"/>
      <c r="D85" s="400"/>
      <c r="E85" s="378"/>
      <c r="F85" s="401"/>
      <c r="G85" s="401"/>
    </row>
    <row r="86" spans="1:7" hidden="1" outlineLevel="1" x14ac:dyDescent="0.25">
      <c r="A86" s="367" t="s">
        <v>153</v>
      </c>
      <c r="B86" s="402"/>
      <c r="C86" s="400"/>
      <c r="D86" s="400"/>
      <c r="E86" s="378"/>
      <c r="F86" s="401"/>
      <c r="G86" s="401"/>
    </row>
    <row r="87" spans="1:7" hidden="1" outlineLevel="1" x14ac:dyDescent="0.25">
      <c r="A87" s="367" t="s">
        <v>154</v>
      </c>
      <c r="B87" s="399"/>
      <c r="C87" s="400"/>
      <c r="D87" s="400"/>
      <c r="E87" s="378"/>
      <c r="F87" s="401"/>
      <c r="G87" s="401"/>
    </row>
    <row r="88" spans="1:7" collapsed="1" x14ac:dyDescent="0.25">
      <c r="A88" s="363"/>
      <c r="B88" s="364" t="s">
        <v>155</v>
      </c>
      <c r="C88" s="363" t="s">
        <v>156</v>
      </c>
      <c r="D88" s="365" t="s">
        <v>157</v>
      </c>
      <c r="E88" s="365"/>
      <c r="F88" s="365" t="s">
        <v>158</v>
      </c>
      <c r="G88" s="366" t="s">
        <v>159</v>
      </c>
    </row>
    <row r="89" spans="1:7" x14ac:dyDescent="0.25">
      <c r="A89" s="367" t="s">
        <v>160</v>
      </c>
      <c r="B89" s="374" t="s">
        <v>161</v>
      </c>
      <c r="C89" s="381">
        <v>5.3654329077060936</v>
      </c>
      <c r="D89" s="381">
        <v>6.3654329077060936</v>
      </c>
      <c r="E89" s="389"/>
      <c r="F89" s="403"/>
      <c r="G89" s="404"/>
    </row>
    <row r="90" spans="1:7" x14ac:dyDescent="0.25">
      <c r="A90" s="367"/>
      <c r="B90" s="374"/>
      <c r="C90" s="381"/>
      <c r="D90" s="381"/>
      <c r="E90" s="389"/>
      <c r="F90" s="403"/>
      <c r="G90" s="404"/>
    </row>
    <row r="91" spans="1:7" x14ac:dyDescent="0.25">
      <c r="A91" s="367"/>
      <c r="B91" s="374" t="s">
        <v>162</v>
      </c>
      <c r="C91" s="405"/>
      <c r="D91" s="405"/>
      <c r="E91" s="389"/>
      <c r="F91" s="404"/>
      <c r="G91" s="404"/>
    </row>
    <row r="92" spans="1:7" x14ac:dyDescent="0.25">
      <c r="A92" s="367" t="s">
        <v>163</v>
      </c>
      <c r="B92" s="374" t="s">
        <v>124</v>
      </c>
      <c r="C92" s="381"/>
      <c r="D92" s="381"/>
      <c r="E92" s="389"/>
      <c r="F92" s="404"/>
      <c r="G92" s="404"/>
    </row>
    <row r="93" spans="1:7" x14ac:dyDescent="0.25">
      <c r="A93" s="367" t="s">
        <v>164</v>
      </c>
      <c r="B93" s="394" t="s">
        <v>126</v>
      </c>
      <c r="C93" s="385">
        <v>5500</v>
      </c>
      <c r="D93" s="385">
        <v>0</v>
      </c>
      <c r="E93" s="395"/>
      <c r="F93" s="387">
        <f>C93/C$100</f>
        <v>0.11088709677419355</v>
      </c>
      <c r="G93" s="387">
        <f>D93/D$100</f>
        <v>0</v>
      </c>
    </row>
    <row r="94" spans="1:7" x14ac:dyDescent="0.25">
      <c r="A94" s="367" t="s">
        <v>165</v>
      </c>
      <c r="B94" s="394" t="s">
        <v>128</v>
      </c>
      <c r="C94" s="385">
        <v>4590</v>
      </c>
      <c r="D94" s="385">
        <v>5500</v>
      </c>
      <c r="E94" s="395"/>
      <c r="F94" s="387">
        <f t="shared" ref="F94:F99" si="2">C94/C$100</f>
        <v>9.2540322580645165E-2</v>
      </c>
      <c r="G94" s="387">
        <f t="shared" ref="G94:G99" si="3">D94/D$100</f>
        <v>0.11088709677419355</v>
      </c>
    </row>
    <row r="95" spans="1:7" x14ac:dyDescent="0.25">
      <c r="A95" s="367" t="s">
        <v>166</v>
      </c>
      <c r="B95" s="394" t="s">
        <v>130</v>
      </c>
      <c r="C95" s="385">
        <v>3910</v>
      </c>
      <c r="D95" s="385">
        <v>4590</v>
      </c>
      <c r="E95" s="395"/>
      <c r="F95" s="387">
        <f t="shared" si="2"/>
        <v>7.8830645161290319E-2</v>
      </c>
      <c r="G95" s="387">
        <f t="shared" si="3"/>
        <v>9.2540322580645165E-2</v>
      </c>
    </row>
    <row r="96" spans="1:7" x14ac:dyDescent="0.25">
      <c r="A96" s="367" t="s">
        <v>167</v>
      </c>
      <c r="B96" s="394" t="s">
        <v>132</v>
      </c>
      <c r="C96" s="385">
        <v>5000</v>
      </c>
      <c r="D96" s="385">
        <v>3910</v>
      </c>
      <c r="E96" s="395"/>
      <c r="F96" s="387">
        <f t="shared" si="2"/>
        <v>0.10080645161290322</v>
      </c>
      <c r="G96" s="387">
        <f t="shared" si="3"/>
        <v>7.8830645161290319E-2</v>
      </c>
    </row>
    <row r="97" spans="1:7" x14ac:dyDescent="0.25">
      <c r="A97" s="367" t="s">
        <v>168</v>
      </c>
      <c r="B97" s="394" t="s">
        <v>134</v>
      </c>
      <c r="C97" s="385">
        <v>6500</v>
      </c>
      <c r="D97" s="385">
        <v>5000</v>
      </c>
      <c r="E97" s="395"/>
      <c r="F97" s="387">
        <f t="shared" si="2"/>
        <v>0.13104838709677419</v>
      </c>
      <c r="G97" s="387">
        <f t="shared" si="3"/>
        <v>0.10080645161290322</v>
      </c>
    </row>
    <row r="98" spans="1:7" x14ac:dyDescent="0.25">
      <c r="A98" s="367" t="s">
        <v>169</v>
      </c>
      <c r="B98" s="394" t="s">
        <v>136</v>
      </c>
      <c r="C98" s="385">
        <v>19500</v>
      </c>
      <c r="D98" s="385">
        <v>21500</v>
      </c>
      <c r="E98" s="395"/>
      <c r="F98" s="387">
        <f t="shared" si="2"/>
        <v>0.39314516129032256</v>
      </c>
      <c r="G98" s="387">
        <f t="shared" si="3"/>
        <v>0.43346774193548387</v>
      </c>
    </row>
    <row r="99" spans="1:7" x14ac:dyDescent="0.25">
      <c r="A99" s="367" t="s">
        <v>170</v>
      </c>
      <c r="B99" s="394" t="s">
        <v>138</v>
      </c>
      <c r="C99" s="385">
        <v>4600</v>
      </c>
      <c r="D99" s="385">
        <v>9100</v>
      </c>
      <c r="E99" s="395"/>
      <c r="F99" s="387">
        <f t="shared" si="2"/>
        <v>9.2741935483870969E-2</v>
      </c>
      <c r="G99" s="387">
        <f t="shared" si="3"/>
        <v>0.18346774193548387</v>
      </c>
    </row>
    <row r="100" spans="1:7" x14ac:dyDescent="0.25">
      <c r="A100" s="367" t="s">
        <v>171</v>
      </c>
      <c r="B100" s="396" t="s">
        <v>108</v>
      </c>
      <c r="C100" s="383">
        <f>SUM(C93:C99)</f>
        <v>49600</v>
      </c>
      <c r="D100" s="383">
        <f>SUM(D93:D99)</f>
        <v>49600</v>
      </c>
      <c r="E100" s="378"/>
      <c r="F100" s="388">
        <f>SUM(F93:F99)</f>
        <v>1</v>
      </c>
      <c r="G100" s="388">
        <f>SUM(G93:G99)</f>
        <v>1</v>
      </c>
    </row>
    <row r="101" spans="1:7" hidden="1" outlineLevel="1" x14ac:dyDescent="0.25">
      <c r="A101" s="367" t="s">
        <v>172</v>
      </c>
      <c r="B101" s="397" t="s">
        <v>141</v>
      </c>
      <c r="C101" s="398"/>
      <c r="D101" s="398"/>
      <c r="E101" s="378"/>
      <c r="F101" s="387"/>
      <c r="G101" s="387"/>
    </row>
    <row r="102" spans="1:7" hidden="1" outlineLevel="1" x14ac:dyDescent="0.25">
      <c r="A102" s="367" t="s">
        <v>173</v>
      </c>
      <c r="B102" s="397" t="s">
        <v>143</v>
      </c>
      <c r="C102" s="398"/>
      <c r="D102" s="398"/>
      <c r="E102" s="378"/>
      <c r="F102" s="387"/>
      <c r="G102" s="387"/>
    </row>
    <row r="103" spans="1:7" hidden="1" outlineLevel="1" x14ac:dyDescent="0.25">
      <c r="A103" s="367" t="s">
        <v>174</v>
      </c>
      <c r="B103" s="397" t="s">
        <v>145</v>
      </c>
      <c r="C103" s="398"/>
      <c r="D103" s="398"/>
      <c r="E103" s="378"/>
      <c r="F103" s="387"/>
      <c r="G103" s="387"/>
    </row>
    <row r="104" spans="1:7" hidden="1" outlineLevel="1" x14ac:dyDescent="0.25">
      <c r="A104" s="367" t="s">
        <v>175</v>
      </c>
      <c r="B104" s="397" t="s">
        <v>147</v>
      </c>
      <c r="C104" s="398"/>
      <c r="D104" s="398"/>
      <c r="E104" s="378"/>
      <c r="F104" s="387"/>
      <c r="G104" s="387"/>
    </row>
    <row r="105" spans="1:7" hidden="1" outlineLevel="1" x14ac:dyDescent="0.25">
      <c r="A105" s="367" t="s">
        <v>176</v>
      </c>
      <c r="B105" s="397" t="s">
        <v>149</v>
      </c>
      <c r="C105" s="398"/>
      <c r="D105" s="398"/>
      <c r="E105" s="378"/>
      <c r="F105" s="387"/>
      <c r="G105" s="387"/>
    </row>
    <row r="106" spans="1:7" hidden="1" outlineLevel="1" x14ac:dyDescent="0.25">
      <c r="A106" s="367" t="s">
        <v>177</v>
      </c>
      <c r="B106" s="399"/>
      <c r="C106" s="400"/>
      <c r="D106" s="400"/>
      <c r="E106" s="378"/>
      <c r="F106" s="401"/>
      <c r="G106" s="401"/>
    </row>
    <row r="107" spans="1:7" hidden="1" outlineLevel="1" x14ac:dyDescent="0.25">
      <c r="A107" s="367" t="s">
        <v>178</v>
      </c>
      <c r="B107" s="399"/>
      <c r="C107" s="400"/>
      <c r="D107" s="400"/>
      <c r="E107" s="378"/>
      <c r="F107" s="401"/>
      <c r="G107" s="401"/>
    </row>
    <row r="108" spans="1:7" hidden="1" outlineLevel="1" x14ac:dyDescent="0.25">
      <c r="A108" s="367" t="s">
        <v>179</v>
      </c>
      <c r="B108" s="402"/>
      <c r="C108" s="400"/>
      <c r="D108" s="400"/>
      <c r="E108" s="378"/>
      <c r="F108" s="401"/>
      <c r="G108" s="401"/>
    </row>
    <row r="109" spans="1:7" hidden="1" outlineLevel="1" x14ac:dyDescent="0.25">
      <c r="A109" s="367" t="s">
        <v>180</v>
      </c>
      <c r="B109" s="399"/>
      <c r="C109" s="400"/>
      <c r="D109" s="400"/>
      <c r="E109" s="378"/>
      <c r="F109" s="401"/>
      <c r="G109" s="401"/>
    </row>
    <row r="110" spans="1:7" hidden="1" outlineLevel="1" x14ac:dyDescent="0.25">
      <c r="A110" s="367" t="s">
        <v>181</v>
      </c>
      <c r="B110" s="399"/>
      <c r="C110" s="400"/>
      <c r="D110" s="400"/>
      <c r="E110" s="378"/>
      <c r="F110" s="401"/>
      <c r="G110" s="401"/>
    </row>
    <row r="111" spans="1:7" collapsed="1" x14ac:dyDescent="0.25">
      <c r="A111" s="363"/>
      <c r="B111" s="364" t="s">
        <v>182</v>
      </c>
      <c r="C111" s="363" t="s">
        <v>183</v>
      </c>
      <c r="D111" s="365" t="s">
        <v>184</v>
      </c>
      <c r="E111" s="365"/>
      <c r="F111" s="365" t="s">
        <v>185</v>
      </c>
      <c r="G111" s="366" t="s">
        <v>186</v>
      </c>
    </row>
    <row r="112" spans="1:7" x14ac:dyDescent="0.25">
      <c r="A112" s="367" t="s">
        <v>187</v>
      </c>
      <c r="B112" s="374" t="s">
        <v>16</v>
      </c>
      <c r="C112" s="385">
        <v>55056.816784739996</v>
      </c>
      <c r="D112" s="385">
        <f>C112</f>
        <v>55056.816784739996</v>
      </c>
      <c r="E112" s="401"/>
      <c r="F112" s="387">
        <f>C112/C$131</f>
        <v>1</v>
      </c>
      <c r="G112" s="387">
        <f>D112/D$131</f>
        <v>1</v>
      </c>
    </row>
    <row r="113" spans="1:7" x14ac:dyDescent="0.25">
      <c r="A113" s="367" t="s">
        <v>188</v>
      </c>
      <c r="B113" s="374" t="s">
        <v>189</v>
      </c>
      <c r="C113" s="385"/>
      <c r="D113" s="385"/>
      <c r="E113" s="401"/>
      <c r="F113" s="387"/>
      <c r="G113" s="387"/>
    </row>
    <row r="114" spans="1:7" x14ac:dyDescent="0.25">
      <c r="A114" s="367" t="s">
        <v>190</v>
      </c>
      <c r="B114" s="374" t="s">
        <v>191</v>
      </c>
      <c r="C114" s="385"/>
      <c r="D114" s="385"/>
      <c r="E114" s="401"/>
      <c r="F114" s="387"/>
      <c r="G114" s="387"/>
    </row>
    <row r="115" spans="1:7" x14ac:dyDescent="0.25">
      <c r="A115" s="367" t="s">
        <v>192</v>
      </c>
      <c r="B115" s="374" t="s">
        <v>193</v>
      </c>
      <c r="C115" s="385"/>
      <c r="D115" s="385"/>
      <c r="E115" s="401"/>
      <c r="F115" s="387"/>
      <c r="G115" s="387"/>
    </row>
    <row r="116" spans="1:7" x14ac:dyDescent="0.25">
      <c r="A116" s="367" t="s">
        <v>194</v>
      </c>
      <c r="B116" s="374" t="s">
        <v>195</v>
      </c>
      <c r="C116" s="385"/>
      <c r="D116" s="385"/>
      <c r="E116" s="401"/>
      <c r="F116" s="387"/>
      <c r="G116" s="387"/>
    </row>
    <row r="117" spans="1:7" x14ac:dyDescent="0.25">
      <c r="A117" s="367" t="s">
        <v>196</v>
      </c>
      <c r="B117" s="374" t="s">
        <v>197</v>
      </c>
      <c r="C117" s="385"/>
      <c r="D117" s="385"/>
      <c r="E117" s="378"/>
      <c r="F117" s="387"/>
      <c r="G117" s="387"/>
    </row>
    <row r="118" spans="1:7" x14ac:dyDescent="0.25">
      <c r="A118" s="367" t="s">
        <v>198</v>
      </c>
      <c r="B118" s="374" t="s">
        <v>199</v>
      </c>
      <c r="C118" s="385"/>
      <c r="D118" s="385"/>
      <c r="E118" s="378"/>
      <c r="F118" s="387"/>
      <c r="G118" s="387"/>
    </row>
    <row r="119" spans="1:7" x14ac:dyDescent="0.25">
      <c r="A119" s="367" t="s">
        <v>200</v>
      </c>
      <c r="B119" s="374" t="s">
        <v>201</v>
      </c>
      <c r="C119" s="385"/>
      <c r="D119" s="385"/>
      <c r="E119" s="378"/>
      <c r="F119" s="387"/>
      <c r="G119" s="387"/>
    </row>
    <row r="120" spans="1:7" x14ac:dyDescent="0.25">
      <c r="A120" s="367" t="s">
        <v>202</v>
      </c>
      <c r="B120" s="374" t="s">
        <v>203</v>
      </c>
      <c r="C120" s="385"/>
      <c r="D120" s="385"/>
      <c r="E120" s="378"/>
      <c r="F120" s="387"/>
      <c r="G120" s="387"/>
    </row>
    <row r="121" spans="1:7" x14ac:dyDescent="0.25">
      <c r="A121" s="367" t="s">
        <v>204</v>
      </c>
      <c r="B121" s="367" t="s">
        <v>205</v>
      </c>
      <c r="C121" s="385"/>
      <c r="D121" s="385"/>
      <c r="E121" s="406"/>
      <c r="F121" s="387"/>
      <c r="G121" s="387"/>
    </row>
    <row r="122" spans="1:7" x14ac:dyDescent="0.25">
      <c r="A122" s="367" t="s">
        <v>206</v>
      </c>
      <c r="B122" s="374" t="s">
        <v>207</v>
      </c>
      <c r="C122" s="385"/>
      <c r="D122" s="385"/>
      <c r="E122" s="378"/>
      <c r="F122" s="387"/>
      <c r="G122" s="387"/>
    </row>
    <row r="123" spans="1:7" x14ac:dyDescent="0.25">
      <c r="A123" s="367" t="s">
        <v>208</v>
      </c>
      <c r="B123" s="374" t="s">
        <v>209</v>
      </c>
      <c r="C123" s="385"/>
      <c r="D123" s="385"/>
      <c r="E123" s="378"/>
      <c r="F123" s="387"/>
      <c r="G123" s="387"/>
    </row>
    <row r="124" spans="1:7" x14ac:dyDescent="0.25">
      <c r="A124" s="367" t="s">
        <v>210</v>
      </c>
      <c r="B124" s="374" t="s">
        <v>211</v>
      </c>
      <c r="C124" s="385"/>
      <c r="D124" s="385"/>
      <c r="E124" s="378"/>
      <c r="F124" s="387"/>
      <c r="G124" s="387"/>
    </row>
    <row r="125" spans="1:7" x14ac:dyDescent="0.25">
      <c r="A125" s="367" t="s">
        <v>212</v>
      </c>
      <c r="B125" s="367" t="s">
        <v>213</v>
      </c>
      <c r="C125" s="385"/>
      <c r="D125" s="385"/>
      <c r="E125" s="378"/>
      <c r="F125" s="387"/>
      <c r="G125" s="387"/>
    </row>
    <row r="126" spans="1:7" x14ac:dyDescent="0.25">
      <c r="A126" s="367" t="s">
        <v>214</v>
      </c>
      <c r="B126" s="394" t="s">
        <v>215</v>
      </c>
      <c r="C126" s="385"/>
      <c r="D126" s="385"/>
      <c r="E126" s="378"/>
      <c r="F126" s="387"/>
      <c r="G126" s="387"/>
    </row>
    <row r="127" spans="1:7" x14ac:dyDescent="0.25">
      <c r="A127" s="367" t="s">
        <v>216</v>
      </c>
      <c r="B127" s="374" t="s">
        <v>217</v>
      </c>
      <c r="C127" s="385"/>
      <c r="D127" s="385"/>
      <c r="E127" s="378"/>
      <c r="F127" s="387"/>
      <c r="G127" s="387"/>
    </row>
    <row r="128" spans="1:7" x14ac:dyDescent="0.25">
      <c r="A128" s="367" t="s">
        <v>218</v>
      </c>
      <c r="B128" s="374" t="s">
        <v>219</v>
      </c>
      <c r="C128" s="385"/>
      <c r="D128" s="385"/>
      <c r="E128" s="378"/>
      <c r="F128" s="387"/>
      <c r="G128" s="387"/>
    </row>
    <row r="129" spans="1:7" x14ac:dyDescent="0.25">
      <c r="A129" s="367" t="s">
        <v>220</v>
      </c>
      <c r="B129" s="374" t="s">
        <v>221</v>
      </c>
      <c r="C129" s="385"/>
      <c r="D129" s="385"/>
      <c r="E129" s="378"/>
      <c r="F129" s="387"/>
      <c r="G129" s="387"/>
    </row>
    <row r="130" spans="1:7" x14ac:dyDescent="0.25">
      <c r="A130" s="367" t="s">
        <v>222</v>
      </c>
      <c r="B130" s="374" t="s">
        <v>106</v>
      </c>
      <c r="C130" s="385"/>
      <c r="D130" s="385"/>
      <c r="E130" s="378"/>
      <c r="F130" s="387"/>
      <c r="G130" s="387"/>
    </row>
    <row r="131" spans="1:7" x14ac:dyDescent="0.25">
      <c r="A131" s="367" t="s">
        <v>223</v>
      </c>
      <c r="B131" s="396" t="s">
        <v>108</v>
      </c>
      <c r="C131" s="407">
        <f>C112</f>
        <v>55056.816784739996</v>
      </c>
      <c r="D131" s="407">
        <f>D112</f>
        <v>55056.816784739996</v>
      </c>
      <c r="E131" s="378"/>
      <c r="F131" s="387">
        <f>F112</f>
        <v>1</v>
      </c>
      <c r="G131" s="387">
        <f>G112</f>
        <v>1</v>
      </c>
    </row>
    <row r="132" spans="1:7" hidden="1" outlineLevel="1" x14ac:dyDescent="0.25">
      <c r="A132" s="367" t="s">
        <v>224</v>
      </c>
      <c r="B132" s="384" t="s">
        <v>110</v>
      </c>
      <c r="C132" s="385"/>
      <c r="D132" s="385"/>
      <c r="E132" s="378"/>
      <c r="F132" s="387"/>
      <c r="G132" s="387"/>
    </row>
    <row r="133" spans="1:7" hidden="1" outlineLevel="1" x14ac:dyDescent="0.25">
      <c r="A133" s="367" t="s">
        <v>225</v>
      </c>
      <c r="B133" s="384" t="s">
        <v>110</v>
      </c>
      <c r="C133" s="385"/>
      <c r="D133" s="385"/>
      <c r="E133" s="378"/>
      <c r="F133" s="387"/>
      <c r="G133" s="387"/>
    </row>
    <row r="134" spans="1:7" hidden="1" outlineLevel="1" x14ac:dyDescent="0.25">
      <c r="A134" s="367" t="s">
        <v>226</v>
      </c>
      <c r="B134" s="384" t="s">
        <v>110</v>
      </c>
      <c r="C134" s="385"/>
      <c r="D134" s="385"/>
      <c r="E134" s="378"/>
      <c r="F134" s="387"/>
      <c r="G134" s="387"/>
    </row>
    <row r="135" spans="1:7" hidden="1" outlineLevel="1" x14ac:dyDescent="0.25">
      <c r="A135" s="367" t="s">
        <v>227</v>
      </c>
      <c r="B135" s="384" t="s">
        <v>110</v>
      </c>
      <c r="C135" s="385"/>
      <c r="D135" s="385"/>
      <c r="E135" s="378"/>
      <c r="F135" s="387"/>
      <c r="G135" s="387"/>
    </row>
    <row r="136" spans="1:7" hidden="1" outlineLevel="1" x14ac:dyDescent="0.25">
      <c r="A136" s="367" t="s">
        <v>228</v>
      </c>
      <c r="B136" s="384" t="s">
        <v>110</v>
      </c>
      <c r="C136" s="385"/>
      <c r="D136" s="385"/>
      <c r="E136" s="378"/>
      <c r="F136" s="387"/>
      <c r="G136" s="387"/>
    </row>
    <row r="137" spans="1:7" collapsed="1" x14ac:dyDescent="0.25">
      <c r="A137" s="363"/>
      <c r="B137" s="364" t="s">
        <v>229</v>
      </c>
      <c r="C137" s="363" t="s">
        <v>183</v>
      </c>
      <c r="D137" s="365" t="s">
        <v>184</v>
      </c>
      <c r="E137" s="365"/>
      <c r="F137" s="365" t="s">
        <v>185</v>
      </c>
      <c r="G137" s="366" t="s">
        <v>186</v>
      </c>
    </row>
    <row r="138" spans="1:7" x14ac:dyDescent="0.25">
      <c r="A138" s="367" t="s">
        <v>230</v>
      </c>
      <c r="B138" s="374" t="s">
        <v>16</v>
      </c>
      <c r="C138" s="385">
        <v>49600</v>
      </c>
      <c r="D138" s="385">
        <f>C138</f>
        <v>49600</v>
      </c>
      <c r="E138" s="401"/>
      <c r="F138" s="387">
        <f>C138/C$157</f>
        <v>1</v>
      </c>
      <c r="G138" s="387">
        <f>D138/D$157</f>
        <v>1</v>
      </c>
    </row>
    <row r="139" spans="1:7" x14ac:dyDescent="0.25">
      <c r="A139" s="367" t="s">
        <v>231</v>
      </c>
      <c r="B139" s="374" t="s">
        <v>189</v>
      </c>
      <c r="C139" s="385"/>
      <c r="D139" s="385"/>
      <c r="E139" s="401"/>
      <c r="F139" s="387"/>
      <c r="G139" s="387"/>
    </row>
    <row r="140" spans="1:7" x14ac:dyDescent="0.25">
      <c r="A140" s="367" t="s">
        <v>232</v>
      </c>
      <c r="B140" s="374" t="s">
        <v>191</v>
      </c>
      <c r="C140" s="385"/>
      <c r="D140" s="385"/>
      <c r="E140" s="401"/>
      <c r="F140" s="387"/>
      <c r="G140" s="387"/>
    </row>
    <row r="141" spans="1:7" x14ac:dyDescent="0.25">
      <c r="A141" s="367" t="s">
        <v>233</v>
      </c>
      <c r="B141" s="374" t="s">
        <v>193</v>
      </c>
      <c r="C141" s="385"/>
      <c r="D141" s="385"/>
      <c r="E141" s="401"/>
      <c r="F141" s="387"/>
      <c r="G141" s="387"/>
    </row>
    <row r="142" spans="1:7" x14ac:dyDescent="0.25">
      <c r="A142" s="367" t="s">
        <v>234</v>
      </c>
      <c r="B142" s="374" t="s">
        <v>195</v>
      </c>
      <c r="C142" s="385"/>
      <c r="D142" s="385"/>
      <c r="E142" s="401"/>
      <c r="F142" s="387"/>
      <c r="G142" s="387"/>
    </row>
    <row r="143" spans="1:7" x14ac:dyDescent="0.25">
      <c r="A143" s="367" t="s">
        <v>235</v>
      </c>
      <c r="B143" s="374" t="s">
        <v>197</v>
      </c>
      <c r="C143" s="385"/>
      <c r="D143" s="385"/>
      <c r="E143" s="378"/>
      <c r="F143" s="387"/>
      <c r="G143" s="387"/>
    </row>
    <row r="144" spans="1:7" x14ac:dyDescent="0.25">
      <c r="A144" s="367" t="s">
        <v>236</v>
      </c>
      <c r="B144" s="374" t="s">
        <v>199</v>
      </c>
      <c r="C144" s="385"/>
      <c r="D144" s="385"/>
      <c r="E144" s="378"/>
      <c r="F144" s="387"/>
      <c r="G144" s="387"/>
    </row>
    <row r="145" spans="1:7" x14ac:dyDescent="0.25">
      <c r="A145" s="367" t="s">
        <v>237</v>
      </c>
      <c r="B145" s="374" t="s">
        <v>201</v>
      </c>
      <c r="C145" s="385"/>
      <c r="D145" s="385"/>
      <c r="E145" s="378"/>
      <c r="F145" s="387"/>
      <c r="G145" s="387"/>
    </row>
    <row r="146" spans="1:7" x14ac:dyDescent="0.25">
      <c r="A146" s="367" t="s">
        <v>238</v>
      </c>
      <c r="B146" s="374" t="s">
        <v>203</v>
      </c>
      <c r="C146" s="385"/>
      <c r="D146" s="385"/>
      <c r="E146" s="378"/>
      <c r="F146" s="387"/>
      <c r="G146" s="387"/>
    </row>
    <row r="147" spans="1:7" x14ac:dyDescent="0.25">
      <c r="A147" s="367" t="s">
        <v>239</v>
      </c>
      <c r="B147" s="367" t="s">
        <v>205</v>
      </c>
      <c r="C147" s="385"/>
      <c r="D147" s="385"/>
      <c r="E147" s="406"/>
      <c r="F147" s="387"/>
      <c r="G147" s="387"/>
    </row>
    <row r="148" spans="1:7" x14ac:dyDescent="0.25">
      <c r="A148" s="367" t="s">
        <v>240</v>
      </c>
      <c r="B148" s="374" t="s">
        <v>207</v>
      </c>
      <c r="C148" s="385"/>
      <c r="D148" s="385"/>
      <c r="E148" s="378"/>
      <c r="F148" s="387"/>
      <c r="G148" s="387"/>
    </row>
    <row r="149" spans="1:7" x14ac:dyDescent="0.25">
      <c r="A149" s="367" t="s">
        <v>241</v>
      </c>
      <c r="B149" s="374" t="s">
        <v>209</v>
      </c>
      <c r="C149" s="385"/>
      <c r="D149" s="385"/>
      <c r="E149" s="378"/>
      <c r="F149" s="387"/>
      <c r="G149" s="387"/>
    </row>
    <row r="150" spans="1:7" x14ac:dyDescent="0.25">
      <c r="A150" s="367" t="s">
        <v>242</v>
      </c>
      <c r="B150" s="374" t="s">
        <v>211</v>
      </c>
      <c r="C150" s="385"/>
      <c r="D150" s="385"/>
      <c r="E150" s="378"/>
      <c r="F150" s="387"/>
      <c r="G150" s="387"/>
    </row>
    <row r="151" spans="1:7" x14ac:dyDescent="0.25">
      <c r="A151" s="367" t="s">
        <v>243</v>
      </c>
      <c r="B151" s="367" t="s">
        <v>213</v>
      </c>
      <c r="C151" s="385"/>
      <c r="D151" s="385"/>
      <c r="E151" s="378"/>
      <c r="F151" s="387"/>
      <c r="G151" s="387"/>
    </row>
    <row r="152" spans="1:7" x14ac:dyDescent="0.25">
      <c r="A152" s="367" t="s">
        <v>244</v>
      </c>
      <c r="B152" s="394" t="s">
        <v>215</v>
      </c>
      <c r="C152" s="385"/>
      <c r="D152" s="385"/>
      <c r="E152" s="378"/>
      <c r="F152" s="387"/>
      <c r="G152" s="387"/>
    </row>
    <row r="153" spans="1:7" x14ac:dyDescent="0.25">
      <c r="A153" s="367" t="s">
        <v>245</v>
      </c>
      <c r="B153" s="374" t="s">
        <v>217</v>
      </c>
      <c r="C153" s="385"/>
      <c r="D153" s="385"/>
      <c r="E153" s="378"/>
      <c r="F153" s="387"/>
      <c r="G153" s="387"/>
    </row>
    <row r="154" spans="1:7" x14ac:dyDescent="0.25">
      <c r="A154" s="367" t="s">
        <v>246</v>
      </c>
      <c r="B154" s="374" t="s">
        <v>219</v>
      </c>
      <c r="C154" s="385"/>
      <c r="D154" s="385"/>
      <c r="E154" s="378"/>
      <c r="F154" s="387"/>
      <c r="G154" s="387"/>
    </row>
    <row r="155" spans="1:7" x14ac:dyDescent="0.25">
      <c r="A155" s="367" t="s">
        <v>247</v>
      </c>
      <c r="B155" s="374" t="s">
        <v>221</v>
      </c>
      <c r="C155" s="385"/>
      <c r="D155" s="385"/>
      <c r="E155" s="378"/>
      <c r="F155" s="387"/>
      <c r="G155" s="387"/>
    </row>
    <row r="156" spans="1:7" x14ac:dyDescent="0.25">
      <c r="A156" s="367" t="s">
        <v>248</v>
      </c>
      <c r="B156" s="374" t="s">
        <v>106</v>
      </c>
      <c r="C156" s="385"/>
      <c r="D156" s="385"/>
      <c r="E156" s="378"/>
      <c r="F156" s="387"/>
      <c r="G156" s="387"/>
    </row>
    <row r="157" spans="1:7" x14ac:dyDescent="0.25">
      <c r="A157" s="367" t="s">
        <v>249</v>
      </c>
      <c r="B157" s="396" t="s">
        <v>108</v>
      </c>
      <c r="C157" s="407">
        <f>C138</f>
        <v>49600</v>
      </c>
      <c r="D157" s="407">
        <f>D138+D155</f>
        <v>49600</v>
      </c>
      <c r="E157" s="378"/>
      <c r="F157" s="387">
        <f>F138</f>
        <v>1</v>
      </c>
      <c r="G157" s="387">
        <f>G138</f>
        <v>1</v>
      </c>
    </row>
    <row r="158" spans="1:7" hidden="1" outlineLevel="1" x14ac:dyDescent="0.25">
      <c r="A158" s="367" t="s">
        <v>250</v>
      </c>
      <c r="B158" s="384" t="s">
        <v>110</v>
      </c>
      <c r="C158" s="385"/>
      <c r="D158" s="385"/>
      <c r="E158" s="378"/>
      <c r="F158" s="387"/>
      <c r="G158" s="387"/>
    </row>
    <row r="159" spans="1:7" hidden="1" outlineLevel="1" x14ac:dyDescent="0.25">
      <c r="A159" s="367" t="s">
        <v>251</v>
      </c>
      <c r="B159" s="384" t="s">
        <v>110</v>
      </c>
      <c r="C159" s="385"/>
      <c r="D159" s="385"/>
      <c r="E159" s="378"/>
      <c r="F159" s="387"/>
      <c r="G159" s="387"/>
    </row>
    <row r="160" spans="1:7" hidden="1" outlineLevel="1" x14ac:dyDescent="0.25">
      <c r="A160" s="367" t="s">
        <v>252</v>
      </c>
      <c r="B160" s="384" t="s">
        <v>110</v>
      </c>
      <c r="C160" s="385"/>
      <c r="D160" s="385"/>
      <c r="E160" s="378"/>
      <c r="F160" s="387"/>
      <c r="G160" s="387"/>
    </row>
    <row r="161" spans="1:7" hidden="1" outlineLevel="1" x14ac:dyDescent="0.25">
      <c r="A161" s="367" t="s">
        <v>253</v>
      </c>
      <c r="B161" s="384" t="s">
        <v>110</v>
      </c>
      <c r="C161" s="385"/>
      <c r="D161" s="385"/>
      <c r="E161" s="378"/>
      <c r="F161" s="387"/>
      <c r="G161" s="387"/>
    </row>
    <row r="162" spans="1:7" hidden="1" outlineLevel="1" x14ac:dyDescent="0.25">
      <c r="A162" s="367" t="s">
        <v>254</v>
      </c>
      <c r="B162" s="384" t="s">
        <v>110</v>
      </c>
      <c r="C162" s="385"/>
      <c r="D162" s="385"/>
      <c r="E162" s="378"/>
      <c r="F162" s="387"/>
      <c r="G162" s="387"/>
    </row>
    <row r="163" spans="1:7" collapsed="1" x14ac:dyDescent="0.25">
      <c r="A163" s="363"/>
      <c r="B163" s="364" t="s">
        <v>255</v>
      </c>
      <c r="C163" s="363" t="s">
        <v>183</v>
      </c>
      <c r="D163" s="365" t="s">
        <v>184</v>
      </c>
      <c r="E163" s="365"/>
      <c r="F163" s="365" t="s">
        <v>185</v>
      </c>
      <c r="G163" s="366" t="s">
        <v>186</v>
      </c>
    </row>
    <row r="164" spans="1:7" x14ac:dyDescent="0.25">
      <c r="A164" s="367" t="s">
        <v>256</v>
      </c>
      <c r="B164" s="377" t="s">
        <v>257</v>
      </c>
      <c r="C164" s="385">
        <v>49510</v>
      </c>
      <c r="D164" s="385">
        <f>C164</f>
        <v>49510</v>
      </c>
      <c r="E164" s="408"/>
      <c r="F164" s="387">
        <f>C164/C$167</f>
        <v>0.99818548387096773</v>
      </c>
      <c r="G164" s="387">
        <f>D164/D$167</f>
        <v>0.99818548387096773</v>
      </c>
    </row>
    <row r="165" spans="1:7" x14ac:dyDescent="0.25">
      <c r="A165" s="367" t="s">
        <v>258</v>
      </c>
      <c r="B165" s="377" t="s">
        <v>259</v>
      </c>
      <c r="C165" s="385">
        <v>90</v>
      </c>
      <c r="D165" s="385">
        <f>C165</f>
        <v>90</v>
      </c>
      <c r="E165" s="408"/>
      <c r="F165" s="387">
        <f t="shared" ref="F165:F166" si="4">C165/C$167</f>
        <v>1.8145161290322581E-3</v>
      </c>
      <c r="G165" s="387">
        <f t="shared" ref="G165:G166" si="5">D165/D$167</f>
        <v>1.8145161290322581E-3</v>
      </c>
    </row>
    <row r="166" spans="1:7" x14ac:dyDescent="0.25">
      <c r="A166" s="367" t="s">
        <v>260</v>
      </c>
      <c r="B166" s="377" t="s">
        <v>106</v>
      </c>
      <c r="C166" s="385">
        <v>0</v>
      </c>
      <c r="D166" s="385">
        <f>C166</f>
        <v>0</v>
      </c>
      <c r="E166" s="408"/>
      <c r="F166" s="387">
        <f t="shared" si="4"/>
        <v>0</v>
      </c>
      <c r="G166" s="387">
        <f t="shared" si="5"/>
        <v>0</v>
      </c>
    </row>
    <row r="167" spans="1:7" x14ac:dyDescent="0.25">
      <c r="A167" s="367" t="s">
        <v>261</v>
      </c>
      <c r="B167" s="409" t="s">
        <v>108</v>
      </c>
      <c r="C167" s="410">
        <f>SUM(C164:C166)</f>
        <v>49600</v>
      </c>
      <c r="D167" s="410">
        <f>SUM(D164:D166)</f>
        <v>49600</v>
      </c>
      <c r="E167" s="408"/>
      <c r="F167" s="411">
        <f>SUM(F164:F166)</f>
        <v>1</v>
      </c>
      <c r="G167" s="411">
        <f>SUM(G164:G166)</f>
        <v>1</v>
      </c>
    </row>
    <row r="168" spans="1:7" hidden="1" outlineLevel="1" x14ac:dyDescent="0.25">
      <c r="A168" s="367" t="s">
        <v>262</v>
      </c>
      <c r="B168" s="412"/>
      <c r="C168" s="413"/>
      <c r="D168" s="413"/>
      <c r="E168" s="408"/>
      <c r="F168" s="414"/>
      <c r="G168" s="415"/>
    </row>
    <row r="169" spans="1:7" hidden="1" outlineLevel="1" x14ac:dyDescent="0.25">
      <c r="A169" s="367" t="s">
        <v>263</v>
      </c>
      <c r="B169" s="412"/>
      <c r="C169" s="413"/>
      <c r="D169" s="413"/>
      <c r="E169" s="408"/>
      <c r="F169" s="414"/>
      <c r="G169" s="415"/>
    </row>
    <row r="170" spans="1:7" hidden="1" outlineLevel="1" x14ac:dyDescent="0.25">
      <c r="A170" s="367" t="s">
        <v>264</v>
      </c>
      <c r="B170" s="412"/>
      <c r="C170" s="413"/>
      <c r="D170" s="413"/>
      <c r="E170" s="408"/>
      <c r="F170" s="414"/>
      <c r="G170" s="415"/>
    </row>
    <row r="171" spans="1:7" hidden="1" outlineLevel="1" x14ac:dyDescent="0.25">
      <c r="A171" s="367" t="s">
        <v>265</v>
      </c>
      <c r="B171" s="412"/>
      <c r="C171" s="413"/>
      <c r="D171" s="413"/>
      <c r="E171" s="408"/>
      <c r="F171" s="414"/>
      <c r="G171" s="415"/>
    </row>
    <row r="172" spans="1:7" hidden="1" outlineLevel="1" x14ac:dyDescent="0.25">
      <c r="A172" s="367" t="s">
        <v>266</v>
      </c>
      <c r="B172" s="412"/>
      <c r="C172" s="413"/>
      <c r="D172" s="413"/>
      <c r="E172" s="408"/>
      <c r="F172" s="414"/>
      <c r="G172" s="415"/>
    </row>
    <row r="173" spans="1:7" collapsed="1" x14ac:dyDescent="0.25">
      <c r="A173" s="363"/>
      <c r="B173" s="364" t="s">
        <v>267</v>
      </c>
      <c r="C173" s="363" t="s">
        <v>66</v>
      </c>
      <c r="D173" s="365"/>
      <c r="E173" s="365"/>
      <c r="F173" s="365" t="s">
        <v>268</v>
      </c>
      <c r="G173" s="366"/>
    </row>
    <row r="174" spans="1:7" x14ac:dyDescent="0.25">
      <c r="A174" s="367" t="s">
        <v>269</v>
      </c>
      <c r="B174" s="374" t="s">
        <v>270</v>
      </c>
      <c r="C174" s="385">
        <v>225.72084147999999</v>
      </c>
      <c r="D174" s="393"/>
      <c r="E174" s="416"/>
      <c r="F174" s="387">
        <f>C174/C$179</f>
        <v>0.33653470642410427</v>
      </c>
      <c r="G174" s="417"/>
    </row>
    <row r="175" spans="1:7" ht="30" x14ac:dyDescent="0.25">
      <c r="A175" s="367" t="s">
        <v>271</v>
      </c>
      <c r="B175" s="374" t="s">
        <v>272</v>
      </c>
      <c r="C175" s="385"/>
      <c r="D175" s="392"/>
      <c r="E175" s="418"/>
      <c r="F175" s="387"/>
      <c r="G175" s="417"/>
    </row>
    <row r="176" spans="1:7" x14ac:dyDescent="0.25">
      <c r="A176" s="367" t="s">
        <v>273</v>
      </c>
      <c r="B176" s="374" t="s">
        <v>274</v>
      </c>
      <c r="C176" s="385"/>
      <c r="D176" s="392"/>
      <c r="E176" s="418"/>
      <c r="F176" s="387"/>
      <c r="G176" s="417"/>
    </row>
    <row r="177" spans="1:7" x14ac:dyDescent="0.25">
      <c r="A177" s="367" t="s">
        <v>275</v>
      </c>
      <c r="B177" s="374" t="s">
        <v>276</v>
      </c>
      <c r="C177" s="385">
        <v>445</v>
      </c>
      <c r="D177" s="392"/>
      <c r="E177" s="418"/>
      <c r="F177" s="387">
        <f>C177/C$179</f>
        <v>0.66346529357589568</v>
      </c>
      <c r="G177" s="417"/>
    </row>
    <row r="178" spans="1:7" x14ac:dyDescent="0.25">
      <c r="A178" s="367" t="s">
        <v>277</v>
      </c>
      <c r="B178" s="374" t="s">
        <v>106</v>
      </c>
      <c r="C178" s="385"/>
      <c r="D178" s="392"/>
      <c r="E178" s="418"/>
      <c r="F178" s="387"/>
      <c r="G178" s="417"/>
    </row>
    <row r="179" spans="1:7" x14ac:dyDescent="0.25">
      <c r="A179" s="367" t="s">
        <v>278</v>
      </c>
      <c r="B179" s="396" t="s">
        <v>108</v>
      </c>
      <c r="C179" s="383">
        <f>SUM(C174:C178)</f>
        <v>670.72084147999999</v>
      </c>
      <c r="D179" s="406"/>
      <c r="E179" s="418"/>
      <c r="F179" s="388">
        <f>F174+F177</f>
        <v>1</v>
      </c>
      <c r="G179" s="417"/>
    </row>
    <row r="180" spans="1:7" hidden="1" outlineLevel="1" x14ac:dyDescent="0.25">
      <c r="A180" s="367" t="s">
        <v>279</v>
      </c>
      <c r="B180" s="419" t="s">
        <v>280</v>
      </c>
      <c r="C180" s="385"/>
      <c r="D180" s="392"/>
      <c r="E180" s="418"/>
      <c r="F180" s="387"/>
      <c r="G180" s="417"/>
    </row>
    <row r="181" spans="1:7" ht="30" hidden="1" outlineLevel="1" x14ac:dyDescent="0.25">
      <c r="A181" s="367" t="s">
        <v>281</v>
      </c>
      <c r="B181" s="419" t="s">
        <v>282</v>
      </c>
      <c r="C181" s="420"/>
      <c r="D181" s="421"/>
      <c r="E181" s="422"/>
      <c r="F181" s="387"/>
      <c r="G181" s="421"/>
    </row>
    <row r="182" spans="1:7" ht="30" hidden="1" outlineLevel="1" x14ac:dyDescent="0.25">
      <c r="A182" s="367" t="s">
        <v>283</v>
      </c>
      <c r="B182" s="419" t="s">
        <v>284</v>
      </c>
      <c r="C182" s="385"/>
      <c r="D182" s="392"/>
      <c r="E182" s="418"/>
      <c r="F182" s="387"/>
      <c r="G182" s="417"/>
    </row>
    <row r="183" spans="1:7" hidden="1" outlineLevel="1" x14ac:dyDescent="0.25">
      <c r="A183" s="367" t="s">
        <v>285</v>
      </c>
      <c r="B183" s="419" t="s">
        <v>286</v>
      </c>
      <c r="C183" s="385"/>
      <c r="D183" s="392"/>
      <c r="E183" s="418"/>
      <c r="F183" s="387"/>
      <c r="G183" s="417"/>
    </row>
    <row r="184" spans="1:7" ht="30" hidden="1" outlineLevel="1" x14ac:dyDescent="0.25">
      <c r="A184" s="367" t="s">
        <v>287</v>
      </c>
      <c r="B184" s="419" t="s">
        <v>288</v>
      </c>
      <c r="C184" s="420"/>
      <c r="D184" s="421"/>
      <c r="E184" s="422"/>
      <c r="F184" s="387"/>
      <c r="G184" s="421"/>
    </row>
    <row r="185" spans="1:7" ht="30" hidden="1" outlineLevel="1" x14ac:dyDescent="0.25">
      <c r="A185" s="367" t="s">
        <v>289</v>
      </c>
      <c r="B185" s="419" t="s">
        <v>290</v>
      </c>
      <c r="C185" s="385"/>
      <c r="D185" s="392"/>
      <c r="E185" s="418"/>
      <c r="F185" s="387"/>
      <c r="G185" s="417"/>
    </row>
    <row r="186" spans="1:7" hidden="1" outlineLevel="1" x14ac:dyDescent="0.25">
      <c r="A186" s="367" t="s">
        <v>291</v>
      </c>
      <c r="B186" s="419" t="s">
        <v>292</v>
      </c>
      <c r="C186" s="385"/>
      <c r="D186" s="392"/>
      <c r="E186" s="418"/>
      <c r="F186" s="387"/>
      <c r="G186" s="417"/>
    </row>
    <row r="187" spans="1:7" hidden="1" outlineLevel="1" x14ac:dyDescent="0.25">
      <c r="A187" s="367" t="s">
        <v>293</v>
      </c>
      <c r="B187" s="419" t="s">
        <v>294</v>
      </c>
      <c r="C187" s="385">
        <f>C179</f>
        <v>670.72084147999999</v>
      </c>
      <c r="D187" s="392"/>
      <c r="E187" s="418"/>
      <c r="F187" s="387">
        <f>C187/C$179</f>
        <v>1</v>
      </c>
      <c r="G187" s="417"/>
    </row>
    <row r="188" spans="1:7" hidden="1" outlineLevel="1" x14ac:dyDescent="0.25">
      <c r="A188" s="367" t="s">
        <v>295</v>
      </c>
      <c r="B188" s="422"/>
      <c r="C188" s="406"/>
      <c r="D188" s="406"/>
      <c r="E188" s="418"/>
      <c r="F188" s="401"/>
      <c r="G188" s="401"/>
    </row>
    <row r="189" spans="1:7" hidden="1" outlineLevel="1" x14ac:dyDescent="0.25">
      <c r="A189" s="367" t="s">
        <v>296</v>
      </c>
      <c r="B189" s="422"/>
      <c r="C189" s="406"/>
      <c r="D189" s="406"/>
      <c r="E189" s="418"/>
      <c r="F189" s="401"/>
      <c r="G189" s="401"/>
    </row>
    <row r="190" spans="1:7" hidden="1" outlineLevel="1" x14ac:dyDescent="0.25">
      <c r="A190" s="367" t="s">
        <v>297</v>
      </c>
      <c r="B190" s="422"/>
      <c r="C190" s="406"/>
      <c r="D190" s="406"/>
      <c r="E190" s="418"/>
      <c r="F190" s="401"/>
      <c r="G190" s="401"/>
    </row>
    <row r="191" spans="1:7" hidden="1" outlineLevel="1" x14ac:dyDescent="0.25">
      <c r="A191" s="367" t="s">
        <v>298</v>
      </c>
      <c r="B191" s="384"/>
      <c r="C191" s="406"/>
      <c r="D191" s="406"/>
      <c r="E191" s="418"/>
      <c r="F191" s="401"/>
      <c r="G191" s="401"/>
    </row>
    <row r="192" spans="1:7" collapsed="1" x14ac:dyDescent="0.25">
      <c r="A192" s="363"/>
      <c r="B192" s="364" t="s">
        <v>299</v>
      </c>
      <c r="C192" s="363" t="s">
        <v>66</v>
      </c>
      <c r="D192" s="365"/>
      <c r="E192" s="365"/>
      <c r="F192" s="365" t="s">
        <v>268</v>
      </c>
      <c r="G192" s="366"/>
    </row>
    <row r="193" spans="1:7" x14ac:dyDescent="0.25">
      <c r="A193" s="367" t="s">
        <v>300</v>
      </c>
      <c r="B193" s="374" t="s">
        <v>301</v>
      </c>
      <c r="C193" s="385">
        <f>C179</f>
        <v>670.72084147999999</v>
      </c>
      <c r="D193" s="392"/>
      <c r="E193" s="400"/>
      <c r="F193" s="387">
        <f>C193/C$209</f>
        <v>1</v>
      </c>
      <c r="G193" s="417"/>
    </row>
    <row r="194" spans="1:7" x14ac:dyDescent="0.25">
      <c r="A194" s="367" t="s">
        <v>302</v>
      </c>
      <c r="B194" s="374" t="s">
        <v>303</v>
      </c>
      <c r="C194" s="385"/>
      <c r="D194" s="392"/>
      <c r="E194" s="418"/>
      <c r="F194" s="387"/>
      <c r="G194" s="423"/>
    </row>
    <row r="195" spans="1:7" x14ac:dyDescent="0.25">
      <c r="A195" s="367" t="s">
        <v>304</v>
      </c>
      <c r="B195" s="374" t="s">
        <v>305</v>
      </c>
      <c r="C195" s="385"/>
      <c r="D195" s="392"/>
      <c r="E195" s="418"/>
      <c r="F195" s="387"/>
      <c r="G195" s="423"/>
    </row>
    <row r="196" spans="1:7" x14ac:dyDescent="0.25">
      <c r="A196" s="367" t="s">
        <v>306</v>
      </c>
      <c r="B196" s="374" t="s">
        <v>307</v>
      </c>
      <c r="C196" s="385"/>
      <c r="D196" s="392"/>
      <c r="E196" s="418"/>
      <c r="F196" s="387"/>
      <c r="G196" s="423"/>
    </row>
    <row r="197" spans="1:7" x14ac:dyDescent="0.25">
      <c r="A197" s="367" t="s">
        <v>308</v>
      </c>
      <c r="B197" s="374" t="s">
        <v>309</v>
      </c>
      <c r="C197" s="385"/>
      <c r="D197" s="392"/>
      <c r="E197" s="418"/>
      <c r="F197" s="387"/>
      <c r="G197" s="423"/>
    </row>
    <row r="198" spans="1:7" x14ac:dyDescent="0.25">
      <c r="A198" s="367" t="s">
        <v>310</v>
      </c>
      <c r="B198" s="367" t="s">
        <v>311</v>
      </c>
      <c r="C198" s="385"/>
      <c r="D198" s="392"/>
      <c r="E198" s="418"/>
      <c r="F198" s="387"/>
      <c r="G198" s="423"/>
    </row>
    <row r="199" spans="1:7" x14ac:dyDescent="0.25">
      <c r="A199" s="367" t="s">
        <v>312</v>
      </c>
      <c r="B199" s="374" t="s">
        <v>313</v>
      </c>
      <c r="C199" s="385"/>
      <c r="D199" s="392"/>
      <c r="E199" s="418"/>
      <c r="F199" s="387"/>
      <c r="G199" s="423"/>
    </row>
    <row r="200" spans="1:7" x14ac:dyDescent="0.25">
      <c r="A200" s="367" t="s">
        <v>314</v>
      </c>
      <c r="B200" s="374" t="s">
        <v>315</v>
      </c>
      <c r="C200" s="385"/>
      <c r="D200" s="392"/>
      <c r="E200" s="418"/>
      <c r="F200" s="387"/>
      <c r="G200" s="423"/>
    </row>
    <row r="201" spans="1:7" x14ac:dyDescent="0.25">
      <c r="A201" s="367" t="s">
        <v>316</v>
      </c>
      <c r="B201" s="374" t="s">
        <v>317</v>
      </c>
      <c r="C201" s="385"/>
      <c r="D201" s="392"/>
      <c r="E201" s="418"/>
      <c r="F201" s="387"/>
      <c r="G201" s="423"/>
    </row>
    <row r="202" spans="1:7" x14ac:dyDescent="0.25">
      <c r="A202" s="367" t="s">
        <v>318</v>
      </c>
      <c r="B202" s="374" t="s">
        <v>319</v>
      </c>
      <c r="C202" s="385"/>
      <c r="D202" s="392"/>
      <c r="E202" s="418"/>
      <c r="F202" s="387"/>
      <c r="G202" s="423"/>
    </row>
    <row r="203" spans="1:7" x14ac:dyDescent="0.25">
      <c r="A203" s="367" t="s">
        <v>320</v>
      </c>
      <c r="B203" s="374" t="s">
        <v>321</v>
      </c>
      <c r="C203" s="385"/>
      <c r="D203" s="392"/>
      <c r="E203" s="418"/>
      <c r="F203" s="387"/>
      <c r="G203" s="423"/>
    </row>
    <row r="204" spans="1:7" x14ac:dyDescent="0.25">
      <c r="A204" s="367" t="s">
        <v>322</v>
      </c>
      <c r="B204" s="374" t="s">
        <v>323</v>
      </c>
      <c r="C204" s="385"/>
      <c r="D204" s="392"/>
      <c r="E204" s="418"/>
      <c r="F204" s="387"/>
      <c r="G204" s="423"/>
    </row>
    <row r="205" spans="1:7" x14ac:dyDescent="0.25">
      <c r="A205" s="367" t="s">
        <v>324</v>
      </c>
      <c r="B205" s="374" t="s">
        <v>325</v>
      </c>
      <c r="C205" s="385"/>
      <c r="D205" s="392"/>
      <c r="E205" s="418"/>
      <c r="F205" s="387"/>
      <c r="G205" s="423"/>
    </row>
    <row r="206" spans="1:7" x14ac:dyDescent="0.25">
      <c r="A206" s="367" t="s">
        <v>326</v>
      </c>
      <c r="B206" s="374" t="s">
        <v>327</v>
      </c>
      <c r="C206" s="385"/>
      <c r="D206" s="392"/>
      <c r="E206" s="418"/>
      <c r="F206" s="387"/>
      <c r="G206" s="423"/>
    </row>
    <row r="207" spans="1:7" x14ac:dyDescent="0.25">
      <c r="A207" s="367" t="s">
        <v>328</v>
      </c>
      <c r="B207" s="374" t="s">
        <v>106</v>
      </c>
      <c r="C207" s="385"/>
      <c r="D207" s="392"/>
      <c r="E207" s="418"/>
      <c r="F207" s="387"/>
      <c r="G207" s="423"/>
    </row>
    <row r="208" spans="1:7" x14ac:dyDescent="0.25">
      <c r="A208" s="367" t="s">
        <v>329</v>
      </c>
      <c r="B208" s="382" t="s">
        <v>330</v>
      </c>
      <c r="C208" s="385">
        <f>C193</f>
        <v>670.72084147999999</v>
      </c>
      <c r="D208" s="424"/>
      <c r="E208" s="418"/>
      <c r="F208" s="425">
        <f>F193</f>
        <v>1</v>
      </c>
      <c r="G208" s="423"/>
    </row>
    <row r="209" spans="1:7" x14ac:dyDescent="0.25">
      <c r="A209" s="367" t="s">
        <v>331</v>
      </c>
      <c r="B209" s="396" t="s">
        <v>108</v>
      </c>
      <c r="C209" s="407">
        <f>C208</f>
        <v>670.72084147999999</v>
      </c>
      <c r="D209" s="406"/>
      <c r="E209" s="418"/>
      <c r="F209" s="388">
        <f>F208</f>
        <v>1</v>
      </c>
      <c r="G209" s="418"/>
    </row>
    <row r="210" spans="1:7" hidden="1" outlineLevel="1" x14ac:dyDescent="0.25">
      <c r="A210" s="367" t="s">
        <v>332</v>
      </c>
      <c r="B210" s="384" t="s">
        <v>110</v>
      </c>
      <c r="C210" s="385"/>
      <c r="D210" s="392"/>
      <c r="E210" s="418"/>
      <c r="F210" s="387"/>
      <c r="G210" s="423"/>
    </row>
    <row r="211" spans="1:7" hidden="1" outlineLevel="1" x14ac:dyDescent="0.25">
      <c r="A211" s="367" t="s">
        <v>333</v>
      </c>
      <c r="B211" s="384" t="s">
        <v>110</v>
      </c>
      <c r="C211" s="385"/>
      <c r="D211" s="392"/>
      <c r="E211" s="418"/>
      <c r="F211" s="387"/>
      <c r="G211" s="423"/>
    </row>
    <row r="212" spans="1:7" hidden="1" outlineLevel="1" x14ac:dyDescent="0.25">
      <c r="A212" s="367" t="s">
        <v>334</v>
      </c>
      <c r="B212" s="384" t="s">
        <v>110</v>
      </c>
      <c r="C212" s="385"/>
      <c r="D212" s="392"/>
      <c r="E212" s="418"/>
      <c r="F212" s="387"/>
      <c r="G212" s="423"/>
    </row>
    <row r="213" spans="1:7" hidden="1" outlineLevel="1" x14ac:dyDescent="0.25">
      <c r="A213" s="367" t="s">
        <v>335</v>
      </c>
      <c r="B213" s="384" t="s">
        <v>110</v>
      </c>
      <c r="C213" s="385"/>
      <c r="D213" s="392"/>
      <c r="E213" s="418"/>
      <c r="F213" s="387"/>
      <c r="G213" s="423"/>
    </row>
    <row r="214" spans="1:7" hidden="1" outlineLevel="1" x14ac:dyDescent="0.25">
      <c r="A214" s="367" t="s">
        <v>336</v>
      </c>
      <c r="B214" s="384" t="s">
        <v>110</v>
      </c>
      <c r="C214" s="385"/>
      <c r="D214" s="392"/>
      <c r="E214" s="418"/>
      <c r="F214" s="387"/>
      <c r="G214" s="423"/>
    </row>
    <row r="215" spans="1:7" hidden="1" outlineLevel="1" x14ac:dyDescent="0.25">
      <c r="A215" s="367" t="s">
        <v>337</v>
      </c>
      <c r="B215" s="384" t="s">
        <v>110</v>
      </c>
      <c r="C215" s="385"/>
      <c r="D215" s="392"/>
      <c r="E215" s="418"/>
      <c r="F215" s="387"/>
      <c r="G215" s="423"/>
    </row>
    <row r="216" spans="1:7" collapsed="1" x14ac:dyDescent="0.25">
      <c r="A216" s="363"/>
      <c r="B216" s="364" t="s">
        <v>338</v>
      </c>
      <c r="C216" s="363" t="s">
        <v>66</v>
      </c>
      <c r="D216" s="365"/>
      <c r="E216" s="365"/>
      <c r="F216" s="365" t="s">
        <v>96</v>
      </c>
      <c r="G216" s="366" t="s">
        <v>339</v>
      </c>
    </row>
    <row r="217" spans="1:7" x14ac:dyDescent="0.25">
      <c r="A217" s="367" t="s">
        <v>340</v>
      </c>
      <c r="B217" s="394" t="s">
        <v>341</v>
      </c>
      <c r="C217" s="385">
        <f>C179</f>
        <v>670.72084147999999</v>
      </c>
      <c r="D217" s="392"/>
      <c r="E217" s="408"/>
      <c r="F217" s="387">
        <f>C217/C$58</f>
        <v>1.2035713368637955E-2</v>
      </c>
      <c r="G217" s="387">
        <f>C217/C$39</f>
        <v>1.3522597610483871E-2</v>
      </c>
    </row>
    <row r="218" spans="1:7" x14ac:dyDescent="0.25">
      <c r="A218" s="367" t="s">
        <v>342</v>
      </c>
      <c r="B218" s="394" t="s">
        <v>343</v>
      </c>
      <c r="C218" s="385">
        <v>569.90603525347501</v>
      </c>
      <c r="D218" s="392"/>
      <c r="E218" s="408"/>
      <c r="F218" s="387">
        <f>C218/C$58</f>
        <v>1.0226647605331995E-2</v>
      </c>
      <c r="G218" s="387">
        <f>C218/C$39</f>
        <v>1.1490041033336189E-2</v>
      </c>
    </row>
    <row r="219" spans="1:7" x14ac:dyDescent="0.25">
      <c r="A219" s="367" t="s">
        <v>344</v>
      </c>
      <c r="B219" s="394" t="s">
        <v>106</v>
      </c>
      <c r="C219" s="385"/>
      <c r="D219" s="392"/>
      <c r="E219" s="408"/>
      <c r="F219" s="387"/>
      <c r="G219" s="387"/>
    </row>
    <row r="220" spans="1:7" x14ac:dyDescent="0.25">
      <c r="A220" s="367" t="s">
        <v>345</v>
      </c>
      <c r="B220" s="396" t="s">
        <v>108</v>
      </c>
      <c r="C220" s="407">
        <f>C217+C218</f>
        <v>1240.626876733475</v>
      </c>
      <c r="D220" s="406"/>
      <c r="E220" s="408"/>
      <c r="F220" s="380">
        <f>F217+F218</f>
        <v>2.2262360973969948E-2</v>
      </c>
      <c r="G220" s="380">
        <f>G217+G218</f>
        <v>2.501263864382006E-2</v>
      </c>
    </row>
    <row r="221" spans="1:7" hidden="1" outlineLevel="1" x14ac:dyDescent="0.25">
      <c r="A221" s="367" t="s">
        <v>346</v>
      </c>
      <c r="B221" s="384" t="s">
        <v>110</v>
      </c>
      <c r="C221" s="385"/>
      <c r="D221" s="392"/>
      <c r="E221" s="408"/>
      <c r="F221" s="387"/>
      <c r="G221" s="387"/>
    </row>
    <row r="222" spans="1:7" hidden="1" outlineLevel="1" x14ac:dyDescent="0.25">
      <c r="A222" s="367" t="s">
        <v>347</v>
      </c>
      <c r="B222" s="384" t="s">
        <v>110</v>
      </c>
      <c r="C222" s="385"/>
      <c r="D222" s="392"/>
      <c r="E222" s="408"/>
      <c r="F222" s="387"/>
      <c r="G222" s="387"/>
    </row>
    <row r="223" spans="1:7" hidden="1" outlineLevel="1" x14ac:dyDescent="0.25">
      <c r="A223" s="367" t="s">
        <v>348</v>
      </c>
      <c r="B223" s="384" t="s">
        <v>110</v>
      </c>
      <c r="C223" s="385"/>
      <c r="D223" s="392"/>
      <c r="E223" s="408"/>
      <c r="F223" s="387"/>
      <c r="G223" s="387"/>
    </row>
    <row r="224" spans="1:7" hidden="1" outlineLevel="1" x14ac:dyDescent="0.25">
      <c r="A224" s="367" t="s">
        <v>349</v>
      </c>
      <c r="B224" s="384" t="s">
        <v>110</v>
      </c>
      <c r="C224" s="385"/>
      <c r="D224" s="392"/>
      <c r="E224" s="408"/>
      <c r="F224" s="387"/>
      <c r="G224" s="387"/>
    </row>
    <row r="225" spans="1:7" hidden="1" outlineLevel="1" x14ac:dyDescent="0.25">
      <c r="A225" s="367" t="s">
        <v>350</v>
      </c>
      <c r="B225" s="384" t="s">
        <v>110</v>
      </c>
      <c r="C225" s="385"/>
      <c r="D225" s="392"/>
      <c r="E225" s="408"/>
      <c r="F225" s="387"/>
      <c r="G225" s="387"/>
    </row>
    <row r="226" spans="1:7" hidden="1" outlineLevel="1" x14ac:dyDescent="0.25">
      <c r="A226" s="367" t="s">
        <v>351</v>
      </c>
      <c r="B226" s="384" t="s">
        <v>110</v>
      </c>
      <c r="C226" s="385"/>
      <c r="D226" s="392"/>
      <c r="E226" s="378"/>
      <c r="F226" s="387"/>
      <c r="G226" s="387"/>
    </row>
    <row r="227" spans="1:7" hidden="1" outlineLevel="1" x14ac:dyDescent="0.25">
      <c r="A227" s="367" t="s">
        <v>352</v>
      </c>
      <c r="B227" s="384" t="s">
        <v>110</v>
      </c>
      <c r="C227" s="385"/>
      <c r="D227" s="392"/>
      <c r="E227" s="408"/>
      <c r="F227" s="387"/>
      <c r="G227" s="387"/>
    </row>
    <row r="228" spans="1:7" collapsed="1" x14ac:dyDescent="0.25">
      <c r="A228" s="363"/>
      <c r="B228" s="364" t="s">
        <v>353</v>
      </c>
      <c r="C228" s="363"/>
      <c r="D228" s="365"/>
      <c r="E228" s="365"/>
      <c r="F228" s="365"/>
      <c r="G228" s="366"/>
    </row>
    <row r="229" spans="1:7" x14ac:dyDescent="0.25">
      <c r="A229" s="367" t="s">
        <v>354</v>
      </c>
      <c r="B229" s="374" t="s">
        <v>355</v>
      </c>
      <c r="C229" s="344" t="str">
        <f>HYPERLINK(C30)</f>
        <v>https://www.coveredbondlabel.com/issuer/63-sg-sfh</v>
      </c>
      <c r="D229" s="406"/>
      <c r="E229" s="406"/>
      <c r="F229" s="406"/>
      <c r="G229" s="427"/>
    </row>
    <row r="230" spans="1:7" x14ac:dyDescent="0.25">
      <c r="A230" s="363"/>
      <c r="B230" s="364" t="s">
        <v>356</v>
      </c>
      <c r="C230" s="363"/>
      <c r="D230" s="365"/>
      <c r="E230" s="365"/>
      <c r="F230" s="365"/>
      <c r="G230" s="366"/>
    </row>
    <row r="231" spans="1:7" x14ac:dyDescent="0.25">
      <c r="A231" s="367" t="s">
        <v>357</v>
      </c>
      <c r="B231" s="367" t="s">
        <v>358</v>
      </c>
      <c r="C231" s="385">
        <v>0</v>
      </c>
      <c r="D231" s="392"/>
      <c r="E231" s="378"/>
      <c r="F231" s="406"/>
      <c r="G231" s="427"/>
    </row>
    <row r="232" spans="1:7" x14ac:dyDescent="0.25">
      <c r="A232" s="367" t="s">
        <v>359</v>
      </c>
      <c r="B232" s="428" t="s">
        <v>360</v>
      </c>
      <c r="C232" s="385" t="s">
        <v>361</v>
      </c>
      <c r="D232" s="392"/>
      <c r="E232" s="378"/>
      <c r="F232" s="406"/>
      <c r="G232" s="427"/>
    </row>
    <row r="233" spans="1:7" x14ac:dyDescent="0.25">
      <c r="A233" s="367" t="s">
        <v>362</v>
      </c>
      <c r="B233" s="428" t="s">
        <v>363</v>
      </c>
      <c r="C233" s="385" t="s">
        <v>361</v>
      </c>
      <c r="D233" s="392"/>
      <c r="E233" s="378"/>
      <c r="F233" s="406"/>
      <c r="G233" s="427"/>
    </row>
    <row r="234" spans="1:7" hidden="1" outlineLevel="1" x14ac:dyDescent="0.25">
      <c r="A234" s="367" t="s">
        <v>364</v>
      </c>
      <c r="B234" s="379" t="s">
        <v>365</v>
      </c>
      <c r="C234" s="398"/>
      <c r="D234" s="424"/>
      <c r="E234" s="378"/>
      <c r="F234" s="406"/>
      <c r="G234" s="427"/>
    </row>
    <row r="235" spans="1:7" hidden="1" outlineLevel="1" x14ac:dyDescent="0.25">
      <c r="A235" s="367" t="s">
        <v>366</v>
      </c>
      <c r="B235" s="379" t="s">
        <v>367</v>
      </c>
      <c r="C235" s="398"/>
      <c r="D235" s="424"/>
      <c r="E235" s="378"/>
      <c r="F235" s="406"/>
      <c r="G235" s="427"/>
    </row>
    <row r="236" spans="1:7" hidden="1" outlineLevel="1" x14ac:dyDescent="0.25">
      <c r="A236" s="367" t="s">
        <v>368</v>
      </c>
      <c r="B236" s="379" t="s">
        <v>369</v>
      </c>
      <c r="C236" s="424"/>
      <c r="D236" s="424"/>
      <c r="E236" s="378"/>
      <c r="F236" s="406"/>
      <c r="G236" s="427"/>
    </row>
    <row r="237" spans="1:7" hidden="1" outlineLevel="1" x14ac:dyDescent="0.25">
      <c r="A237" s="367" t="s">
        <v>370</v>
      </c>
      <c r="B237" s="406"/>
      <c r="C237" s="378"/>
      <c r="D237" s="378"/>
      <c r="E237" s="378"/>
      <c r="F237" s="406"/>
      <c r="G237" s="427"/>
    </row>
    <row r="238" spans="1:7" hidden="1" outlineLevel="1" x14ac:dyDescent="0.25">
      <c r="A238" s="367" t="s">
        <v>371</v>
      </c>
      <c r="B238" s="406"/>
      <c r="C238" s="378"/>
      <c r="D238" s="378"/>
      <c r="E238" s="378"/>
      <c r="F238" s="406"/>
      <c r="G238" s="427"/>
    </row>
    <row r="239" spans="1:7" collapsed="1" x14ac:dyDescent="0.25">
      <c r="A239" s="363"/>
      <c r="B239" s="364" t="s">
        <v>372</v>
      </c>
      <c r="C239" s="363"/>
      <c r="D239" s="365"/>
      <c r="E239" s="365"/>
      <c r="F239" s="365"/>
      <c r="G239" s="366"/>
    </row>
    <row r="240" spans="1:7" ht="30" x14ac:dyDescent="0.25">
      <c r="A240" s="367" t="s">
        <v>373</v>
      </c>
      <c r="B240" s="367" t="s">
        <v>374</v>
      </c>
      <c r="C240" s="392" t="s">
        <v>375</v>
      </c>
      <c r="D240" s="392"/>
      <c r="E240" s="406"/>
      <c r="F240" s="406"/>
      <c r="G240" s="429"/>
    </row>
    <row r="241" spans="1:7" x14ac:dyDescent="0.25">
      <c r="A241" s="367" t="s">
        <v>376</v>
      </c>
      <c r="B241" s="367" t="s">
        <v>377</v>
      </c>
      <c r="C241" s="392"/>
      <c r="D241" s="392"/>
      <c r="E241" s="406"/>
      <c r="F241" s="406"/>
      <c r="G241" s="429"/>
    </row>
    <row r="242" spans="1:7" x14ac:dyDescent="0.25">
      <c r="A242" s="367" t="s">
        <v>378</v>
      </c>
      <c r="B242" s="367" t="s">
        <v>379</v>
      </c>
      <c r="C242" s="392"/>
      <c r="D242" s="392"/>
      <c r="E242" s="406"/>
      <c r="F242" s="406"/>
      <c r="G242" s="429"/>
    </row>
    <row r="243" spans="1:7" ht="30" x14ac:dyDescent="0.25">
      <c r="A243" s="367" t="s">
        <v>380</v>
      </c>
      <c r="B243" s="367" t="s">
        <v>381</v>
      </c>
      <c r="C243" s="392" t="s">
        <v>382</v>
      </c>
      <c r="D243" s="392"/>
      <c r="E243" s="406"/>
      <c r="F243" s="406"/>
      <c r="G243" s="429"/>
    </row>
    <row r="244" spans="1:7" x14ac:dyDescent="0.25">
      <c r="A244" s="367" t="s">
        <v>383</v>
      </c>
      <c r="B244" s="367" t="s">
        <v>384</v>
      </c>
      <c r="C244" s="430" t="s">
        <v>385</v>
      </c>
      <c r="D244" s="430"/>
      <c r="E244" s="392"/>
      <c r="F244" s="406"/>
      <c r="G244" s="429"/>
    </row>
    <row r="245" spans="1:7" x14ac:dyDescent="0.25">
      <c r="A245" s="367" t="s">
        <v>386</v>
      </c>
      <c r="B245" s="367" t="s">
        <v>387</v>
      </c>
      <c r="C245" s="392" t="s">
        <v>375</v>
      </c>
      <c r="D245" s="392"/>
      <c r="E245" s="406"/>
      <c r="F245" s="406"/>
      <c r="G245" s="429"/>
    </row>
    <row r="246" spans="1:7" x14ac:dyDescent="0.25">
      <c r="A246" s="367" t="s">
        <v>388</v>
      </c>
      <c r="B246" s="367" t="s">
        <v>389</v>
      </c>
      <c r="C246" s="392"/>
      <c r="D246" s="392"/>
      <c r="E246" s="406"/>
      <c r="F246" s="406"/>
      <c r="G246" s="429"/>
    </row>
    <row r="247" spans="1:7" hidden="1" outlineLevel="1" x14ac:dyDescent="0.25">
      <c r="A247" s="367" t="s">
        <v>390</v>
      </c>
      <c r="B247" s="406"/>
      <c r="C247" s="406"/>
      <c r="D247" s="429"/>
      <c r="E247" s="429"/>
      <c r="F247" s="429"/>
      <c r="G247" s="429"/>
    </row>
    <row r="248" spans="1:7" hidden="1" outlineLevel="1" x14ac:dyDescent="0.25">
      <c r="A248" s="367" t="s">
        <v>391</v>
      </c>
      <c r="B248" s="406"/>
      <c r="C248" s="406"/>
      <c r="D248" s="429"/>
      <c r="E248" s="429"/>
      <c r="F248" s="429"/>
      <c r="G248" s="429"/>
    </row>
    <row r="249" spans="1:7" hidden="1" outlineLevel="1" x14ac:dyDescent="0.25">
      <c r="A249" s="367" t="s">
        <v>392</v>
      </c>
      <c r="B249" s="406"/>
      <c r="C249" s="406"/>
      <c r="D249" s="429"/>
      <c r="E249" s="429"/>
      <c r="F249" s="429"/>
      <c r="G249" s="429"/>
    </row>
    <row r="250" spans="1:7" hidden="1" outlineLevel="1" x14ac:dyDescent="0.25">
      <c r="A250" s="367" t="s">
        <v>393</v>
      </c>
      <c r="B250" s="406"/>
      <c r="C250" s="406"/>
      <c r="D250" s="429"/>
      <c r="E250" s="429"/>
      <c r="F250" s="429"/>
      <c r="G250" s="429"/>
    </row>
    <row r="251" spans="1:7" hidden="1" outlineLevel="1" x14ac:dyDescent="0.25">
      <c r="A251" s="367" t="s">
        <v>394</v>
      </c>
      <c r="B251" s="406"/>
      <c r="C251" s="406"/>
      <c r="D251" s="429"/>
      <c r="E251" s="429"/>
      <c r="F251" s="429"/>
      <c r="G251" s="429"/>
    </row>
    <row r="252" spans="1:7" hidden="1" outlineLevel="1" x14ac:dyDescent="0.25">
      <c r="A252" s="367" t="s">
        <v>395</v>
      </c>
      <c r="B252" s="406"/>
      <c r="C252" s="406"/>
      <c r="D252" s="429"/>
      <c r="E252" s="429"/>
      <c r="F252" s="429"/>
      <c r="G252" s="429"/>
    </row>
    <row r="253" spans="1:7" hidden="1" outlineLevel="1" x14ac:dyDescent="0.25">
      <c r="A253" s="367" t="s">
        <v>396</v>
      </c>
      <c r="B253" s="406"/>
      <c r="C253" s="406"/>
      <c r="D253" s="429"/>
      <c r="E253" s="429"/>
      <c r="F253" s="429"/>
      <c r="G253" s="429"/>
    </row>
    <row r="254" spans="1:7" hidden="1" outlineLevel="1" x14ac:dyDescent="0.25">
      <c r="A254" s="367" t="s">
        <v>397</v>
      </c>
      <c r="B254" s="406"/>
      <c r="C254" s="406"/>
      <c r="D254" s="429"/>
      <c r="E254" s="429"/>
      <c r="F254" s="429"/>
      <c r="G254" s="429"/>
    </row>
    <row r="255" spans="1:7" hidden="1" outlineLevel="1" x14ac:dyDescent="0.25">
      <c r="A255" s="367" t="s">
        <v>398</v>
      </c>
      <c r="B255" s="406"/>
      <c r="C255" s="406"/>
      <c r="D255" s="429"/>
      <c r="E255" s="429"/>
      <c r="F255" s="429"/>
      <c r="G255" s="429"/>
    </row>
    <row r="256" spans="1:7" hidden="1" outlineLevel="1" x14ac:dyDescent="0.25">
      <c r="A256" s="367" t="s">
        <v>399</v>
      </c>
      <c r="B256" s="406"/>
      <c r="C256" s="406"/>
      <c r="D256" s="429"/>
      <c r="E256" s="429"/>
      <c r="F256" s="429"/>
      <c r="G256" s="429"/>
    </row>
    <row r="257" spans="1:7" hidden="1" outlineLevel="1" x14ac:dyDescent="0.25">
      <c r="A257" s="367" t="s">
        <v>400</v>
      </c>
      <c r="B257" s="406"/>
      <c r="C257" s="406"/>
      <c r="D257" s="429"/>
      <c r="E257" s="429"/>
      <c r="F257" s="429"/>
      <c r="G257" s="429"/>
    </row>
    <row r="258" spans="1:7" hidden="1" outlineLevel="1" x14ac:dyDescent="0.25">
      <c r="A258" s="367" t="s">
        <v>401</v>
      </c>
      <c r="B258" s="406"/>
      <c r="C258" s="406"/>
      <c r="D258" s="429"/>
      <c r="E258" s="429"/>
      <c r="F258" s="429"/>
      <c r="G258" s="429"/>
    </row>
    <row r="259" spans="1:7" hidden="1" outlineLevel="1" x14ac:dyDescent="0.25">
      <c r="A259" s="367" t="s">
        <v>402</v>
      </c>
      <c r="B259" s="406"/>
      <c r="C259" s="406"/>
      <c r="D259" s="429"/>
      <c r="E259" s="429"/>
      <c r="F259" s="429"/>
      <c r="G259" s="429"/>
    </row>
    <row r="260" spans="1:7" hidden="1" outlineLevel="1" x14ac:dyDescent="0.25">
      <c r="A260" s="367" t="s">
        <v>403</v>
      </c>
      <c r="B260" s="406"/>
      <c r="C260" s="406"/>
      <c r="D260" s="429"/>
      <c r="E260" s="429"/>
      <c r="F260" s="429"/>
      <c r="G260" s="429"/>
    </row>
    <row r="261" spans="1:7" hidden="1" outlineLevel="1" x14ac:dyDescent="0.25">
      <c r="A261" s="367" t="s">
        <v>404</v>
      </c>
      <c r="B261" s="406"/>
      <c r="C261" s="406"/>
      <c r="D261" s="429"/>
      <c r="E261" s="429"/>
      <c r="F261" s="429"/>
      <c r="G261" s="429"/>
    </row>
    <row r="262" spans="1:7" hidden="1" outlineLevel="1" x14ac:dyDescent="0.25">
      <c r="A262" s="367" t="s">
        <v>405</v>
      </c>
      <c r="B262" s="406"/>
      <c r="C262" s="406"/>
      <c r="D262" s="429"/>
      <c r="E262" s="429"/>
      <c r="F262" s="429"/>
      <c r="G262" s="429"/>
    </row>
    <row r="263" spans="1:7" hidden="1" outlineLevel="1" x14ac:dyDescent="0.25">
      <c r="A263" s="367" t="s">
        <v>406</v>
      </c>
      <c r="B263" s="406"/>
      <c r="C263" s="406"/>
      <c r="D263" s="429"/>
      <c r="E263" s="429"/>
      <c r="F263" s="429"/>
      <c r="G263" s="429"/>
    </row>
    <row r="264" spans="1:7" hidden="1" outlineLevel="1" x14ac:dyDescent="0.25">
      <c r="A264" s="367" t="s">
        <v>407</v>
      </c>
      <c r="B264" s="406"/>
      <c r="C264" s="406"/>
      <c r="D264" s="429"/>
      <c r="E264" s="429"/>
      <c r="F264" s="429"/>
      <c r="G264" s="429"/>
    </row>
    <row r="265" spans="1:7" hidden="1" outlineLevel="1" x14ac:dyDescent="0.25">
      <c r="A265" s="367" t="s">
        <v>408</v>
      </c>
      <c r="B265" s="406"/>
      <c r="C265" s="406"/>
      <c r="D265" s="429"/>
      <c r="E265" s="429"/>
      <c r="F265" s="429"/>
      <c r="G265" s="429"/>
    </row>
    <row r="266" spans="1:7" hidden="1" outlineLevel="1" x14ac:dyDescent="0.25">
      <c r="A266" s="367" t="s">
        <v>409</v>
      </c>
      <c r="B266" s="406"/>
      <c r="C266" s="406"/>
      <c r="D266" s="429"/>
      <c r="E266" s="429"/>
      <c r="F266" s="429"/>
      <c r="G266" s="429"/>
    </row>
    <row r="267" spans="1:7" hidden="1" outlineLevel="1" x14ac:dyDescent="0.25">
      <c r="A267" s="367" t="s">
        <v>410</v>
      </c>
      <c r="B267" s="406"/>
      <c r="C267" s="406"/>
      <c r="D267" s="429"/>
      <c r="E267" s="429"/>
      <c r="F267" s="429"/>
      <c r="G267" s="429"/>
    </row>
    <row r="268" spans="1:7" hidden="1" outlineLevel="1" x14ac:dyDescent="0.25">
      <c r="A268" s="367" t="s">
        <v>411</v>
      </c>
      <c r="B268" s="406"/>
      <c r="C268" s="406"/>
      <c r="D268" s="429"/>
      <c r="E268" s="429"/>
      <c r="F268" s="429"/>
      <c r="G268" s="429"/>
    </row>
    <row r="269" spans="1:7" hidden="1" outlineLevel="1" x14ac:dyDescent="0.25">
      <c r="A269" s="367" t="s">
        <v>412</v>
      </c>
      <c r="B269" s="406"/>
      <c r="C269" s="406"/>
      <c r="D269" s="429"/>
      <c r="E269" s="429"/>
      <c r="F269" s="429"/>
      <c r="G269" s="429"/>
    </row>
    <row r="270" spans="1:7" hidden="1" outlineLevel="1" x14ac:dyDescent="0.25">
      <c r="A270" s="367" t="s">
        <v>413</v>
      </c>
      <c r="B270" s="406"/>
      <c r="C270" s="406"/>
      <c r="D270" s="429"/>
      <c r="E270" s="429"/>
      <c r="F270" s="429"/>
      <c r="G270" s="429"/>
    </row>
    <row r="271" spans="1:7" hidden="1" outlineLevel="1" x14ac:dyDescent="0.25">
      <c r="A271" s="367" t="s">
        <v>414</v>
      </c>
      <c r="B271" s="406"/>
      <c r="C271" s="406"/>
      <c r="D271" s="429"/>
      <c r="E271" s="429"/>
      <c r="F271" s="429"/>
      <c r="G271" s="429"/>
    </row>
    <row r="272" spans="1:7" hidden="1" outlineLevel="1" x14ac:dyDescent="0.25">
      <c r="A272" s="367" t="s">
        <v>415</v>
      </c>
      <c r="B272" s="406"/>
      <c r="C272" s="406"/>
      <c r="D272" s="429"/>
      <c r="E272" s="429"/>
      <c r="F272" s="429"/>
      <c r="G272" s="429"/>
    </row>
    <row r="273" spans="1:7" hidden="1" outlineLevel="1" x14ac:dyDescent="0.25">
      <c r="A273" s="367" t="s">
        <v>416</v>
      </c>
      <c r="B273" s="406"/>
      <c r="C273" s="406"/>
      <c r="D273" s="429"/>
      <c r="E273" s="429"/>
      <c r="F273" s="429"/>
      <c r="G273" s="429"/>
    </row>
    <row r="274" spans="1:7" hidden="1" outlineLevel="1" x14ac:dyDescent="0.25">
      <c r="A274" s="367" t="s">
        <v>417</v>
      </c>
      <c r="B274" s="406"/>
      <c r="C274" s="406"/>
      <c r="D274" s="429"/>
      <c r="E274" s="429"/>
      <c r="F274" s="429"/>
      <c r="G274" s="429"/>
    </row>
    <row r="275" spans="1:7" hidden="1" outlineLevel="1" x14ac:dyDescent="0.25">
      <c r="A275" s="367" t="s">
        <v>418</v>
      </c>
      <c r="B275" s="406"/>
      <c r="C275" s="406"/>
      <c r="D275" s="429"/>
      <c r="E275" s="429"/>
      <c r="F275" s="429"/>
      <c r="G275" s="429"/>
    </row>
    <row r="276" spans="1:7" hidden="1" outlineLevel="1" x14ac:dyDescent="0.25">
      <c r="A276" s="367" t="s">
        <v>419</v>
      </c>
      <c r="B276" s="406"/>
      <c r="C276" s="406"/>
      <c r="D276" s="429"/>
      <c r="E276" s="429"/>
      <c r="F276" s="429"/>
      <c r="G276" s="429"/>
    </row>
    <row r="277" spans="1:7" hidden="1" outlineLevel="1" x14ac:dyDescent="0.25">
      <c r="A277" s="367" t="s">
        <v>420</v>
      </c>
      <c r="B277" s="406"/>
      <c r="C277" s="406"/>
      <c r="D277" s="429"/>
      <c r="E277" s="429"/>
      <c r="F277" s="429"/>
      <c r="G277" s="429"/>
    </row>
    <row r="278" spans="1:7" hidden="1" outlineLevel="1" x14ac:dyDescent="0.25">
      <c r="A278" s="367" t="s">
        <v>421</v>
      </c>
      <c r="B278" s="406"/>
      <c r="C278" s="406"/>
      <c r="D278" s="429"/>
      <c r="E278" s="429"/>
      <c r="F278" s="429"/>
      <c r="G278" s="429"/>
    </row>
    <row r="279" spans="1:7" hidden="1" outlineLevel="1" x14ac:dyDescent="0.25">
      <c r="A279" s="367" t="s">
        <v>422</v>
      </c>
      <c r="B279" s="406"/>
      <c r="C279" s="406"/>
      <c r="D279" s="429"/>
      <c r="E279" s="429"/>
      <c r="F279" s="429"/>
      <c r="G279" s="429"/>
    </row>
    <row r="280" spans="1:7" hidden="1" outlineLevel="1" x14ac:dyDescent="0.25">
      <c r="A280" s="367" t="s">
        <v>423</v>
      </c>
      <c r="B280" s="406"/>
      <c r="C280" s="406"/>
      <c r="D280" s="429"/>
      <c r="E280" s="429"/>
      <c r="F280" s="429"/>
      <c r="G280" s="429"/>
    </row>
    <row r="281" spans="1:7" hidden="1" outlineLevel="1" x14ac:dyDescent="0.25">
      <c r="A281" s="367" t="s">
        <v>424</v>
      </c>
      <c r="B281" s="406"/>
      <c r="C281" s="406"/>
      <c r="D281" s="429"/>
      <c r="E281" s="429"/>
      <c r="F281" s="429"/>
      <c r="G281" s="429"/>
    </row>
    <row r="282" spans="1:7" hidden="1" outlineLevel="1" x14ac:dyDescent="0.25">
      <c r="A282" s="367" t="s">
        <v>425</v>
      </c>
      <c r="B282" s="406"/>
      <c r="C282" s="406"/>
      <c r="D282" s="429"/>
      <c r="E282" s="429"/>
      <c r="F282" s="429"/>
      <c r="G282" s="429"/>
    </row>
    <row r="283" spans="1:7" hidden="1" outlineLevel="1" x14ac:dyDescent="0.25">
      <c r="A283" s="367" t="s">
        <v>426</v>
      </c>
      <c r="B283" s="406"/>
      <c r="C283" s="406"/>
      <c r="D283" s="429"/>
      <c r="E283" s="429"/>
      <c r="F283" s="429"/>
      <c r="G283" s="429"/>
    </row>
    <row r="284" spans="1:7" hidden="1" outlineLevel="1" x14ac:dyDescent="0.25">
      <c r="A284" s="367" t="s">
        <v>427</v>
      </c>
      <c r="B284" s="406"/>
      <c r="C284" s="406"/>
      <c r="D284" s="429"/>
      <c r="E284" s="429"/>
      <c r="F284" s="429"/>
      <c r="G284" s="429"/>
    </row>
    <row r="285" spans="1:7" ht="18.75" collapsed="1" x14ac:dyDescent="0.25">
      <c r="A285" s="28"/>
      <c r="B285" s="28" t="s">
        <v>428</v>
      </c>
      <c r="C285" s="28" t="s">
        <v>429</v>
      </c>
      <c r="D285" s="28" t="s">
        <v>429</v>
      </c>
      <c r="E285" s="28"/>
      <c r="F285" s="29"/>
      <c r="G285" s="30"/>
    </row>
    <row r="286" spans="1:7" x14ac:dyDescent="0.25">
      <c r="A286" s="431" t="s">
        <v>430</v>
      </c>
      <c r="B286" s="432"/>
      <c r="C286" s="432"/>
      <c r="D286" s="432"/>
      <c r="E286" s="432"/>
      <c r="F286" s="433"/>
      <c r="G286" s="432"/>
    </row>
    <row r="287" spans="1:7" x14ac:dyDescent="0.25">
      <c r="A287" s="431" t="s">
        <v>431</v>
      </c>
      <c r="B287" s="432"/>
      <c r="C287" s="432"/>
      <c r="D287" s="432"/>
      <c r="E287" s="432"/>
      <c r="F287" s="433"/>
      <c r="G287" s="432"/>
    </row>
    <row r="288" spans="1:7" x14ac:dyDescent="0.25">
      <c r="A288" s="367" t="s">
        <v>432</v>
      </c>
      <c r="B288" s="379" t="s">
        <v>433</v>
      </c>
      <c r="C288" s="434">
        <f>ROW(B38)</f>
        <v>38</v>
      </c>
      <c r="D288" s="435"/>
      <c r="E288" s="435"/>
      <c r="F288" s="435"/>
      <c r="G288" s="435"/>
    </row>
    <row r="289" spans="1:7" x14ac:dyDescent="0.25">
      <c r="A289" s="367" t="s">
        <v>434</v>
      </c>
      <c r="B289" s="379" t="s">
        <v>435</v>
      </c>
      <c r="C289" s="434">
        <f>ROW(B39)</f>
        <v>39</v>
      </c>
      <c r="D289" s="406"/>
      <c r="E289" s="435"/>
      <c r="F289" s="435"/>
      <c r="G289" s="427"/>
    </row>
    <row r="290" spans="1:7" ht="30" x14ac:dyDescent="0.25">
      <c r="A290" s="367" t="s">
        <v>436</v>
      </c>
      <c r="B290" s="379" t="s">
        <v>437</v>
      </c>
      <c r="C290" s="426" t="s">
        <v>438</v>
      </c>
      <c r="D290" s="406"/>
      <c r="E290" s="406"/>
      <c r="F290" s="406"/>
      <c r="G290" s="436"/>
    </row>
    <row r="291" spans="1:7" x14ac:dyDescent="0.25">
      <c r="A291" s="367" t="s">
        <v>439</v>
      </c>
      <c r="B291" s="379" t="s">
        <v>440</v>
      </c>
      <c r="C291" s="434" t="str">
        <f>ROW('B1. HTT Mortgage Assets'!B43)&amp;" for Mortgage Assets"</f>
        <v>43 for Mortgage Assets</v>
      </c>
      <c r="D291" s="434"/>
      <c r="E291" s="436"/>
      <c r="F291" s="435"/>
      <c r="G291" s="427"/>
    </row>
    <row r="292" spans="1:7" x14ac:dyDescent="0.25">
      <c r="A292" s="367" t="s">
        <v>441</v>
      </c>
      <c r="B292" s="379" t="s">
        <v>442</v>
      </c>
      <c r="C292" s="434">
        <f>ROW(B52)</f>
        <v>52</v>
      </c>
      <c r="D292" s="406"/>
      <c r="E292" s="406"/>
      <c r="F292" s="406"/>
      <c r="G292" s="436"/>
    </row>
    <row r="293" spans="1:7" ht="30" x14ac:dyDescent="0.25">
      <c r="A293" s="367" t="s">
        <v>443</v>
      </c>
      <c r="B293" s="379" t="s">
        <v>444</v>
      </c>
      <c r="C293" s="437" t="str">
        <f>ROW('B1. HTT Mortgage Assets'!B186)&amp;" for Residential Mortgage Assets"</f>
        <v>186 for Residential Mortgage Assets</v>
      </c>
      <c r="D293" s="434" t="str">
        <f>ROW('B1. HTT Mortgage Assets'!B286 )&amp; " for Commercial Mortgage Assets"</f>
        <v>286 for Commercial Mortgage Assets</v>
      </c>
      <c r="E293" s="436"/>
      <c r="F293" s="434"/>
      <c r="G293" s="434"/>
    </row>
    <row r="294" spans="1:7" x14ac:dyDescent="0.25">
      <c r="A294" s="367" t="s">
        <v>445</v>
      </c>
      <c r="B294" s="379" t="s">
        <v>446</v>
      </c>
      <c r="C294" s="437" t="s">
        <v>447</v>
      </c>
      <c r="D294" s="406"/>
      <c r="E294" s="406"/>
      <c r="F294" s="406"/>
      <c r="G294" s="427"/>
    </row>
    <row r="295" spans="1:7" x14ac:dyDescent="0.25">
      <c r="A295" s="367" t="s">
        <v>448</v>
      </c>
      <c r="B295" s="379" t="s">
        <v>449</v>
      </c>
      <c r="C295" s="434" t="str">
        <f>ROW('B1. HTT Mortgage Assets'!B149)&amp;" for Mortgage Assets"</f>
        <v>149 for Mortgage Assets</v>
      </c>
      <c r="D295" s="434"/>
      <c r="E295" s="406"/>
      <c r="F295" s="434"/>
      <c r="G295" s="427"/>
    </row>
    <row r="296" spans="1:7" x14ac:dyDescent="0.25">
      <c r="A296" s="367" t="s">
        <v>450</v>
      </c>
      <c r="B296" s="379" t="s">
        <v>451</v>
      </c>
      <c r="C296" s="434">
        <f>ROW(B111)</f>
        <v>111</v>
      </c>
      <c r="D296" s="406"/>
      <c r="E296" s="406"/>
      <c r="F296" s="436"/>
      <c r="G296" s="427"/>
    </row>
    <row r="297" spans="1:7" x14ac:dyDescent="0.25">
      <c r="A297" s="367" t="s">
        <v>452</v>
      </c>
      <c r="B297" s="379" t="s">
        <v>453</v>
      </c>
      <c r="C297" s="434">
        <f>ROW(B163)</f>
        <v>163</v>
      </c>
      <c r="D297" s="406"/>
      <c r="E297" s="436"/>
      <c r="F297" s="436"/>
      <c r="G297" s="427"/>
    </row>
    <row r="298" spans="1:7" x14ac:dyDescent="0.25">
      <c r="A298" s="367" t="s">
        <v>454</v>
      </c>
      <c r="B298" s="379" t="s">
        <v>455</v>
      </c>
      <c r="C298" s="434">
        <f>ROW(B137)</f>
        <v>137</v>
      </c>
      <c r="D298" s="406"/>
      <c r="E298" s="436"/>
      <c r="F298" s="436"/>
      <c r="G298" s="427"/>
    </row>
    <row r="299" spans="1:7" x14ac:dyDescent="0.25">
      <c r="A299" s="367" t="s">
        <v>456</v>
      </c>
      <c r="B299" s="379" t="s">
        <v>457</v>
      </c>
      <c r="C299" s="392"/>
      <c r="D299" s="406"/>
      <c r="E299" s="436"/>
      <c r="F299" s="406"/>
      <c r="G299" s="427"/>
    </row>
    <row r="300" spans="1:7" ht="30" x14ac:dyDescent="0.25">
      <c r="A300" s="367" t="s">
        <v>458</v>
      </c>
      <c r="B300" s="379" t="s">
        <v>459</v>
      </c>
      <c r="C300" s="434" t="s">
        <v>460</v>
      </c>
      <c r="D300" s="434"/>
      <c r="E300" s="436"/>
      <c r="F300" s="434" t="s">
        <v>461</v>
      </c>
      <c r="G300" s="427"/>
    </row>
    <row r="301" spans="1:7" x14ac:dyDescent="0.25">
      <c r="A301" s="367" t="s">
        <v>462</v>
      </c>
      <c r="B301" s="379" t="s">
        <v>463</v>
      </c>
      <c r="C301" s="434" t="s">
        <v>464</v>
      </c>
      <c r="D301" s="406"/>
      <c r="E301" s="406"/>
      <c r="F301" s="406"/>
      <c r="G301" s="427"/>
    </row>
    <row r="302" spans="1:7" x14ac:dyDescent="0.25">
      <c r="A302" s="367" t="s">
        <v>465</v>
      </c>
      <c r="B302" s="379" t="s">
        <v>466</v>
      </c>
      <c r="C302" s="434" t="str">
        <f>ROW('C. HTT Harmonised Glossary'!B18)&amp;" for Harmonised Glossary"</f>
        <v>18 for Harmonised Glossary</v>
      </c>
      <c r="D302" s="406"/>
      <c r="E302" s="406"/>
      <c r="F302" s="406"/>
      <c r="G302" s="427"/>
    </row>
    <row r="303" spans="1:7" x14ac:dyDescent="0.25">
      <c r="A303" s="367" t="s">
        <v>467</v>
      </c>
      <c r="B303" s="379" t="s">
        <v>468</v>
      </c>
      <c r="C303" s="434">
        <f>ROW(B65)</f>
        <v>65</v>
      </c>
      <c r="D303" s="406"/>
      <c r="E303" s="406"/>
      <c r="F303" s="406"/>
      <c r="G303" s="427"/>
    </row>
    <row r="304" spans="1:7" x14ac:dyDescent="0.25">
      <c r="A304" s="367" t="s">
        <v>469</v>
      </c>
      <c r="B304" s="379" t="s">
        <v>470</v>
      </c>
      <c r="C304" s="434">
        <f>ROW(B88)</f>
        <v>88</v>
      </c>
      <c r="D304" s="406"/>
      <c r="E304" s="406"/>
      <c r="F304" s="406"/>
      <c r="G304" s="427"/>
    </row>
    <row r="305" spans="1:7" x14ac:dyDescent="0.25">
      <c r="A305" s="367" t="s">
        <v>471</v>
      </c>
      <c r="B305" s="379" t="s">
        <v>472</v>
      </c>
      <c r="C305" s="434" t="s">
        <v>473</v>
      </c>
      <c r="D305" s="406"/>
      <c r="E305" s="436"/>
      <c r="F305" s="406"/>
      <c r="G305" s="427"/>
    </row>
    <row r="306" spans="1:7" x14ac:dyDescent="0.25">
      <c r="A306" s="367" t="s">
        <v>474</v>
      </c>
      <c r="B306" s="379" t="s">
        <v>475</v>
      </c>
      <c r="C306" s="434">
        <v>44</v>
      </c>
      <c r="D306" s="406"/>
      <c r="E306" s="436"/>
      <c r="F306" s="406"/>
      <c r="G306" s="427"/>
    </row>
    <row r="307" spans="1:7" x14ac:dyDescent="0.25">
      <c r="A307" s="367" t="s">
        <v>476</v>
      </c>
      <c r="B307" s="379" t="s">
        <v>477</v>
      </c>
      <c r="C307" s="434" t="str">
        <f ca="1">IF(ISREF(INDIRECT("'B1. HTT Mortgage Assets'!A1")),ROW('B1. HTT Mortgage Assets'!B179)&amp; " for Mortgage Assets","")</f>
        <v>179 for Mortgage Assets</v>
      </c>
      <c r="D307" s="434"/>
      <c r="E307" s="436"/>
      <c r="F307" s="434"/>
      <c r="G307" s="427"/>
    </row>
    <row r="308" spans="1:7" x14ac:dyDescent="0.25">
      <c r="A308" s="367" t="s">
        <v>478</v>
      </c>
      <c r="B308" s="369"/>
      <c r="C308" s="406"/>
      <c r="D308" s="406"/>
      <c r="E308" s="436"/>
      <c r="F308" s="406"/>
      <c r="G308" s="427"/>
    </row>
    <row r="309" spans="1:7" x14ac:dyDescent="0.25">
      <c r="A309" s="367" t="s">
        <v>479</v>
      </c>
      <c r="B309" s="406"/>
      <c r="C309" s="406"/>
      <c r="D309" s="406"/>
      <c r="E309" s="436"/>
      <c r="F309" s="406"/>
      <c r="G309" s="427"/>
    </row>
    <row r="310" spans="1:7" x14ac:dyDescent="0.25">
      <c r="A310" s="367" t="s">
        <v>480</v>
      </c>
      <c r="B310" s="406"/>
      <c r="C310" s="406"/>
      <c r="D310" s="406"/>
      <c r="E310" s="406"/>
      <c r="F310" s="406"/>
      <c r="G310" s="427"/>
    </row>
    <row r="311" spans="1:7" ht="37.5" x14ac:dyDescent="0.25">
      <c r="A311" s="29"/>
      <c r="B311" s="28" t="s">
        <v>23</v>
      </c>
      <c r="C311" s="29"/>
      <c r="D311" s="29"/>
      <c r="E311" s="29"/>
      <c r="F311" s="29"/>
      <c r="G311" s="30"/>
    </row>
    <row r="312" spans="1:7" x14ac:dyDescent="0.25">
      <c r="A312" s="367" t="s">
        <v>481</v>
      </c>
      <c r="B312" s="375" t="s">
        <v>482</v>
      </c>
      <c r="C312" s="406"/>
      <c r="D312" s="406"/>
      <c r="E312" s="406"/>
      <c r="F312" s="406"/>
      <c r="G312" s="427"/>
    </row>
    <row r="313" spans="1:7" x14ac:dyDescent="0.25">
      <c r="A313" s="367" t="s">
        <v>483</v>
      </c>
      <c r="B313" s="375" t="s">
        <v>484</v>
      </c>
      <c r="C313" s="406">
        <f>C187</f>
        <v>670.72084147999999</v>
      </c>
      <c r="D313" s="406"/>
      <c r="E313" s="406"/>
      <c r="F313" s="406"/>
      <c r="G313" s="427"/>
    </row>
    <row r="314" spans="1:7" x14ac:dyDescent="0.25">
      <c r="A314" s="367" t="s">
        <v>485</v>
      </c>
      <c r="B314" s="375" t="s">
        <v>486</v>
      </c>
      <c r="C314" s="406"/>
      <c r="D314" s="406"/>
      <c r="E314" s="406"/>
      <c r="F314" s="406"/>
      <c r="G314" s="427"/>
    </row>
    <row r="315" spans="1:7" x14ac:dyDescent="0.25">
      <c r="A315" s="367" t="s">
        <v>487</v>
      </c>
      <c r="B315" s="376"/>
      <c r="C315" s="438"/>
      <c r="D315" s="406"/>
      <c r="E315" s="406"/>
      <c r="F315" s="406"/>
      <c r="G315" s="427"/>
    </row>
    <row r="316" spans="1:7" x14ac:dyDescent="0.25">
      <c r="A316" s="367" t="s">
        <v>488</v>
      </c>
      <c r="B316" s="376"/>
      <c r="C316" s="438"/>
      <c r="D316" s="406"/>
      <c r="E316" s="406"/>
      <c r="F316" s="406"/>
      <c r="G316" s="427"/>
    </row>
    <row r="317" spans="1:7" x14ac:dyDescent="0.25">
      <c r="A317" s="367" t="s">
        <v>489</v>
      </c>
      <c r="B317" s="376"/>
      <c r="C317" s="438"/>
      <c r="D317" s="406"/>
      <c r="E317" s="406"/>
      <c r="F317" s="406"/>
      <c r="G317" s="427"/>
    </row>
    <row r="318" spans="1:7" x14ac:dyDescent="0.25">
      <c r="A318" s="367" t="s">
        <v>490</v>
      </c>
      <c r="B318" s="376"/>
      <c r="C318" s="438"/>
      <c r="D318" s="406"/>
      <c r="E318" s="406"/>
      <c r="F318" s="406"/>
      <c r="G318" s="427"/>
    </row>
    <row r="319" spans="1:7" ht="18.75" x14ac:dyDescent="0.25">
      <c r="A319" s="29"/>
      <c r="B319" s="28" t="s">
        <v>24</v>
      </c>
      <c r="C319" s="29"/>
      <c r="D319" s="29"/>
      <c r="E319" s="29"/>
      <c r="F319" s="29"/>
      <c r="G319" s="30"/>
    </row>
    <row r="320" spans="1:7" x14ac:dyDescent="0.25">
      <c r="A320" s="363"/>
      <c r="B320" s="364" t="s">
        <v>491</v>
      </c>
      <c r="C320" s="363"/>
      <c r="D320" s="365"/>
      <c r="E320" s="365"/>
      <c r="F320" s="365"/>
      <c r="G320" s="366"/>
    </row>
    <row r="321" spans="1:7" x14ac:dyDescent="0.25">
      <c r="A321" s="367" t="s">
        <v>492</v>
      </c>
      <c r="B321" s="379" t="s">
        <v>493</v>
      </c>
      <c r="C321" s="406"/>
      <c r="D321" s="23"/>
      <c r="E321" s="23"/>
      <c r="F321" s="23"/>
      <c r="G321" s="19"/>
    </row>
    <row r="322" spans="1:7" x14ac:dyDescent="0.25">
      <c r="A322" s="367" t="s">
        <v>494</v>
      </c>
      <c r="B322" s="379" t="s">
        <v>495</v>
      </c>
      <c r="C322" s="406"/>
      <c r="D322" s="23"/>
      <c r="E322" s="23"/>
      <c r="F322" s="23"/>
      <c r="G322" s="19"/>
    </row>
    <row r="323" spans="1:7" x14ac:dyDescent="0.25">
      <c r="A323" s="367" t="s">
        <v>496</v>
      </c>
      <c r="B323" s="379" t="s">
        <v>497</v>
      </c>
      <c r="C323" s="406"/>
      <c r="D323" s="23"/>
      <c r="E323" s="23"/>
      <c r="F323" s="23"/>
      <c r="G323" s="19"/>
    </row>
    <row r="324" spans="1:7" x14ac:dyDescent="0.25">
      <c r="A324" s="367" t="s">
        <v>498</v>
      </c>
      <c r="B324" s="379" t="s">
        <v>499</v>
      </c>
      <c r="C324" s="406"/>
      <c r="D324" s="23"/>
      <c r="E324" s="23"/>
      <c r="F324" s="23"/>
      <c r="G324" s="19"/>
    </row>
    <row r="325" spans="1:7" x14ac:dyDescent="0.25">
      <c r="A325" s="367" t="s">
        <v>500</v>
      </c>
      <c r="B325" s="379" t="s">
        <v>501</v>
      </c>
      <c r="C325" s="406"/>
      <c r="D325" s="23"/>
      <c r="E325" s="23"/>
      <c r="F325" s="23"/>
      <c r="G325" s="19"/>
    </row>
    <row r="326" spans="1:7" x14ac:dyDescent="0.25">
      <c r="A326" s="367" t="s">
        <v>502</v>
      </c>
      <c r="B326" s="379" t="s">
        <v>503</v>
      </c>
      <c r="C326" s="406"/>
      <c r="D326" s="23"/>
      <c r="E326" s="23"/>
      <c r="F326" s="23"/>
      <c r="G326" s="19"/>
    </row>
    <row r="327" spans="1:7" x14ac:dyDescent="0.25">
      <c r="A327" s="367" t="s">
        <v>504</v>
      </c>
      <c r="B327" s="379" t="s">
        <v>505</v>
      </c>
      <c r="C327" s="406"/>
      <c r="D327" s="23"/>
      <c r="E327" s="23"/>
      <c r="F327" s="23"/>
      <c r="G327" s="19"/>
    </row>
    <row r="328" spans="1:7" x14ac:dyDescent="0.25">
      <c r="A328" s="367" t="s">
        <v>506</v>
      </c>
      <c r="B328" s="379" t="s">
        <v>507</v>
      </c>
      <c r="C328" s="406"/>
      <c r="D328" s="23"/>
      <c r="E328" s="23"/>
      <c r="F328" s="23"/>
      <c r="G328" s="19"/>
    </row>
    <row r="329" spans="1:7" x14ac:dyDescent="0.25">
      <c r="A329" s="367" t="s">
        <v>508</v>
      </c>
      <c r="B329" s="379" t="s">
        <v>509</v>
      </c>
      <c r="C329" s="406"/>
      <c r="D329" s="23"/>
      <c r="E329" s="23"/>
      <c r="F329" s="23"/>
      <c r="G329" s="19"/>
    </row>
    <row r="330" spans="1:7" hidden="1" outlineLevel="1" x14ac:dyDescent="0.25">
      <c r="A330" s="367" t="s">
        <v>510</v>
      </c>
      <c r="B330" s="384" t="s">
        <v>511</v>
      </c>
      <c r="C330" s="406"/>
      <c r="D330" s="23"/>
      <c r="E330" s="23"/>
      <c r="F330" s="23"/>
      <c r="G330" s="19"/>
    </row>
    <row r="331" spans="1:7" hidden="1" outlineLevel="1" x14ac:dyDescent="0.25">
      <c r="A331" s="367" t="s">
        <v>512</v>
      </c>
      <c r="B331" s="384" t="s">
        <v>511</v>
      </c>
      <c r="C331" s="406"/>
      <c r="D331" s="23"/>
      <c r="E331" s="23"/>
      <c r="F331" s="23"/>
      <c r="G331" s="19"/>
    </row>
    <row r="332" spans="1:7" hidden="1" outlineLevel="1" x14ac:dyDescent="0.25">
      <c r="A332" s="367" t="s">
        <v>513</v>
      </c>
      <c r="B332" s="384" t="s">
        <v>511</v>
      </c>
      <c r="C332" s="406"/>
      <c r="D332" s="23"/>
      <c r="E332" s="23"/>
      <c r="F332" s="23"/>
      <c r="G332" s="19"/>
    </row>
    <row r="333" spans="1:7" hidden="1" outlineLevel="1" x14ac:dyDescent="0.25">
      <c r="A333" s="367" t="s">
        <v>514</v>
      </c>
      <c r="B333" s="384" t="s">
        <v>511</v>
      </c>
      <c r="C333" s="406"/>
      <c r="D333" s="23"/>
      <c r="E333" s="23"/>
      <c r="F333" s="23"/>
      <c r="G333" s="19"/>
    </row>
    <row r="334" spans="1:7" hidden="1" outlineLevel="1" x14ac:dyDescent="0.25">
      <c r="A334" s="367" t="s">
        <v>515</v>
      </c>
      <c r="B334" s="384" t="s">
        <v>511</v>
      </c>
      <c r="C334" s="406"/>
      <c r="D334" s="23"/>
      <c r="E334" s="23"/>
      <c r="F334" s="23"/>
      <c r="G334" s="19"/>
    </row>
    <row r="335" spans="1:7" hidden="1" outlineLevel="1" x14ac:dyDescent="0.25">
      <c r="A335" s="367" t="s">
        <v>516</v>
      </c>
      <c r="B335" s="384" t="s">
        <v>511</v>
      </c>
      <c r="C335" s="406"/>
      <c r="D335" s="23"/>
      <c r="E335" s="23"/>
      <c r="F335" s="23"/>
      <c r="G335" s="19"/>
    </row>
    <row r="336" spans="1:7" hidden="1" outlineLevel="1" x14ac:dyDescent="0.25">
      <c r="A336" s="367" t="s">
        <v>517</v>
      </c>
      <c r="B336" s="384" t="s">
        <v>511</v>
      </c>
      <c r="C336" s="406"/>
      <c r="D336" s="23"/>
      <c r="E336" s="23"/>
      <c r="F336" s="23"/>
      <c r="G336" s="19"/>
    </row>
    <row r="337" spans="1:7" hidden="1" outlineLevel="1" x14ac:dyDescent="0.25">
      <c r="A337" s="367" t="s">
        <v>518</v>
      </c>
      <c r="B337" s="384" t="s">
        <v>511</v>
      </c>
      <c r="C337" s="406"/>
      <c r="D337" s="23"/>
      <c r="E337" s="23"/>
      <c r="F337" s="23"/>
      <c r="G337" s="19"/>
    </row>
    <row r="338" spans="1:7" hidden="1" outlineLevel="1" x14ac:dyDescent="0.25">
      <c r="A338" s="367" t="s">
        <v>519</v>
      </c>
      <c r="B338" s="384" t="s">
        <v>511</v>
      </c>
      <c r="C338" s="406"/>
      <c r="D338" s="23"/>
      <c r="E338" s="23"/>
      <c r="F338" s="23"/>
      <c r="G338" s="19"/>
    </row>
    <row r="339" spans="1:7" hidden="1" outlineLevel="1" x14ac:dyDescent="0.25">
      <c r="A339" s="367" t="s">
        <v>520</v>
      </c>
      <c r="B339" s="384" t="s">
        <v>511</v>
      </c>
      <c r="C339" s="406"/>
      <c r="D339" s="23"/>
      <c r="E339" s="23"/>
      <c r="F339" s="23"/>
      <c r="G339" s="19"/>
    </row>
    <row r="340" spans="1:7" hidden="1" outlineLevel="1" x14ac:dyDescent="0.25">
      <c r="A340" s="367" t="s">
        <v>521</v>
      </c>
      <c r="B340" s="384" t="s">
        <v>511</v>
      </c>
      <c r="C340" s="406"/>
      <c r="D340" s="23"/>
      <c r="E340" s="23"/>
      <c r="F340" s="23"/>
      <c r="G340" s="19"/>
    </row>
    <row r="341" spans="1:7" hidden="1" outlineLevel="1" x14ac:dyDescent="0.25">
      <c r="A341" s="367" t="s">
        <v>522</v>
      </c>
      <c r="B341" s="384" t="s">
        <v>511</v>
      </c>
      <c r="C341" s="406"/>
      <c r="D341" s="23"/>
      <c r="E341" s="23"/>
      <c r="F341" s="23"/>
      <c r="G341" s="19"/>
    </row>
    <row r="342" spans="1:7" hidden="1" outlineLevel="1" x14ac:dyDescent="0.25">
      <c r="A342" s="367" t="s">
        <v>523</v>
      </c>
      <c r="B342" s="384" t="s">
        <v>511</v>
      </c>
      <c r="C342" s="406"/>
      <c r="D342" s="23"/>
      <c r="E342" s="23"/>
      <c r="F342" s="23"/>
      <c r="G342" s="19"/>
    </row>
    <row r="343" spans="1:7" hidden="1" outlineLevel="1" x14ac:dyDescent="0.25">
      <c r="A343" s="367" t="s">
        <v>524</v>
      </c>
      <c r="B343" s="384" t="s">
        <v>511</v>
      </c>
      <c r="C343" s="406"/>
      <c r="D343" s="23"/>
      <c r="E343" s="23"/>
      <c r="F343" s="23"/>
      <c r="G343" s="19"/>
    </row>
    <row r="344" spans="1:7" hidden="1" outlineLevel="1" x14ac:dyDescent="0.25">
      <c r="A344" s="367" t="s">
        <v>525</v>
      </c>
      <c r="B344" s="384" t="s">
        <v>511</v>
      </c>
      <c r="C344" s="406"/>
      <c r="D344" s="23"/>
      <c r="E344" s="23"/>
      <c r="F344" s="23"/>
      <c r="G344" s="19"/>
    </row>
    <row r="345" spans="1:7" hidden="1" outlineLevel="1" x14ac:dyDescent="0.25">
      <c r="A345" s="367" t="s">
        <v>526</v>
      </c>
      <c r="B345" s="384" t="s">
        <v>511</v>
      </c>
      <c r="C345" s="406"/>
      <c r="D345" s="23"/>
      <c r="E345" s="23"/>
      <c r="F345" s="23"/>
      <c r="G345" s="19"/>
    </row>
    <row r="346" spans="1:7" hidden="1" outlineLevel="1" x14ac:dyDescent="0.25">
      <c r="A346" s="367" t="s">
        <v>527</v>
      </c>
      <c r="B346" s="384" t="s">
        <v>511</v>
      </c>
      <c r="C346" s="406"/>
      <c r="D346" s="23"/>
      <c r="E346" s="23"/>
      <c r="F346" s="23"/>
      <c r="G346" s="19"/>
    </row>
    <row r="347" spans="1:7" hidden="1" outlineLevel="1" x14ac:dyDescent="0.25">
      <c r="A347" s="367" t="s">
        <v>528</v>
      </c>
      <c r="B347" s="384" t="s">
        <v>511</v>
      </c>
      <c r="C347" s="406"/>
      <c r="D347" s="23"/>
      <c r="E347" s="23"/>
      <c r="F347" s="23"/>
      <c r="G347" s="19"/>
    </row>
    <row r="348" spans="1:7" hidden="1" outlineLevel="1" x14ac:dyDescent="0.25">
      <c r="A348" s="367" t="s">
        <v>529</v>
      </c>
      <c r="B348" s="384" t="s">
        <v>511</v>
      </c>
      <c r="C348" s="406"/>
      <c r="D348" s="23"/>
      <c r="E348" s="23"/>
      <c r="F348" s="23"/>
      <c r="G348" s="19"/>
    </row>
    <row r="349" spans="1:7" hidden="1" outlineLevel="1" x14ac:dyDescent="0.25">
      <c r="A349" s="367" t="s">
        <v>530</v>
      </c>
      <c r="B349" s="384" t="s">
        <v>511</v>
      </c>
      <c r="C349" s="406"/>
      <c r="D349" s="23"/>
      <c r="E349" s="23"/>
      <c r="F349" s="23"/>
      <c r="G349" s="19"/>
    </row>
    <row r="350" spans="1:7" hidden="1" outlineLevel="1" x14ac:dyDescent="0.25">
      <c r="A350" s="367" t="s">
        <v>531</v>
      </c>
      <c r="B350" s="384" t="s">
        <v>511</v>
      </c>
      <c r="C350" s="406"/>
      <c r="D350" s="23"/>
      <c r="E350" s="23"/>
      <c r="F350" s="23"/>
      <c r="G350" s="19"/>
    </row>
    <row r="351" spans="1:7" hidden="1" outlineLevel="1" x14ac:dyDescent="0.25">
      <c r="A351" s="367" t="s">
        <v>532</v>
      </c>
      <c r="B351" s="384" t="s">
        <v>511</v>
      </c>
      <c r="C351" s="406"/>
      <c r="D351" s="23"/>
      <c r="E351" s="23"/>
      <c r="F351" s="23"/>
      <c r="G351" s="19"/>
    </row>
    <row r="352" spans="1:7" hidden="1" outlineLevel="1" x14ac:dyDescent="0.25">
      <c r="A352" s="367" t="s">
        <v>533</v>
      </c>
      <c r="B352" s="384" t="s">
        <v>511</v>
      </c>
      <c r="C352" s="406"/>
      <c r="D352" s="23"/>
      <c r="E352" s="23"/>
      <c r="F352" s="23"/>
      <c r="G352" s="19"/>
    </row>
    <row r="353" spans="1:7" hidden="1" outlineLevel="1" x14ac:dyDescent="0.25">
      <c r="A353" s="367" t="s">
        <v>534</v>
      </c>
      <c r="B353" s="384" t="s">
        <v>511</v>
      </c>
      <c r="C353" s="406"/>
      <c r="D353" s="23"/>
      <c r="E353" s="23"/>
      <c r="F353" s="23"/>
      <c r="G353" s="19"/>
    </row>
    <row r="354" spans="1:7" hidden="1" outlineLevel="1" x14ac:dyDescent="0.25">
      <c r="A354" s="367" t="s">
        <v>535</v>
      </c>
      <c r="B354" s="384" t="s">
        <v>511</v>
      </c>
      <c r="C354" s="406"/>
      <c r="D354" s="23"/>
      <c r="E354" s="23"/>
      <c r="F354" s="23"/>
      <c r="G354" s="19"/>
    </row>
    <row r="355" spans="1:7" hidden="1" outlineLevel="1" x14ac:dyDescent="0.25">
      <c r="A355" s="367" t="s">
        <v>536</v>
      </c>
      <c r="B355" s="384" t="s">
        <v>511</v>
      </c>
      <c r="C355" s="406"/>
      <c r="D355" s="23"/>
      <c r="E355" s="23"/>
      <c r="F355" s="23"/>
      <c r="G355" s="19"/>
    </row>
    <row r="356" spans="1:7" hidden="1" outlineLevel="1" x14ac:dyDescent="0.25">
      <c r="A356" s="367" t="s">
        <v>537</v>
      </c>
      <c r="B356" s="384" t="s">
        <v>511</v>
      </c>
      <c r="C356" s="406"/>
      <c r="D356" s="23"/>
      <c r="E356" s="23"/>
      <c r="F356" s="23"/>
      <c r="G356" s="19"/>
    </row>
    <row r="357" spans="1:7" hidden="1" outlineLevel="1" x14ac:dyDescent="0.25">
      <c r="A357" s="367" t="s">
        <v>538</v>
      </c>
      <c r="B357" s="384" t="s">
        <v>511</v>
      </c>
      <c r="C357" s="406"/>
      <c r="D357" s="23"/>
      <c r="E357" s="23"/>
      <c r="F357" s="23"/>
      <c r="G357" s="19"/>
    </row>
    <row r="358" spans="1:7" hidden="1" outlineLevel="1" x14ac:dyDescent="0.25">
      <c r="A358" s="367" t="s">
        <v>539</v>
      </c>
      <c r="B358" s="384" t="s">
        <v>511</v>
      </c>
      <c r="C358" s="406"/>
      <c r="D358" s="23"/>
      <c r="E358" s="23"/>
      <c r="F358" s="23"/>
      <c r="G358" s="19"/>
    </row>
    <row r="359" spans="1:7" hidden="1" outlineLevel="1" x14ac:dyDescent="0.25">
      <c r="A359" s="367" t="s">
        <v>540</v>
      </c>
      <c r="B359" s="384" t="s">
        <v>511</v>
      </c>
      <c r="C359" s="406"/>
      <c r="D359" s="23"/>
      <c r="E359" s="23"/>
      <c r="F359" s="23"/>
      <c r="G359" s="19"/>
    </row>
    <row r="360" spans="1:7" hidden="1" outlineLevel="1" x14ac:dyDescent="0.25">
      <c r="A360" s="367" t="s">
        <v>541</v>
      </c>
      <c r="B360" s="384" t="s">
        <v>511</v>
      </c>
      <c r="C360" s="406"/>
      <c r="D360" s="23"/>
      <c r="E360" s="23"/>
      <c r="F360" s="23"/>
      <c r="G360" s="19"/>
    </row>
    <row r="361" spans="1:7" hidden="1" outlineLevel="1" x14ac:dyDescent="0.25">
      <c r="A361" s="367" t="s">
        <v>542</v>
      </c>
      <c r="B361" s="384" t="s">
        <v>511</v>
      </c>
      <c r="C361" s="406"/>
      <c r="D361" s="23"/>
      <c r="E361" s="23"/>
      <c r="F361" s="23"/>
      <c r="G361" s="19"/>
    </row>
    <row r="362" spans="1:7" hidden="1" outlineLevel="1" x14ac:dyDescent="0.25">
      <c r="A362" s="367" t="s">
        <v>543</v>
      </c>
      <c r="B362" s="384" t="s">
        <v>511</v>
      </c>
      <c r="C362" s="406"/>
      <c r="D362" s="23"/>
      <c r="E362" s="23"/>
      <c r="F362" s="23"/>
      <c r="G362" s="19"/>
    </row>
    <row r="363" spans="1:7" hidden="1" outlineLevel="1" x14ac:dyDescent="0.25">
      <c r="A363" s="367" t="s">
        <v>544</v>
      </c>
      <c r="B363" s="384" t="s">
        <v>511</v>
      </c>
      <c r="C363" s="406"/>
      <c r="D363" s="23"/>
      <c r="E363" s="23"/>
      <c r="F363" s="23"/>
      <c r="G363" s="19"/>
    </row>
    <row r="364" spans="1:7" hidden="1" outlineLevel="1" x14ac:dyDescent="0.25">
      <c r="A364" s="367" t="s">
        <v>545</v>
      </c>
      <c r="B364" s="384" t="s">
        <v>511</v>
      </c>
      <c r="C364" s="406"/>
      <c r="D364" s="23"/>
      <c r="E364" s="23"/>
      <c r="F364" s="23"/>
      <c r="G364" s="19"/>
    </row>
    <row r="365" spans="1:7" hidden="1" outlineLevel="1" x14ac:dyDescent="0.25">
      <c r="A365" s="367" t="s">
        <v>546</v>
      </c>
      <c r="B365" s="384" t="s">
        <v>511</v>
      </c>
      <c r="C365" s="406"/>
      <c r="D365" s="23"/>
      <c r="E365" s="23"/>
      <c r="F365" s="23"/>
      <c r="G365" s="19"/>
    </row>
    <row r="366" spans="1:7" x14ac:dyDescent="0.25">
      <c r="A366" s="367"/>
      <c r="B366" s="406"/>
      <c r="C366" s="406"/>
    </row>
  </sheetData>
  <protectedRanges>
    <protectedRange sqref="C193:C197 F210:G215 C199:C208 B221:C227 C229 C231:C238 B234:B238 C217:C219 B210:C215 C244 B250:C284" name="Range10"/>
    <protectedRange sqref="B168:D172 F168:G172 D138 C164:D166" name="Range8"/>
    <protectedRange sqref="C89:D89 C93:D99 B101:D110 F101:G110 B132:D136 B158 C112:D124 C126:D130 F132:G136 F158:G162" name="Range6"/>
    <protectedRange sqref="B20:B25" name="Basic Facts 2"/>
    <protectedRange sqref="C14:C18 C20:C25" name="Basic facts"/>
    <protectedRange sqref="C38:C39 B31:C35 C27:C30" name="Regulatory Sumary"/>
    <protectedRange sqref="C3 D48:D51 F45:G51 B49:B51 C53:D57 B59:D64 F59:G64 C66:D66 C70:D76 B78:D87 F78:G87 C93:D99 B40:B43 C38:C43 F66:G76 B31:C35 C27:C30 F53:G57 B20:C25 C14:C18 C45:C51" name="HTT General"/>
    <protectedRange sqref="C158:D158 C139:D150 C138 C152:D156 B159:D162" name="Range7"/>
    <protectedRange sqref="B188:D191 F188:G191 B180:B187 G180:G187" name="Range9"/>
    <protectedRange sqref="B321:G365 C313:C318" name="Range11"/>
    <protectedRange sqref="D48:G51 B49:B51 F45:G47 C45:C51" name="Range13"/>
    <protectedRange sqref="C174:C178 C180:D187 F180:F187" name="Range9_1"/>
    <protectedRange sqref="B243:B246" name="Range10_1"/>
    <protectedRange sqref="C240:C242" name="Range10_2"/>
    <protectedRange sqref="C243" name="Range10_3"/>
    <protectedRange sqref="C246" name="Range10_4"/>
    <protectedRange sqref="C19" name="Basic facts_1"/>
    <protectedRange sqref="C19" name="HTT General_1"/>
    <protectedRange sqref="C125:D125" name="Range6_1"/>
    <protectedRange sqref="C151:D151" name="Range7_1"/>
    <protectedRange sqref="C198" name="Range10_7"/>
  </protectedRanges>
  <mergeCells count="1">
    <mergeCell ref="C17:G17"/>
  </mergeCells>
  <phoneticPr fontId="0" type="noConversion"/>
  <hyperlinks>
    <hyperlink ref="B6" location="'A. HTT General'!B13" display="1. Basic Facts" xr:uid="{00000000-0004-0000-0200-000000000000}"/>
    <hyperlink ref="B7" location="'A. HTT General'!B26" display="2. Regulatory Summary" xr:uid="{00000000-0004-0000-0200-000001000000}"/>
    <hyperlink ref="B8" location="'A. HTT General'!B37" display="3. General Cover Pool / Covered Bond Information" xr:uid="{00000000-0004-0000-0200-000002000000}"/>
    <hyperlink ref="B9" location="'A. HTT General'!B285" display="4. References to Capital Requirements Regulation (CRR) 129(7)" xr:uid="{00000000-0004-0000-0200-000003000000}"/>
    <hyperlink ref="B10" location="'A. HTT General'!B311" display="5. References to Capital Requirements Regulation (CRR) 129(1)" xr:uid="{00000000-0004-0000-0200-000004000000}"/>
    <hyperlink ref="B11" location="'A. HTT General'!B319" display="6. Other relevant information" xr:uid="{00000000-0004-0000-0200-000005000000}"/>
    <hyperlink ref="C17" r:id="rId1" xr:uid="{00000000-0004-0000-0200-000006000000}"/>
    <hyperlink ref="B27" r:id="rId2" xr:uid="{00000000-0004-0000-0200-000007000000}"/>
    <hyperlink ref="B28" r:id="rId3" xr:uid="{00000000-0004-0000-0200-000008000000}"/>
    <hyperlink ref="B29" r:id="rId4" xr:uid="{00000000-0004-0000-0200-000009000000}"/>
    <hyperlink ref="B30" r:id="rId5" xr:uid="{00000000-0004-0000-0200-00000A000000}"/>
    <hyperlink ref="C30" r:id="rId6" xr:uid="{00000000-0004-0000-0200-00000B000000}"/>
    <hyperlink ref="C244" location="'F1. Sustainable M data'!A1" display="TAB F1" xr:uid="{00000000-0004-0000-0200-00000C000000}"/>
    <hyperlink ref="C288" location="'A. HTT General'!A38" display="'A. HTT General'!A38" xr:uid="{00000000-0004-0000-0200-00000D000000}"/>
    <hyperlink ref="C289" location="'A. HTT General'!A39" display="'A. HTT General'!A39" xr:uid="{00000000-0004-0000-0200-00000E000000}"/>
    <hyperlink ref="C290" r:id="rId7" xr:uid="{00000000-0004-0000-0200-00000F000000}"/>
    <hyperlink ref="C291" location="'B1. HTT Mortgage Assets'!B43" display="'B1. HTT Mortgage Assets'!B43" xr:uid="{00000000-0004-0000-0200-000010000000}"/>
    <hyperlink ref="C292" location="'A. HTT General'!A52" display="'A. HTT General'!A52" xr:uid="{00000000-0004-0000-0200-000011000000}"/>
    <hyperlink ref="C293" location="'B1. HTT Mortgage Assets'!B186" display="'B1. HTT Mortgage Assets'!B186" xr:uid="{00000000-0004-0000-0200-000012000000}"/>
    <hyperlink ref="D293" location="'B1. HTT Mortgage Assets'!B286" display="'B1. HTT Mortgage Assets'!B286" xr:uid="{00000000-0004-0000-0200-000013000000}"/>
    <hyperlink ref="C294" location="'C. HTT Harmonised Glossary'!B20" display="HG.1.15" xr:uid="{00000000-0004-0000-0200-000014000000}"/>
    <hyperlink ref="C295" location="'B1. HTT Mortgage Assets'!B149" display="'B1. HTT Mortgage Assets'!B149" xr:uid="{00000000-0004-0000-0200-000015000000}"/>
    <hyperlink ref="C296" location="'A. HTT General'!B111" display="'A. HTT General'!B111" xr:uid="{00000000-0004-0000-0200-000016000000}"/>
    <hyperlink ref="C297" location="'A. HTT General'!B163" display="'A. HTT General'!B163" xr:uid="{00000000-0004-0000-0200-000017000000}"/>
    <hyperlink ref="C298" location="'A. HTT General'!B137" display="'A. HTT General'!B137" xr:uid="{00000000-0004-0000-0200-000018000000}"/>
    <hyperlink ref="C300" location="'B1. HTT Mortgage Assets'!B215" display="215 LTV residential mortgage" xr:uid="{00000000-0004-0000-0200-000019000000}"/>
    <hyperlink ref="F300" location="'B2. HTT Public Sector Assets'!B147" display="147 for Public Sector Asset - type of debtor" xr:uid="{00000000-0004-0000-0200-00001A000000}"/>
    <hyperlink ref="C301" location="'A. HTT General'!B230" display="230 Derivatives and Swaps" xr:uid="{00000000-0004-0000-0200-00001B000000}"/>
    <hyperlink ref="C302" location="'C. HTT Harmonised Glossary'!B18" display="'C. HTT Harmonised Glossary'!B18" xr:uid="{00000000-0004-0000-0200-00001C000000}"/>
    <hyperlink ref="C303" location="'A. HTT General'!B65" display="'A. HTT General'!B65" xr:uid="{00000000-0004-0000-0200-00001D000000}"/>
    <hyperlink ref="C304" location="'A. HTT General'!B88" display="'A. HTT General'!B88" xr:uid="{00000000-0004-0000-0200-00001E000000}"/>
    <hyperlink ref="C305" location="'C. HTT Harmonised Glossary'!B12" display="HG 1.7" xr:uid="{00000000-0004-0000-0200-00001F000000}"/>
    <hyperlink ref="C306" location="'A. HTT General'!B44" display="'A. HTT General'!B44" xr:uid="{00000000-0004-0000-0200-000020000000}"/>
    <hyperlink ref="C307" location="'B1. HTT Mortgage Assets'!B179" display="'B1. HTT Mortgage Assets'!B179" xr:uid="{00000000-0004-0000-0200-000021000000}"/>
  </hyperlinks>
  <pageMargins left="0.7" right="0.7" top="0.75" bottom="0.75" header="0.3" footer="0.3"/>
  <pageSetup paperSize="9" scale="57" fitToHeight="0"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2ACB9-B213-456F-A938-955D1906F23A}">
  <sheetPr codeName="Feuil4">
    <tabColor rgb="FFE36E00"/>
    <pageSetUpPr fitToPage="1"/>
  </sheetPr>
  <dimension ref="A1:G622"/>
  <sheetViews>
    <sheetView zoomScale="80" zoomScaleNormal="80" workbookViewId="0">
      <selection activeCell="K261" sqref="K261"/>
    </sheetView>
  </sheetViews>
  <sheetFormatPr baseColWidth="10" defaultColWidth="9.140625" defaultRowHeight="15" outlineLevelRow="2" x14ac:dyDescent="0.25"/>
  <cols>
    <col min="1" max="1" width="13.85546875" customWidth="1"/>
    <col min="2" max="2" width="60.7109375" customWidth="1"/>
    <col min="3" max="3" width="24.42578125" customWidth="1"/>
    <col min="4" max="4" width="36" customWidth="1"/>
    <col min="5" max="5" width="6.7109375" customWidth="1"/>
    <col min="6" max="6" width="19.7109375" bestFit="1" customWidth="1"/>
    <col min="7" max="7" width="23.85546875" customWidth="1"/>
  </cols>
  <sheetData>
    <row r="1" spans="1:7" ht="31.5" x14ac:dyDescent="0.25">
      <c r="A1" s="18" t="s">
        <v>547</v>
      </c>
      <c r="B1" s="18"/>
      <c r="C1" s="19"/>
      <c r="D1" s="19"/>
      <c r="E1" s="19"/>
      <c r="F1" s="362" t="s">
        <v>14</v>
      </c>
      <c r="G1" s="19"/>
    </row>
    <row r="2" spans="1:7" x14ac:dyDescent="0.25">
      <c r="A2" s="19"/>
      <c r="B2" s="19"/>
      <c r="C2" s="19"/>
      <c r="D2" s="19"/>
      <c r="E2" s="19"/>
      <c r="F2" s="19"/>
      <c r="G2" s="19"/>
    </row>
    <row r="3" spans="1:7" ht="18.75" x14ac:dyDescent="0.25">
      <c r="A3" s="20"/>
      <c r="B3" s="21" t="s">
        <v>15</v>
      </c>
      <c r="C3" s="22" t="s">
        <v>16</v>
      </c>
      <c r="D3" s="20"/>
      <c r="E3" s="20"/>
      <c r="F3" s="19"/>
      <c r="G3" s="20"/>
    </row>
    <row r="4" spans="1:7" x14ac:dyDescent="0.25">
      <c r="A4" s="23"/>
      <c r="B4" s="23"/>
      <c r="C4" s="23"/>
      <c r="D4" s="23"/>
      <c r="E4" s="23"/>
      <c r="F4" s="23"/>
      <c r="G4" s="19"/>
    </row>
    <row r="5" spans="1:7" ht="18.75" x14ac:dyDescent="0.25">
      <c r="A5" s="24"/>
      <c r="B5" s="25" t="s">
        <v>548</v>
      </c>
      <c r="C5" s="24"/>
      <c r="D5" s="23"/>
      <c r="E5" s="26"/>
      <c r="F5" s="26"/>
      <c r="G5" s="19"/>
    </row>
    <row r="6" spans="1:7" x14ac:dyDescent="0.25">
      <c r="A6" s="23"/>
      <c r="B6" s="255" t="s">
        <v>549</v>
      </c>
      <c r="C6" s="23"/>
      <c r="D6" s="23"/>
      <c r="E6" s="23"/>
      <c r="F6" s="23"/>
      <c r="G6" s="19"/>
    </row>
    <row r="7" spans="1:7" x14ac:dyDescent="0.25">
      <c r="A7" s="23"/>
      <c r="B7" s="53" t="s">
        <v>550</v>
      </c>
      <c r="C7" s="23"/>
      <c r="D7" s="23"/>
      <c r="E7" s="23"/>
      <c r="F7" s="23"/>
      <c r="G7" s="19"/>
    </row>
    <row r="8" spans="1:7" x14ac:dyDescent="0.25">
      <c r="A8" s="23"/>
      <c r="B8" s="54" t="s">
        <v>551</v>
      </c>
      <c r="C8" s="23"/>
      <c r="D8" s="23"/>
      <c r="E8" s="23"/>
      <c r="F8" s="23"/>
      <c r="G8" s="19"/>
    </row>
    <row r="9" spans="1:7" x14ac:dyDescent="0.25">
      <c r="A9" s="23"/>
      <c r="B9" s="27"/>
      <c r="C9" s="23"/>
      <c r="D9" s="23"/>
      <c r="E9" s="23"/>
      <c r="F9" s="23"/>
      <c r="G9" s="19"/>
    </row>
    <row r="10" spans="1:7" ht="37.5" x14ac:dyDescent="0.25">
      <c r="A10" s="28" t="s">
        <v>25</v>
      </c>
      <c r="B10" s="28" t="s">
        <v>549</v>
      </c>
      <c r="C10" s="29"/>
      <c r="D10" s="29"/>
      <c r="E10" s="29"/>
      <c r="F10" s="29"/>
      <c r="G10" s="30"/>
    </row>
    <row r="11" spans="1:7" x14ac:dyDescent="0.25">
      <c r="A11" s="363"/>
      <c r="B11" s="364" t="s">
        <v>552</v>
      </c>
      <c r="C11" s="363" t="s">
        <v>66</v>
      </c>
      <c r="D11" s="363"/>
      <c r="E11" s="363"/>
      <c r="F11" s="366" t="s">
        <v>553</v>
      </c>
      <c r="G11" s="366"/>
    </row>
    <row r="12" spans="1:7" x14ac:dyDescent="0.25">
      <c r="A12" s="367" t="s">
        <v>554</v>
      </c>
      <c r="B12" s="367" t="s">
        <v>555</v>
      </c>
      <c r="C12" s="385">
        <v>55056.816784739996</v>
      </c>
      <c r="D12" s="392"/>
      <c r="E12" s="406"/>
      <c r="F12" s="387">
        <v>1</v>
      </c>
      <c r="G12" s="427"/>
    </row>
    <row r="13" spans="1:7" x14ac:dyDescent="0.25">
      <c r="A13" s="367" t="s">
        <v>556</v>
      </c>
      <c r="B13" s="367" t="s">
        <v>557</v>
      </c>
      <c r="C13" s="385"/>
      <c r="D13" s="392"/>
      <c r="E13" s="406"/>
      <c r="F13" s="387"/>
      <c r="G13" s="427"/>
    </row>
    <row r="14" spans="1:7" x14ac:dyDescent="0.25">
      <c r="A14" s="367" t="s">
        <v>558</v>
      </c>
      <c r="B14" s="367" t="s">
        <v>106</v>
      </c>
      <c r="C14" s="385"/>
      <c r="D14" s="392"/>
      <c r="E14" s="406"/>
      <c r="F14" s="387"/>
      <c r="G14" s="427"/>
    </row>
    <row r="15" spans="1:7" x14ac:dyDescent="0.25">
      <c r="A15" s="367" t="s">
        <v>559</v>
      </c>
      <c r="B15" s="442" t="s">
        <v>108</v>
      </c>
      <c r="C15" s="407">
        <f>C12</f>
        <v>55056.816784739996</v>
      </c>
      <c r="D15" s="406"/>
      <c r="E15" s="406"/>
      <c r="F15" s="380">
        <f>F12</f>
        <v>1</v>
      </c>
      <c r="G15" s="427"/>
    </row>
    <row r="16" spans="1:7" hidden="1" outlineLevel="1" x14ac:dyDescent="0.25">
      <c r="A16" s="367" t="s">
        <v>560</v>
      </c>
      <c r="B16" s="443" t="s">
        <v>561</v>
      </c>
      <c r="C16" s="385"/>
      <c r="D16" s="392"/>
      <c r="E16" s="392"/>
      <c r="F16" s="444"/>
      <c r="G16" s="427"/>
    </row>
    <row r="17" spans="1:7" hidden="1" outlineLevel="1" x14ac:dyDescent="0.25">
      <c r="A17" s="367" t="s">
        <v>562</v>
      </c>
      <c r="B17" s="443" t="s">
        <v>563</v>
      </c>
      <c r="C17" s="385"/>
      <c r="D17" s="392"/>
      <c r="E17" s="392"/>
      <c r="F17" s="444"/>
      <c r="G17" s="427"/>
    </row>
    <row r="18" spans="1:7" hidden="1" outlineLevel="1" x14ac:dyDescent="0.25">
      <c r="A18" s="367" t="s">
        <v>564</v>
      </c>
      <c r="B18" s="384" t="s">
        <v>110</v>
      </c>
      <c r="C18" s="385"/>
      <c r="D18" s="392"/>
      <c r="E18" s="392"/>
      <c r="F18" s="444"/>
      <c r="G18" s="427"/>
    </row>
    <row r="19" spans="1:7" hidden="1" outlineLevel="1" x14ac:dyDescent="0.25">
      <c r="A19" s="367" t="s">
        <v>565</v>
      </c>
      <c r="B19" s="384" t="s">
        <v>110</v>
      </c>
      <c r="C19" s="385"/>
      <c r="D19" s="392"/>
      <c r="E19" s="392"/>
      <c r="F19" s="444"/>
      <c r="G19" s="427"/>
    </row>
    <row r="20" spans="1:7" hidden="1" outlineLevel="1" x14ac:dyDescent="0.25">
      <c r="A20" s="367" t="s">
        <v>566</v>
      </c>
      <c r="B20" s="384" t="s">
        <v>110</v>
      </c>
      <c r="C20" s="385"/>
      <c r="D20" s="392"/>
      <c r="E20" s="392"/>
      <c r="F20" s="444"/>
      <c r="G20" s="427"/>
    </row>
    <row r="21" spans="1:7" hidden="1" outlineLevel="1" x14ac:dyDescent="0.25">
      <c r="A21" s="367" t="s">
        <v>567</v>
      </c>
      <c r="B21" s="384" t="s">
        <v>110</v>
      </c>
      <c r="C21" s="385"/>
      <c r="D21" s="392"/>
      <c r="E21" s="392"/>
      <c r="F21" s="444"/>
      <c r="G21" s="427"/>
    </row>
    <row r="22" spans="1:7" hidden="1" outlineLevel="1" x14ac:dyDescent="0.25">
      <c r="A22" s="367" t="s">
        <v>568</v>
      </c>
      <c r="B22" s="384" t="s">
        <v>110</v>
      </c>
      <c r="C22" s="385"/>
      <c r="D22" s="392"/>
      <c r="E22" s="392"/>
      <c r="F22" s="444"/>
      <c r="G22" s="427"/>
    </row>
    <row r="23" spans="1:7" hidden="1" outlineLevel="1" x14ac:dyDescent="0.25">
      <c r="A23" s="367" t="s">
        <v>569</v>
      </c>
      <c r="B23" s="384" t="s">
        <v>110</v>
      </c>
      <c r="C23" s="385"/>
      <c r="D23" s="392"/>
      <c r="E23" s="392"/>
      <c r="F23" s="444"/>
      <c r="G23" s="427"/>
    </row>
    <row r="24" spans="1:7" hidden="1" outlineLevel="1" x14ac:dyDescent="0.25">
      <c r="A24" s="367" t="s">
        <v>570</v>
      </c>
      <c r="B24" s="384" t="s">
        <v>110</v>
      </c>
      <c r="C24" s="385"/>
      <c r="D24" s="392"/>
      <c r="E24" s="392"/>
      <c r="F24" s="444"/>
      <c r="G24" s="427"/>
    </row>
    <row r="25" spans="1:7" hidden="1" outlineLevel="1" x14ac:dyDescent="0.25">
      <c r="A25" s="367" t="s">
        <v>571</v>
      </c>
      <c r="B25" s="384" t="s">
        <v>110</v>
      </c>
      <c r="C25" s="385"/>
      <c r="D25" s="392"/>
      <c r="E25" s="392"/>
      <c r="F25" s="444"/>
      <c r="G25" s="427"/>
    </row>
    <row r="26" spans="1:7" hidden="1" outlineLevel="1" x14ac:dyDescent="0.25">
      <c r="A26" s="367" t="s">
        <v>572</v>
      </c>
      <c r="B26" s="384" t="s">
        <v>110</v>
      </c>
      <c r="C26" s="386"/>
      <c r="D26" s="445"/>
      <c r="E26" s="445"/>
      <c r="F26" s="444"/>
      <c r="G26" s="427"/>
    </row>
    <row r="27" spans="1:7" collapsed="1" x14ac:dyDescent="0.25">
      <c r="A27" s="363"/>
      <c r="B27" s="364" t="s">
        <v>573</v>
      </c>
      <c r="C27" s="363" t="s">
        <v>574</v>
      </c>
      <c r="D27" s="363" t="s">
        <v>575</v>
      </c>
      <c r="E27" s="363"/>
      <c r="F27" s="366" t="s">
        <v>576</v>
      </c>
      <c r="G27" s="366"/>
    </row>
    <row r="28" spans="1:7" x14ac:dyDescent="0.25">
      <c r="A28" s="367" t="s">
        <v>577</v>
      </c>
      <c r="B28" s="367" t="s">
        <v>578</v>
      </c>
      <c r="C28" s="446">
        <v>421543</v>
      </c>
      <c r="D28" s="446"/>
      <c r="E28" s="392"/>
      <c r="F28" s="447">
        <f>C28</f>
        <v>421543</v>
      </c>
      <c r="G28" s="19"/>
    </row>
    <row r="29" spans="1:7" hidden="1" outlineLevel="1" x14ac:dyDescent="0.25">
      <c r="A29" s="367" t="s">
        <v>579</v>
      </c>
      <c r="B29" s="369" t="s">
        <v>580</v>
      </c>
      <c r="C29" s="446"/>
      <c r="D29" s="446"/>
      <c r="E29" s="392"/>
      <c r="F29" s="446"/>
      <c r="G29" s="19"/>
    </row>
    <row r="30" spans="1:7" hidden="1" outlineLevel="1" x14ac:dyDescent="0.25">
      <c r="A30" s="367" t="s">
        <v>581</v>
      </c>
      <c r="B30" s="369" t="s">
        <v>582</v>
      </c>
      <c r="C30" s="446"/>
      <c r="D30" s="446"/>
      <c r="E30" s="392"/>
      <c r="F30" s="446"/>
      <c r="G30" s="19"/>
    </row>
    <row r="31" spans="1:7" hidden="1" outlineLevel="1" x14ac:dyDescent="0.25">
      <c r="A31" s="367" t="s">
        <v>583</v>
      </c>
      <c r="B31" s="369"/>
      <c r="C31" s="392"/>
      <c r="D31" s="392"/>
      <c r="E31" s="392"/>
      <c r="F31" s="392"/>
      <c r="G31" s="19"/>
    </row>
    <row r="32" spans="1:7" hidden="1" outlineLevel="1" x14ac:dyDescent="0.25">
      <c r="A32" s="367" t="s">
        <v>584</v>
      </c>
      <c r="B32" s="369"/>
      <c r="C32" s="392"/>
      <c r="D32" s="392"/>
      <c r="E32" s="392"/>
      <c r="F32" s="392"/>
      <c r="G32" s="19"/>
    </row>
    <row r="33" spans="1:7" hidden="1" outlineLevel="1" x14ac:dyDescent="0.25">
      <c r="A33" s="367" t="s">
        <v>585</v>
      </c>
      <c r="B33" s="369"/>
      <c r="C33" s="392"/>
      <c r="D33" s="392"/>
      <c r="E33" s="392"/>
      <c r="F33" s="392"/>
      <c r="G33" s="19"/>
    </row>
    <row r="34" spans="1:7" hidden="1" outlineLevel="1" x14ac:dyDescent="0.25">
      <c r="A34" s="367" t="s">
        <v>586</v>
      </c>
      <c r="B34" s="369"/>
      <c r="C34" s="392"/>
      <c r="D34" s="392"/>
      <c r="E34" s="392"/>
      <c r="F34" s="392"/>
      <c r="G34" s="19"/>
    </row>
    <row r="35" spans="1:7" collapsed="1" x14ac:dyDescent="0.25">
      <c r="A35" s="363"/>
      <c r="B35" s="364" t="s">
        <v>587</v>
      </c>
      <c r="C35" s="363" t="s">
        <v>588</v>
      </c>
      <c r="D35" s="363" t="s">
        <v>589</v>
      </c>
      <c r="E35" s="363"/>
      <c r="F35" s="366" t="s">
        <v>553</v>
      </c>
      <c r="G35" s="366"/>
    </row>
    <row r="36" spans="1:7" x14ac:dyDescent="0.25">
      <c r="A36" s="367" t="s">
        <v>590</v>
      </c>
      <c r="B36" s="367" t="s">
        <v>591</v>
      </c>
      <c r="C36" s="258">
        <v>1.0729529066484873E-4</v>
      </c>
      <c r="D36" s="32"/>
      <c r="E36" s="34"/>
      <c r="F36" s="258">
        <f>C36</f>
        <v>1.0729529066484873E-4</v>
      </c>
      <c r="G36" s="19"/>
    </row>
    <row r="37" spans="1:7" hidden="1" outlineLevel="1" x14ac:dyDescent="0.25">
      <c r="A37" s="367" t="s">
        <v>592</v>
      </c>
      <c r="B37" s="392"/>
      <c r="C37" s="32"/>
      <c r="D37" s="32"/>
      <c r="E37" s="34"/>
      <c r="F37" s="32"/>
      <c r="G37" s="19"/>
    </row>
    <row r="38" spans="1:7" hidden="1" outlineLevel="1" x14ac:dyDescent="0.25">
      <c r="A38" s="367" t="s">
        <v>593</v>
      </c>
      <c r="B38" s="392"/>
      <c r="C38" s="32"/>
      <c r="D38" s="32"/>
      <c r="E38" s="34"/>
      <c r="F38" s="32"/>
      <c r="G38" s="19"/>
    </row>
    <row r="39" spans="1:7" hidden="1" outlineLevel="1" x14ac:dyDescent="0.25">
      <c r="A39" s="367" t="s">
        <v>594</v>
      </c>
      <c r="B39" s="392"/>
      <c r="C39" s="32"/>
      <c r="D39" s="32"/>
      <c r="E39" s="34"/>
      <c r="F39" s="32"/>
      <c r="G39" s="19"/>
    </row>
    <row r="40" spans="1:7" hidden="1" outlineLevel="1" x14ac:dyDescent="0.25">
      <c r="A40" s="367" t="s">
        <v>595</v>
      </c>
      <c r="B40" s="392"/>
      <c r="C40" s="32"/>
      <c r="D40" s="32"/>
      <c r="E40" s="34"/>
      <c r="F40" s="32"/>
      <c r="G40" s="19"/>
    </row>
    <row r="41" spans="1:7" hidden="1" outlineLevel="1" x14ac:dyDescent="0.25">
      <c r="A41" s="367" t="s">
        <v>596</v>
      </c>
      <c r="B41" s="392"/>
      <c r="C41" s="32"/>
      <c r="D41" s="32"/>
      <c r="E41" s="34"/>
      <c r="F41" s="32"/>
      <c r="G41" s="19"/>
    </row>
    <row r="42" spans="1:7" hidden="1" outlineLevel="1" x14ac:dyDescent="0.25">
      <c r="A42" s="367" t="s">
        <v>597</v>
      </c>
      <c r="B42" s="392"/>
      <c r="C42" s="32"/>
      <c r="D42" s="32"/>
      <c r="E42" s="34"/>
      <c r="F42" s="32"/>
      <c r="G42" s="19"/>
    </row>
    <row r="43" spans="1:7" collapsed="1" x14ac:dyDescent="0.25">
      <c r="A43" s="363"/>
      <c r="B43" s="364" t="s">
        <v>598</v>
      </c>
      <c r="C43" s="363" t="s">
        <v>588</v>
      </c>
      <c r="D43" s="363" t="s">
        <v>589</v>
      </c>
      <c r="E43" s="363"/>
      <c r="F43" s="366" t="s">
        <v>553</v>
      </c>
      <c r="G43" s="366"/>
    </row>
    <row r="44" spans="1:7" x14ac:dyDescent="0.25">
      <c r="A44" s="450" t="s">
        <v>599</v>
      </c>
      <c r="B44" s="451" t="s">
        <v>600</v>
      </c>
      <c r="C44" s="452">
        <f>C54</f>
        <v>1</v>
      </c>
      <c r="D44" s="452"/>
      <c r="E44" s="452"/>
      <c r="F44" s="452">
        <f>C44</f>
        <v>1</v>
      </c>
      <c r="G44" s="23"/>
    </row>
    <row r="45" spans="1:7" x14ac:dyDescent="0.25">
      <c r="A45" s="367" t="s">
        <v>601</v>
      </c>
      <c r="B45" s="367" t="s">
        <v>602</v>
      </c>
      <c r="C45" s="448"/>
      <c r="D45" s="448"/>
      <c r="E45" s="448"/>
      <c r="F45" s="448"/>
      <c r="G45" s="23"/>
    </row>
    <row r="46" spans="1:7" x14ac:dyDescent="0.25">
      <c r="A46" s="367" t="s">
        <v>603</v>
      </c>
      <c r="B46" s="367" t="s">
        <v>604</v>
      </c>
      <c r="C46" s="448"/>
      <c r="D46" s="448"/>
      <c r="E46" s="448"/>
      <c r="F46" s="448"/>
      <c r="G46" s="23"/>
    </row>
    <row r="47" spans="1:7" x14ac:dyDescent="0.25">
      <c r="A47" s="367" t="s">
        <v>605</v>
      </c>
      <c r="B47" s="367" t="s">
        <v>606</v>
      </c>
      <c r="C47" s="448"/>
      <c r="D47" s="448"/>
      <c r="E47" s="448"/>
      <c r="F47" s="448"/>
      <c r="G47" s="23"/>
    </row>
    <row r="48" spans="1:7" x14ac:dyDescent="0.25">
      <c r="A48" s="367" t="s">
        <v>607</v>
      </c>
      <c r="B48" s="367" t="s">
        <v>608</v>
      </c>
      <c r="C48" s="448"/>
      <c r="D48" s="448"/>
      <c r="E48" s="448"/>
      <c r="F48" s="448"/>
      <c r="G48" s="23"/>
    </row>
    <row r="49" spans="1:7" x14ac:dyDescent="0.25">
      <c r="A49" s="367" t="s">
        <v>609</v>
      </c>
      <c r="B49" s="367" t="s">
        <v>610</v>
      </c>
      <c r="C49" s="448"/>
      <c r="D49" s="448"/>
      <c r="E49" s="448"/>
      <c r="F49" s="448"/>
      <c r="G49" s="23"/>
    </row>
    <row r="50" spans="1:7" x14ac:dyDescent="0.25">
      <c r="A50" s="367" t="s">
        <v>611</v>
      </c>
      <c r="B50" s="367" t="s">
        <v>612</v>
      </c>
      <c r="C50" s="448"/>
      <c r="D50" s="448"/>
      <c r="E50" s="448"/>
      <c r="F50" s="448"/>
      <c r="G50" s="23"/>
    </row>
    <row r="51" spans="1:7" x14ac:dyDescent="0.25">
      <c r="A51" s="367" t="s">
        <v>613</v>
      </c>
      <c r="B51" s="367" t="s">
        <v>614</v>
      </c>
      <c r="C51" s="448"/>
      <c r="D51" s="448"/>
      <c r="E51" s="448"/>
      <c r="F51" s="448"/>
      <c r="G51" s="23"/>
    </row>
    <row r="52" spans="1:7" x14ac:dyDescent="0.25">
      <c r="A52" s="367" t="s">
        <v>615</v>
      </c>
      <c r="B52" s="367" t="s">
        <v>616</v>
      </c>
      <c r="C52" s="448"/>
      <c r="D52" s="448"/>
      <c r="E52" s="448"/>
      <c r="F52" s="448"/>
      <c r="G52" s="23"/>
    </row>
    <row r="53" spans="1:7" x14ac:dyDescent="0.25">
      <c r="A53" s="367" t="s">
        <v>617</v>
      </c>
      <c r="B53" s="367" t="s">
        <v>618</v>
      </c>
      <c r="C53" s="448"/>
      <c r="D53" s="448"/>
      <c r="E53" s="448"/>
      <c r="F53" s="448"/>
      <c r="G53" s="23"/>
    </row>
    <row r="54" spans="1:7" x14ac:dyDescent="0.25">
      <c r="A54" s="367" t="s">
        <v>619</v>
      </c>
      <c r="B54" s="367" t="s">
        <v>2</v>
      </c>
      <c r="C54" s="448">
        <v>1</v>
      </c>
      <c r="D54" s="448"/>
      <c r="E54" s="448"/>
      <c r="F54" s="448">
        <f>C54</f>
        <v>1</v>
      </c>
      <c r="G54" s="23"/>
    </row>
    <row r="55" spans="1:7" x14ac:dyDescent="0.25">
      <c r="A55" s="367" t="s">
        <v>620</v>
      </c>
      <c r="B55" s="367" t="s">
        <v>621</v>
      </c>
      <c r="C55" s="448"/>
      <c r="D55" s="448"/>
      <c r="E55" s="448"/>
      <c r="F55" s="448"/>
      <c r="G55" s="23"/>
    </row>
    <row r="56" spans="1:7" x14ac:dyDescent="0.25">
      <c r="A56" s="367" t="s">
        <v>622</v>
      </c>
      <c r="B56" s="367" t="s">
        <v>623</v>
      </c>
      <c r="C56" s="448"/>
      <c r="D56" s="448"/>
      <c r="E56" s="448"/>
      <c r="F56" s="448"/>
      <c r="G56" s="23"/>
    </row>
    <row r="57" spans="1:7" x14ac:dyDescent="0.25">
      <c r="A57" s="367" t="s">
        <v>624</v>
      </c>
      <c r="B57" s="367" t="s">
        <v>625</v>
      </c>
      <c r="C57" s="448"/>
      <c r="D57" s="448"/>
      <c r="E57" s="448"/>
      <c r="F57" s="448"/>
      <c r="G57" s="23"/>
    </row>
    <row r="58" spans="1:7" x14ac:dyDescent="0.25">
      <c r="A58" s="367" t="s">
        <v>626</v>
      </c>
      <c r="B58" s="367" t="s">
        <v>627</v>
      </c>
      <c r="C58" s="448"/>
      <c r="D58" s="448"/>
      <c r="E58" s="448"/>
      <c r="F58" s="448"/>
      <c r="G58" s="23"/>
    </row>
    <row r="59" spans="1:7" x14ac:dyDescent="0.25">
      <c r="A59" s="367" t="s">
        <v>628</v>
      </c>
      <c r="B59" s="367" t="s">
        <v>629</v>
      </c>
      <c r="C59" s="448"/>
      <c r="D59" s="448"/>
      <c r="E59" s="448"/>
      <c r="F59" s="448"/>
      <c r="G59" s="23"/>
    </row>
    <row r="60" spans="1:7" x14ac:dyDescent="0.25">
      <c r="A60" s="367" t="s">
        <v>630</v>
      </c>
      <c r="B60" s="367" t="s">
        <v>631</v>
      </c>
      <c r="C60" s="448"/>
      <c r="D60" s="448"/>
      <c r="E60" s="448"/>
      <c r="F60" s="448"/>
      <c r="G60" s="23"/>
    </row>
    <row r="61" spans="1:7" x14ac:dyDescent="0.25">
      <c r="A61" s="367" t="s">
        <v>632</v>
      </c>
      <c r="B61" s="367" t="s">
        <v>633</v>
      </c>
      <c r="C61" s="448"/>
      <c r="D61" s="448"/>
      <c r="E61" s="448"/>
      <c r="F61" s="448"/>
      <c r="G61" s="23"/>
    </row>
    <row r="62" spans="1:7" x14ac:dyDescent="0.25">
      <c r="A62" s="367" t="s">
        <v>634</v>
      </c>
      <c r="B62" s="367" t="s">
        <v>635</v>
      </c>
      <c r="C62" s="448"/>
      <c r="D62" s="448"/>
      <c r="E62" s="448"/>
      <c r="F62" s="448"/>
      <c r="G62" s="23"/>
    </row>
    <row r="63" spans="1:7" x14ac:dyDescent="0.25">
      <c r="A63" s="367" t="s">
        <v>636</v>
      </c>
      <c r="B63" s="367" t="s">
        <v>637</v>
      </c>
      <c r="C63" s="448"/>
      <c r="D63" s="448"/>
      <c r="E63" s="448"/>
      <c r="F63" s="448"/>
      <c r="G63" s="23"/>
    </row>
    <row r="64" spans="1:7" x14ac:dyDescent="0.25">
      <c r="A64" s="367" t="s">
        <v>638</v>
      </c>
      <c r="B64" s="367" t="s">
        <v>639</v>
      </c>
      <c r="C64" s="448"/>
      <c r="D64" s="448"/>
      <c r="E64" s="448"/>
      <c r="F64" s="448"/>
      <c r="G64" s="23"/>
    </row>
    <row r="65" spans="1:7" x14ac:dyDescent="0.25">
      <c r="A65" s="367" t="s">
        <v>640</v>
      </c>
      <c r="B65" s="367" t="s">
        <v>641</v>
      </c>
      <c r="C65" s="448"/>
      <c r="D65" s="448"/>
      <c r="E65" s="448"/>
      <c r="F65" s="448"/>
      <c r="G65" s="23"/>
    </row>
    <row r="66" spans="1:7" x14ac:dyDescent="0.25">
      <c r="A66" s="367" t="s">
        <v>642</v>
      </c>
      <c r="B66" s="367" t="s">
        <v>643</v>
      </c>
      <c r="C66" s="448"/>
      <c r="D66" s="448"/>
      <c r="E66" s="448"/>
      <c r="F66" s="448"/>
      <c r="G66" s="23"/>
    </row>
    <row r="67" spans="1:7" x14ac:dyDescent="0.25">
      <c r="A67" s="367" t="s">
        <v>644</v>
      </c>
      <c r="B67" s="367" t="s">
        <v>645</v>
      </c>
      <c r="C67" s="448"/>
      <c r="D67" s="448"/>
      <c r="E67" s="448"/>
      <c r="F67" s="448"/>
      <c r="G67" s="23"/>
    </row>
    <row r="68" spans="1:7" x14ac:dyDescent="0.25">
      <c r="A68" s="367" t="s">
        <v>646</v>
      </c>
      <c r="B68" s="367" t="s">
        <v>647</v>
      </c>
      <c r="C68" s="448"/>
      <c r="D68" s="448"/>
      <c r="E68" s="448"/>
      <c r="F68" s="448"/>
      <c r="G68" s="23"/>
    </row>
    <row r="69" spans="1:7" x14ac:dyDescent="0.25">
      <c r="A69" s="367" t="s">
        <v>648</v>
      </c>
      <c r="B69" s="367" t="s">
        <v>649</v>
      </c>
      <c r="C69" s="448"/>
      <c r="D69" s="448"/>
      <c r="E69" s="448"/>
      <c r="F69" s="448"/>
      <c r="G69" s="23"/>
    </row>
    <row r="70" spans="1:7" x14ac:dyDescent="0.25">
      <c r="A70" s="367" t="s">
        <v>650</v>
      </c>
      <c r="B70" s="367" t="s">
        <v>651</v>
      </c>
      <c r="C70" s="448"/>
      <c r="D70" s="448"/>
      <c r="E70" s="448"/>
      <c r="F70" s="448"/>
      <c r="G70" s="23"/>
    </row>
    <row r="71" spans="1:7" x14ac:dyDescent="0.25">
      <c r="A71" s="367" t="s">
        <v>652</v>
      </c>
      <c r="B71" s="367" t="s">
        <v>653</v>
      </c>
      <c r="C71" s="448"/>
      <c r="D71" s="448"/>
      <c r="E71" s="448"/>
      <c r="F71" s="448"/>
      <c r="G71" s="23"/>
    </row>
    <row r="72" spans="1:7" x14ac:dyDescent="0.25">
      <c r="A72" s="450" t="s">
        <v>654</v>
      </c>
      <c r="B72" s="451" t="s">
        <v>307</v>
      </c>
      <c r="C72" s="452">
        <v>0</v>
      </c>
      <c r="D72" s="452"/>
      <c r="E72" s="452"/>
      <c r="F72" s="452">
        <f>C72</f>
        <v>0</v>
      </c>
      <c r="G72" s="23"/>
    </row>
    <row r="73" spans="1:7" x14ac:dyDescent="0.25">
      <c r="A73" s="367" t="s">
        <v>655</v>
      </c>
      <c r="B73" s="367" t="s">
        <v>656</v>
      </c>
      <c r="C73" s="448"/>
      <c r="D73" s="448"/>
      <c r="E73" s="448"/>
      <c r="F73" s="448"/>
      <c r="G73" s="23"/>
    </row>
    <row r="74" spans="1:7" x14ac:dyDescent="0.25">
      <c r="A74" s="367" t="s">
        <v>657</v>
      </c>
      <c r="B74" s="367" t="s">
        <v>658</v>
      </c>
      <c r="C74" s="448"/>
      <c r="D74" s="448"/>
      <c r="E74" s="448"/>
      <c r="F74" s="448"/>
      <c r="G74" s="23"/>
    </row>
    <row r="75" spans="1:7" x14ac:dyDescent="0.25">
      <c r="A75" s="367" t="s">
        <v>659</v>
      </c>
      <c r="B75" s="367" t="s">
        <v>660</v>
      </c>
      <c r="C75" s="448"/>
      <c r="D75" s="448"/>
      <c r="E75" s="448"/>
      <c r="F75" s="448"/>
      <c r="G75" s="23"/>
    </row>
    <row r="76" spans="1:7" x14ac:dyDescent="0.25">
      <c r="A76" s="450" t="s">
        <v>661</v>
      </c>
      <c r="B76" s="451" t="s">
        <v>106</v>
      </c>
      <c r="C76" s="452">
        <v>0</v>
      </c>
      <c r="D76" s="452"/>
      <c r="E76" s="452"/>
      <c r="F76" s="452">
        <f>C76</f>
        <v>0</v>
      </c>
      <c r="G76" s="23"/>
    </row>
    <row r="77" spans="1:7" x14ac:dyDescent="0.25">
      <c r="A77" s="367" t="s">
        <v>662</v>
      </c>
      <c r="B77" s="374" t="s">
        <v>309</v>
      </c>
      <c r="C77" s="448"/>
      <c r="D77" s="448"/>
      <c r="E77" s="448"/>
      <c r="F77" s="448"/>
      <c r="G77" s="23"/>
    </row>
    <row r="78" spans="1:7" x14ac:dyDescent="0.25">
      <c r="A78" s="367" t="s">
        <v>663</v>
      </c>
      <c r="B78" s="367" t="s">
        <v>311</v>
      </c>
      <c r="C78" s="448"/>
      <c r="D78" s="448"/>
      <c r="E78" s="448"/>
      <c r="F78" s="448"/>
      <c r="G78" s="23"/>
    </row>
    <row r="79" spans="1:7" x14ac:dyDescent="0.25">
      <c r="A79" s="367" t="s">
        <v>664</v>
      </c>
      <c r="B79" s="374" t="s">
        <v>313</v>
      </c>
      <c r="C79" s="448"/>
      <c r="D79" s="448"/>
      <c r="E79" s="448"/>
      <c r="F79" s="448"/>
      <c r="G79" s="23"/>
    </row>
    <row r="80" spans="1:7" x14ac:dyDescent="0.25">
      <c r="A80" s="367" t="s">
        <v>665</v>
      </c>
      <c r="B80" s="374" t="s">
        <v>315</v>
      </c>
      <c r="C80" s="448"/>
      <c r="D80" s="448"/>
      <c r="E80" s="448"/>
      <c r="F80" s="448"/>
      <c r="G80" s="23"/>
    </row>
    <row r="81" spans="1:7" x14ac:dyDescent="0.25">
      <c r="A81" s="367" t="s">
        <v>666</v>
      </c>
      <c r="B81" s="374" t="s">
        <v>317</v>
      </c>
      <c r="C81" s="448"/>
      <c r="D81" s="448"/>
      <c r="E81" s="448"/>
      <c r="F81" s="448"/>
      <c r="G81" s="23"/>
    </row>
    <row r="82" spans="1:7" x14ac:dyDescent="0.25">
      <c r="A82" s="367" t="s">
        <v>667</v>
      </c>
      <c r="B82" s="374" t="s">
        <v>319</v>
      </c>
      <c r="C82" s="448"/>
      <c r="D82" s="448"/>
      <c r="E82" s="448"/>
      <c r="F82" s="448"/>
      <c r="G82" s="23"/>
    </row>
    <row r="83" spans="1:7" x14ac:dyDescent="0.25">
      <c r="A83" s="367" t="s">
        <v>668</v>
      </c>
      <c r="B83" s="374" t="s">
        <v>321</v>
      </c>
      <c r="C83" s="448"/>
      <c r="D83" s="448"/>
      <c r="E83" s="448"/>
      <c r="F83" s="448"/>
      <c r="G83" s="23"/>
    </row>
    <row r="84" spans="1:7" x14ac:dyDescent="0.25">
      <c r="A84" s="367" t="s">
        <v>669</v>
      </c>
      <c r="B84" s="374" t="s">
        <v>323</v>
      </c>
      <c r="C84" s="448"/>
      <c r="D84" s="448"/>
      <c r="E84" s="448"/>
      <c r="F84" s="448"/>
      <c r="G84" s="23"/>
    </row>
    <row r="85" spans="1:7" x14ac:dyDescent="0.25">
      <c r="A85" s="367" t="s">
        <v>670</v>
      </c>
      <c r="B85" s="374" t="s">
        <v>325</v>
      </c>
      <c r="C85" s="448"/>
      <c r="D85" s="448"/>
      <c r="E85" s="448"/>
      <c r="F85" s="448"/>
      <c r="G85" s="23"/>
    </row>
    <row r="86" spans="1:7" x14ac:dyDescent="0.25">
      <c r="A86" s="367" t="s">
        <v>671</v>
      </c>
      <c r="B86" s="374" t="s">
        <v>327</v>
      </c>
      <c r="C86" s="448"/>
      <c r="D86" s="448"/>
      <c r="E86" s="448"/>
      <c r="F86" s="448"/>
      <c r="G86" s="23"/>
    </row>
    <row r="87" spans="1:7" x14ac:dyDescent="0.25">
      <c r="A87" s="367" t="s">
        <v>672</v>
      </c>
      <c r="B87" s="374" t="s">
        <v>106</v>
      </c>
      <c r="C87" s="448"/>
      <c r="D87" s="448"/>
      <c r="E87" s="448"/>
      <c r="F87" s="448"/>
      <c r="G87" s="23"/>
    </row>
    <row r="88" spans="1:7" hidden="1" outlineLevel="1" x14ac:dyDescent="0.25">
      <c r="A88" s="367" t="s">
        <v>673</v>
      </c>
      <c r="B88" s="453" t="s">
        <v>110</v>
      </c>
      <c r="C88" s="448"/>
      <c r="D88" s="448"/>
      <c r="E88" s="448"/>
      <c r="F88" s="448"/>
      <c r="G88" s="23"/>
    </row>
    <row r="89" spans="1:7" hidden="1" outlineLevel="1" x14ac:dyDescent="0.25">
      <c r="A89" s="367" t="s">
        <v>674</v>
      </c>
      <c r="B89" s="453" t="s">
        <v>110</v>
      </c>
      <c r="C89" s="448"/>
      <c r="D89" s="448"/>
      <c r="E89" s="448"/>
      <c r="F89" s="448"/>
      <c r="G89" s="23"/>
    </row>
    <row r="90" spans="1:7" hidden="1" outlineLevel="1" x14ac:dyDescent="0.25">
      <c r="A90" s="367" t="s">
        <v>675</v>
      </c>
      <c r="B90" s="453" t="s">
        <v>110</v>
      </c>
      <c r="C90" s="448"/>
      <c r="D90" s="448"/>
      <c r="E90" s="448"/>
      <c r="F90" s="448"/>
      <c r="G90" s="23"/>
    </row>
    <row r="91" spans="1:7" hidden="1" outlineLevel="1" x14ac:dyDescent="0.25">
      <c r="A91" s="367" t="s">
        <v>676</v>
      </c>
      <c r="B91" s="453" t="s">
        <v>110</v>
      </c>
      <c r="C91" s="448"/>
      <c r="D91" s="448"/>
      <c r="E91" s="448"/>
      <c r="F91" s="448"/>
      <c r="G91" s="23"/>
    </row>
    <row r="92" spans="1:7" hidden="1" outlineLevel="1" x14ac:dyDescent="0.25">
      <c r="A92" s="367" t="s">
        <v>677</v>
      </c>
      <c r="B92" s="453" t="s">
        <v>110</v>
      </c>
      <c r="C92" s="448"/>
      <c r="D92" s="448"/>
      <c r="E92" s="448"/>
      <c r="F92" s="448"/>
      <c r="G92" s="23"/>
    </row>
    <row r="93" spans="1:7" hidden="1" outlineLevel="1" x14ac:dyDescent="0.25">
      <c r="A93" s="367" t="s">
        <v>678</v>
      </c>
      <c r="B93" s="453" t="s">
        <v>110</v>
      </c>
      <c r="C93" s="448"/>
      <c r="D93" s="448"/>
      <c r="E93" s="448"/>
      <c r="F93" s="448"/>
      <c r="G93" s="23"/>
    </row>
    <row r="94" spans="1:7" hidden="1" outlineLevel="1" x14ac:dyDescent="0.25">
      <c r="A94" s="367" t="s">
        <v>679</v>
      </c>
      <c r="B94" s="453" t="s">
        <v>110</v>
      </c>
      <c r="C94" s="448"/>
      <c r="D94" s="448"/>
      <c r="E94" s="448"/>
      <c r="F94" s="448"/>
      <c r="G94" s="23"/>
    </row>
    <row r="95" spans="1:7" hidden="1" outlineLevel="1" x14ac:dyDescent="0.25">
      <c r="A95" s="367" t="s">
        <v>680</v>
      </c>
      <c r="B95" s="453" t="s">
        <v>110</v>
      </c>
      <c r="C95" s="448"/>
      <c r="D95" s="448"/>
      <c r="E95" s="448"/>
      <c r="F95" s="448"/>
      <c r="G95" s="23"/>
    </row>
    <row r="96" spans="1:7" hidden="1" outlineLevel="1" x14ac:dyDescent="0.25">
      <c r="A96" s="367" t="s">
        <v>681</v>
      </c>
      <c r="B96" s="453" t="s">
        <v>110</v>
      </c>
      <c r="C96" s="448"/>
      <c r="D96" s="448"/>
      <c r="E96" s="448"/>
      <c r="F96" s="448"/>
      <c r="G96" s="23"/>
    </row>
    <row r="97" spans="1:7" hidden="1" outlineLevel="1" x14ac:dyDescent="0.25">
      <c r="A97" s="367" t="s">
        <v>682</v>
      </c>
      <c r="B97" s="453" t="s">
        <v>110</v>
      </c>
      <c r="C97" s="448"/>
      <c r="D97" s="448"/>
      <c r="E97" s="448"/>
      <c r="F97" s="448"/>
      <c r="G97" s="23"/>
    </row>
    <row r="98" spans="1:7" collapsed="1" x14ac:dyDescent="0.25">
      <c r="A98" s="363"/>
      <c r="B98" s="364" t="s">
        <v>683</v>
      </c>
      <c r="C98" s="363" t="s">
        <v>588</v>
      </c>
      <c r="D98" s="363" t="s">
        <v>589</v>
      </c>
      <c r="E98" s="363"/>
      <c r="F98" s="366" t="s">
        <v>553</v>
      </c>
      <c r="G98" s="366"/>
    </row>
    <row r="99" spans="1:7" x14ac:dyDescent="0.25">
      <c r="A99" s="450" t="s">
        <v>684</v>
      </c>
      <c r="B99" s="451" t="s">
        <v>2</v>
      </c>
      <c r="C99" s="452">
        <f>SUM(C100:C148)</f>
        <v>1</v>
      </c>
      <c r="D99" s="452">
        <f>SUM(D100:D148)</f>
        <v>0</v>
      </c>
      <c r="E99" s="452"/>
      <c r="F99" s="452">
        <f>IF(ISBLANK(C99),"",C99)</f>
        <v>1</v>
      </c>
      <c r="G99" s="23"/>
    </row>
    <row r="100" spans="1:7" x14ac:dyDescent="0.25">
      <c r="A100" s="367" t="s">
        <v>685</v>
      </c>
      <c r="B100" s="424" t="s">
        <v>686</v>
      </c>
      <c r="C100" s="448">
        <v>0.1140611454051694</v>
      </c>
      <c r="D100" s="448"/>
      <c r="E100" s="448"/>
      <c r="F100" s="448">
        <f>IF(ISBLANK(C100),"",C100)</f>
        <v>0.1140611454051694</v>
      </c>
      <c r="G100" s="23"/>
    </row>
    <row r="101" spans="1:7" x14ac:dyDescent="0.25">
      <c r="A101" s="367" t="s">
        <v>687</v>
      </c>
      <c r="B101" s="424" t="s">
        <v>688</v>
      </c>
      <c r="C101" s="448">
        <v>1.363692333858465E-2</v>
      </c>
      <c r="D101" s="448"/>
      <c r="E101" s="448"/>
      <c r="F101" s="448">
        <f t="shared" ref="F101:F148" si="0">IF(ISBLANK(C101),"",C101)</f>
        <v>1.363692333858465E-2</v>
      </c>
      <c r="G101" s="23"/>
    </row>
    <row r="102" spans="1:7" x14ac:dyDescent="0.25">
      <c r="A102" s="367" t="s">
        <v>689</v>
      </c>
      <c r="B102" s="424" t="s">
        <v>690</v>
      </c>
      <c r="C102" s="448">
        <v>2.5710287261873431E-2</v>
      </c>
      <c r="D102" s="448"/>
      <c r="E102" s="448"/>
      <c r="F102" s="448">
        <f t="shared" si="0"/>
        <v>2.5710287261873431E-2</v>
      </c>
      <c r="G102" s="23"/>
    </row>
    <row r="103" spans="1:7" x14ac:dyDescent="0.25">
      <c r="A103" s="367" t="s">
        <v>691</v>
      </c>
      <c r="B103" s="424" t="s">
        <v>692</v>
      </c>
      <c r="C103" s="448">
        <v>1.9145981224293514E-2</v>
      </c>
      <c r="D103" s="448"/>
      <c r="E103" s="448"/>
      <c r="F103" s="448">
        <f t="shared" si="0"/>
        <v>1.9145981224293514E-2</v>
      </c>
      <c r="G103" s="23"/>
    </row>
    <row r="104" spans="1:7" x14ac:dyDescent="0.25">
      <c r="A104" s="367" t="s">
        <v>693</v>
      </c>
      <c r="B104" s="424" t="s">
        <v>694</v>
      </c>
      <c r="C104" s="448">
        <v>6.1508045144350104E-3</v>
      </c>
      <c r="D104" s="448"/>
      <c r="E104" s="448"/>
      <c r="F104" s="448">
        <f t="shared" si="0"/>
        <v>6.1508045144350104E-3</v>
      </c>
      <c r="G104" s="23"/>
    </row>
    <row r="105" spans="1:7" x14ac:dyDescent="0.25">
      <c r="A105" s="367" t="s">
        <v>695</v>
      </c>
      <c r="B105" s="424" t="s">
        <v>696</v>
      </c>
      <c r="C105" s="448">
        <v>3.36379834170383E-3</v>
      </c>
      <c r="D105" s="448"/>
      <c r="E105" s="448"/>
      <c r="F105" s="448">
        <f t="shared" si="0"/>
        <v>3.36379834170383E-3</v>
      </c>
      <c r="G105" s="23"/>
    </row>
    <row r="106" spans="1:7" x14ac:dyDescent="0.25">
      <c r="A106" s="367" t="s">
        <v>697</v>
      </c>
      <c r="B106" s="424" t="s">
        <v>698</v>
      </c>
      <c r="C106" s="448">
        <v>3.3166773996206135E-2</v>
      </c>
      <c r="D106" s="448"/>
      <c r="E106" s="448"/>
      <c r="F106" s="448">
        <f t="shared" si="0"/>
        <v>3.3166773996206135E-2</v>
      </c>
      <c r="G106" s="23"/>
    </row>
    <row r="107" spans="1:7" x14ac:dyDescent="0.25">
      <c r="A107" s="367" t="s">
        <v>699</v>
      </c>
      <c r="B107" s="424" t="s">
        <v>700</v>
      </c>
      <c r="C107" s="448">
        <v>0.10555458738999897</v>
      </c>
      <c r="D107" s="448"/>
      <c r="E107" s="448"/>
      <c r="F107" s="448">
        <f t="shared" si="0"/>
        <v>0.10555458738999897</v>
      </c>
      <c r="G107" s="23"/>
    </row>
    <row r="108" spans="1:7" x14ac:dyDescent="0.25">
      <c r="A108" s="367" t="s">
        <v>701</v>
      </c>
      <c r="B108" s="424" t="s">
        <v>702</v>
      </c>
      <c r="C108" s="448">
        <v>0.3448490986586133</v>
      </c>
      <c r="D108" s="448"/>
      <c r="E108" s="448"/>
      <c r="F108" s="448">
        <f t="shared" si="0"/>
        <v>0.3448490986586133</v>
      </c>
      <c r="G108" s="23"/>
    </row>
    <row r="109" spans="1:7" x14ac:dyDescent="0.25">
      <c r="A109" s="367" t="s">
        <v>703</v>
      </c>
      <c r="B109" s="424" t="s">
        <v>704</v>
      </c>
      <c r="C109" s="448">
        <v>4.3728025171395117E-2</v>
      </c>
      <c r="D109" s="448"/>
      <c r="E109" s="448"/>
      <c r="F109" s="448">
        <f t="shared" si="0"/>
        <v>4.3728025171395117E-2</v>
      </c>
      <c r="G109" s="23"/>
    </row>
    <row r="110" spans="1:7" x14ac:dyDescent="0.25">
      <c r="A110" s="367" t="s">
        <v>705</v>
      </c>
      <c r="B110" s="424" t="s">
        <v>706</v>
      </c>
      <c r="C110" s="448">
        <v>7.1732222103415066E-2</v>
      </c>
      <c r="D110" s="448"/>
      <c r="E110" s="448"/>
      <c r="F110" s="448">
        <f t="shared" si="0"/>
        <v>7.1732222103415066E-2</v>
      </c>
      <c r="G110" s="23"/>
    </row>
    <row r="111" spans="1:7" x14ac:dyDescent="0.25">
      <c r="A111" s="367" t="s">
        <v>707</v>
      </c>
      <c r="B111" s="424" t="s">
        <v>708</v>
      </c>
      <c r="C111" s="448">
        <v>7.5979707147716E-2</v>
      </c>
      <c r="D111" s="448"/>
      <c r="E111" s="448"/>
      <c r="F111" s="448">
        <f t="shared" si="0"/>
        <v>7.5979707147716E-2</v>
      </c>
      <c r="G111" s="23"/>
    </row>
    <row r="112" spans="1:7" x14ac:dyDescent="0.25">
      <c r="A112" s="367" t="s">
        <v>709</v>
      </c>
      <c r="B112" s="424" t="s">
        <v>710</v>
      </c>
      <c r="C112" s="448">
        <v>3.2735978655953665E-2</v>
      </c>
      <c r="D112" s="448"/>
      <c r="E112" s="448"/>
      <c r="F112" s="448">
        <f t="shared" si="0"/>
        <v>3.2735978655953665E-2</v>
      </c>
      <c r="G112" s="23"/>
    </row>
    <row r="113" spans="1:7" x14ac:dyDescent="0.25">
      <c r="A113" s="367" t="s">
        <v>711</v>
      </c>
      <c r="B113" s="424" t="s">
        <v>712</v>
      </c>
      <c r="C113" s="448">
        <v>0.11018466679064196</v>
      </c>
      <c r="D113" s="448"/>
      <c r="E113" s="448"/>
      <c r="F113" s="448">
        <f t="shared" si="0"/>
        <v>0.11018466679064196</v>
      </c>
      <c r="G113" s="23"/>
    </row>
    <row r="114" spans="1:7" hidden="1" outlineLevel="1" x14ac:dyDescent="0.25">
      <c r="A114" s="367" t="s">
        <v>713</v>
      </c>
      <c r="B114" s="424"/>
      <c r="C114" s="448"/>
      <c r="D114" s="448"/>
      <c r="E114" s="448"/>
      <c r="F114" s="448" t="str">
        <f t="shared" si="0"/>
        <v/>
      </c>
      <c r="G114" s="23"/>
    </row>
    <row r="115" spans="1:7" hidden="1" outlineLevel="1" x14ac:dyDescent="0.25">
      <c r="A115" s="367" t="s">
        <v>714</v>
      </c>
      <c r="B115" s="424"/>
      <c r="C115" s="448"/>
      <c r="D115" s="448"/>
      <c r="E115" s="448"/>
      <c r="F115" s="448" t="str">
        <f t="shared" si="0"/>
        <v/>
      </c>
      <c r="G115" s="23"/>
    </row>
    <row r="116" spans="1:7" hidden="1" outlineLevel="1" x14ac:dyDescent="0.25">
      <c r="A116" s="367" t="s">
        <v>715</v>
      </c>
      <c r="B116" s="424"/>
      <c r="C116" s="448"/>
      <c r="D116" s="448"/>
      <c r="E116" s="448"/>
      <c r="F116" s="448" t="str">
        <f t="shared" si="0"/>
        <v/>
      </c>
      <c r="G116" s="23"/>
    </row>
    <row r="117" spans="1:7" hidden="1" outlineLevel="1" x14ac:dyDescent="0.25">
      <c r="A117" s="367" t="s">
        <v>716</v>
      </c>
      <c r="B117" s="424"/>
      <c r="C117" s="448"/>
      <c r="D117" s="448"/>
      <c r="E117" s="448"/>
      <c r="F117" s="448" t="str">
        <f t="shared" si="0"/>
        <v/>
      </c>
      <c r="G117" s="23"/>
    </row>
    <row r="118" spans="1:7" hidden="1" outlineLevel="1" x14ac:dyDescent="0.25">
      <c r="A118" s="367" t="s">
        <v>717</v>
      </c>
      <c r="B118" s="424"/>
      <c r="C118" s="448"/>
      <c r="D118" s="448"/>
      <c r="E118" s="448"/>
      <c r="F118" s="448" t="str">
        <f t="shared" si="0"/>
        <v/>
      </c>
      <c r="G118" s="23"/>
    </row>
    <row r="119" spans="1:7" hidden="1" outlineLevel="1" x14ac:dyDescent="0.25">
      <c r="A119" s="367" t="s">
        <v>718</v>
      </c>
      <c r="B119" s="424"/>
      <c r="C119" s="448"/>
      <c r="D119" s="448"/>
      <c r="E119" s="448"/>
      <c r="F119" s="448" t="str">
        <f t="shared" si="0"/>
        <v/>
      </c>
      <c r="G119" s="23"/>
    </row>
    <row r="120" spans="1:7" hidden="1" outlineLevel="1" x14ac:dyDescent="0.25">
      <c r="A120" s="367" t="s">
        <v>719</v>
      </c>
      <c r="B120" s="424"/>
      <c r="C120" s="448"/>
      <c r="D120" s="448"/>
      <c r="E120" s="448"/>
      <c r="F120" s="448" t="str">
        <f t="shared" si="0"/>
        <v/>
      </c>
      <c r="G120" s="23"/>
    </row>
    <row r="121" spans="1:7" hidden="1" outlineLevel="1" x14ac:dyDescent="0.25">
      <c r="A121" s="367" t="s">
        <v>720</v>
      </c>
      <c r="B121" s="424"/>
      <c r="C121" s="448"/>
      <c r="D121" s="448"/>
      <c r="E121" s="448"/>
      <c r="F121" s="448" t="str">
        <f t="shared" si="0"/>
        <v/>
      </c>
      <c r="G121" s="23"/>
    </row>
    <row r="122" spans="1:7" hidden="1" outlineLevel="1" x14ac:dyDescent="0.25">
      <c r="A122" s="367" t="s">
        <v>721</v>
      </c>
      <c r="B122" s="424"/>
      <c r="C122" s="448"/>
      <c r="D122" s="448"/>
      <c r="E122" s="448"/>
      <c r="F122" s="448" t="str">
        <f t="shared" si="0"/>
        <v/>
      </c>
      <c r="G122" s="23"/>
    </row>
    <row r="123" spans="1:7" hidden="1" outlineLevel="1" x14ac:dyDescent="0.25">
      <c r="A123" s="367" t="s">
        <v>722</v>
      </c>
      <c r="B123" s="424"/>
      <c r="C123" s="448"/>
      <c r="D123" s="448"/>
      <c r="E123" s="448"/>
      <c r="F123" s="448" t="str">
        <f t="shared" si="0"/>
        <v/>
      </c>
      <c r="G123" s="23"/>
    </row>
    <row r="124" spans="1:7" hidden="1" outlineLevel="1" x14ac:dyDescent="0.25">
      <c r="A124" s="367" t="s">
        <v>723</v>
      </c>
      <c r="B124" s="424"/>
      <c r="C124" s="448"/>
      <c r="D124" s="448"/>
      <c r="E124" s="448"/>
      <c r="F124" s="448" t="str">
        <f t="shared" si="0"/>
        <v/>
      </c>
      <c r="G124" s="23"/>
    </row>
    <row r="125" spans="1:7" hidden="1" outlineLevel="1" x14ac:dyDescent="0.25">
      <c r="A125" s="367" t="s">
        <v>724</v>
      </c>
      <c r="B125" s="424"/>
      <c r="C125" s="448"/>
      <c r="D125" s="448"/>
      <c r="E125" s="448"/>
      <c r="F125" s="448" t="str">
        <f t="shared" si="0"/>
        <v/>
      </c>
      <c r="G125" s="23"/>
    </row>
    <row r="126" spans="1:7" hidden="1" outlineLevel="1" x14ac:dyDescent="0.25">
      <c r="A126" s="367" t="s">
        <v>725</v>
      </c>
      <c r="B126" s="424"/>
      <c r="C126" s="448"/>
      <c r="D126" s="448"/>
      <c r="E126" s="448"/>
      <c r="F126" s="448" t="str">
        <f t="shared" si="0"/>
        <v/>
      </c>
      <c r="G126" s="23"/>
    </row>
    <row r="127" spans="1:7" hidden="1" outlineLevel="1" x14ac:dyDescent="0.25">
      <c r="A127" s="367" t="s">
        <v>726</v>
      </c>
      <c r="B127" s="424"/>
      <c r="C127" s="448"/>
      <c r="D127" s="448"/>
      <c r="E127" s="448"/>
      <c r="F127" s="448" t="str">
        <f t="shared" si="0"/>
        <v/>
      </c>
      <c r="G127" s="23"/>
    </row>
    <row r="128" spans="1:7" hidden="1" outlineLevel="1" x14ac:dyDescent="0.25">
      <c r="A128" s="367" t="s">
        <v>727</v>
      </c>
      <c r="B128" s="424"/>
      <c r="C128" s="448"/>
      <c r="D128" s="448"/>
      <c r="E128" s="448"/>
      <c r="F128" s="448" t="str">
        <f t="shared" si="0"/>
        <v/>
      </c>
      <c r="G128" s="23"/>
    </row>
    <row r="129" spans="1:7" hidden="1" outlineLevel="1" x14ac:dyDescent="0.25">
      <c r="A129" s="367" t="s">
        <v>728</v>
      </c>
      <c r="B129" s="424"/>
      <c r="C129" s="448"/>
      <c r="D129" s="448"/>
      <c r="E129" s="448"/>
      <c r="F129" s="448" t="str">
        <f t="shared" si="0"/>
        <v/>
      </c>
      <c r="G129" s="23"/>
    </row>
    <row r="130" spans="1:7" hidden="1" outlineLevel="1" x14ac:dyDescent="0.25">
      <c r="A130" s="367" t="s">
        <v>729</v>
      </c>
      <c r="B130" s="424"/>
      <c r="C130" s="448"/>
      <c r="D130" s="448"/>
      <c r="E130" s="448"/>
      <c r="F130" s="448" t="str">
        <f t="shared" si="0"/>
        <v/>
      </c>
      <c r="G130" s="23"/>
    </row>
    <row r="131" spans="1:7" hidden="1" outlineLevel="1" x14ac:dyDescent="0.25">
      <c r="A131" s="367" t="s">
        <v>730</v>
      </c>
      <c r="B131" s="424"/>
      <c r="C131" s="448"/>
      <c r="D131" s="448"/>
      <c r="E131" s="448"/>
      <c r="F131" s="448" t="str">
        <f t="shared" si="0"/>
        <v/>
      </c>
      <c r="G131" s="23"/>
    </row>
    <row r="132" spans="1:7" hidden="1" outlineLevel="1" x14ac:dyDescent="0.25">
      <c r="A132" s="367" t="s">
        <v>731</v>
      </c>
      <c r="B132" s="424"/>
      <c r="C132" s="448"/>
      <c r="D132" s="448"/>
      <c r="E132" s="448"/>
      <c r="F132" s="448" t="str">
        <f t="shared" si="0"/>
        <v/>
      </c>
      <c r="G132" s="23"/>
    </row>
    <row r="133" spans="1:7" hidden="1" outlineLevel="1" x14ac:dyDescent="0.25">
      <c r="A133" s="367" t="s">
        <v>732</v>
      </c>
      <c r="B133" s="424"/>
      <c r="C133" s="448"/>
      <c r="D133" s="448"/>
      <c r="E133" s="448"/>
      <c r="F133" s="448" t="str">
        <f t="shared" si="0"/>
        <v/>
      </c>
      <c r="G133" s="23"/>
    </row>
    <row r="134" spans="1:7" hidden="1" outlineLevel="1" x14ac:dyDescent="0.25">
      <c r="A134" s="367" t="s">
        <v>733</v>
      </c>
      <c r="B134" s="424"/>
      <c r="C134" s="448"/>
      <c r="D134" s="448"/>
      <c r="E134" s="448"/>
      <c r="F134" s="448" t="str">
        <f t="shared" si="0"/>
        <v/>
      </c>
      <c r="G134" s="23"/>
    </row>
    <row r="135" spans="1:7" hidden="1" outlineLevel="1" x14ac:dyDescent="0.25">
      <c r="A135" s="367" t="s">
        <v>734</v>
      </c>
      <c r="B135" s="424"/>
      <c r="C135" s="448"/>
      <c r="D135" s="448"/>
      <c r="E135" s="448"/>
      <c r="F135" s="448" t="str">
        <f t="shared" si="0"/>
        <v/>
      </c>
      <c r="G135" s="23"/>
    </row>
    <row r="136" spans="1:7" hidden="1" outlineLevel="1" x14ac:dyDescent="0.25">
      <c r="A136" s="367" t="s">
        <v>735</v>
      </c>
      <c r="B136" s="424"/>
      <c r="C136" s="448"/>
      <c r="D136" s="448"/>
      <c r="E136" s="448"/>
      <c r="F136" s="448" t="str">
        <f t="shared" si="0"/>
        <v/>
      </c>
      <c r="G136" s="23"/>
    </row>
    <row r="137" spans="1:7" hidden="1" outlineLevel="1" x14ac:dyDescent="0.25">
      <c r="A137" s="367" t="s">
        <v>736</v>
      </c>
      <c r="B137" s="424"/>
      <c r="C137" s="448"/>
      <c r="D137" s="448"/>
      <c r="E137" s="448"/>
      <c r="F137" s="448" t="str">
        <f t="shared" si="0"/>
        <v/>
      </c>
      <c r="G137" s="23"/>
    </row>
    <row r="138" spans="1:7" hidden="1" outlineLevel="1" x14ac:dyDescent="0.25">
      <c r="A138" s="367" t="s">
        <v>737</v>
      </c>
      <c r="B138" s="424"/>
      <c r="C138" s="448"/>
      <c r="D138" s="448"/>
      <c r="E138" s="448"/>
      <c r="F138" s="448" t="str">
        <f t="shared" si="0"/>
        <v/>
      </c>
      <c r="G138" s="23"/>
    </row>
    <row r="139" spans="1:7" hidden="1" outlineLevel="1" x14ac:dyDescent="0.25">
      <c r="A139" s="367" t="s">
        <v>738</v>
      </c>
      <c r="B139" s="424"/>
      <c r="C139" s="448"/>
      <c r="D139" s="448"/>
      <c r="E139" s="448"/>
      <c r="F139" s="448" t="str">
        <f t="shared" si="0"/>
        <v/>
      </c>
      <c r="G139" s="23"/>
    </row>
    <row r="140" spans="1:7" hidden="1" outlineLevel="1" x14ac:dyDescent="0.25">
      <c r="A140" s="367" t="s">
        <v>739</v>
      </c>
      <c r="B140" s="424"/>
      <c r="C140" s="448"/>
      <c r="D140" s="448"/>
      <c r="E140" s="448"/>
      <c r="F140" s="448" t="str">
        <f t="shared" si="0"/>
        <v/>
      </c>
      <c r="G140" s="23"/>
    </row>
    <row r="141" spans="1:7" hidden="1" outlineLevel="1" x14ac:dyDescent="0.25">
      <c r="A141" s="367" t="s">
        <v>740</v>
      </c>
      <c r="B141" s="424"/>
      <c r="C141" s="448"/>
      <c r="D141" s="448"/>
      <c r="E141" s="448"/>
      <c r="F141" s="448" t="str">
        <f t="shared" si="0"/>
        <v/>
      </c>
      <c r="G141" s="23"/>
    </row>
    <row r="142" spans="1:7" hidden="1" outlineLevel="1" x14ac:dyDescent="0.25">
      <c r="A142" s="367" t="s">
        <v>741</v>
      </c>
      <c r="B142" s="424"/>
      <c r="C142" s="448"/>
      <c r="D142" s="448"/>
      <c r="E142" s="448"/>
      <c r="F142" s="448" t="str">
        <f t="shared" si="0"/>
        <v/>
      </c>
      <c r="G142" s="23"/>
    </row>
    <row r="143" spans="1:7" hidden="1" outlineLevel="1" x14ac:dyDescent="0.25">
      <c r="A143" s="367" t="s">
        <v>742</v>
      </c>
      <c r="B143" s="424"/>
      <c r="C143" s="448"/>
      <c r="D143" s="448"/>
      <c r="E143" s="448"/>
      <c r="F143" s="448" t="str">
        <f t="shared" si="0"/>
        <v/>
      </c>
      <c r="G143" s="23"/>
    </row>
    <row r="144" spans="1:7" hidden="1" outlineLevel="1" x14ac:dyDescent="0.25">
      <c r="A144" s="367" t="s">
        <v>743</v>
      </c>
      <c r="B144" s="424"/>
      <c r="C144" s="448"/>
      <c r="D144" s="448"/>
      <c r="E144" s="448"/>
      <c r="F144" s="448" t="str">
        <f t="shared" si="0"/>
        <v/>
      </c>
      <c r="G144" s="23"/>
    </row>
    <row r="145" spans="1:7" hidden="1" outlineLevel="1" x14ac:dyDescent="0.25">
      <c r="A145" s="367" t="s">
        <v>744</v>
      </c>
      <c r="B145" s="424"/>
      <c r="C145" s="448"/>
      <c r="D145" s="448"/>
      <c r="E145" s="448"/>
      <c r="F145" s="448" t="str">
        <f t="shared" si="0"/>
        <v/>
      </c>
      <c r="G145" s="23"/>
    </row>
    <row r="146" spans="1:7" hidden="1" outlineLevel="1" x14ac:dyDescent="0.25">
      <c r="A146" s="367" t="s">
        <v>745</v>
      </c>
      <c r="B146" s="424"/>
      <c r="C146" s="448"/>
      <c r="D146" s="448"/>
      <c r="E146" s="448"/>
      <c r="F146" s="448" t="str">
        <f t="shared" si="0"/>
        <v/>
      </c>
      <c r="G146" s="23"/>
    </row>
    <row r="147" spans="1:7" hidden="1" outlineLevel="1" x14ac:dyDescent="0.25">
      <c r="A147" s="367" t="s">
        <v>746</v>
      </c>
      <c r="B147" s="424"/>
      <c r="C147" s="448"/>
      <c r="D147" s="448"/>
      <c r="E147" s="448"/>
      <c r="F147" s="448" t="str">
        <f t="shared" si="0"/>
        <v/>
      </c>
      <c r="G147" s="23"/>
    </row>
    <row r="148" spans="1:7" hidden="1" outlineLevel="1" x14ac:dyDescent="0.25">
      <c r="A148" s="367" t="s">
        <v>747</v>
      </c>
      <c r="B148" s="424"/>
      <c r="C148" s="448"/>
      <c r="D148" s="448"/>
      <c r="E148" s="448"/>
      <c r="F148" s="448" t="str">
        <f t="shared" si="0"/>
        <v/>
      </c>
      <c r="G148" s="23"/>
    </row>
    <row r="149" spans="1:7" collapsed="1" x14ac:dyDescent="0.25">
      <c r="A149" s="363"/>
      <c r="B149" s="364" t="s">
        <v>748</v>
      </c>
      <c r="C149" s="363" t="s">
        <v>588</v>
      </c>
      <c r="D149" s="363" t="s">
        <v>589</v>
      </c>
      <c r="E149" s="363"/>
      <c r="F149" s="366" t="s">
        <v>553</v>
      </c>
      <c r="G149" s="366"/>
    </row>
    <row r="150" spans="1:7" x14ac:dyDescent="0.25">
      <c r="A150" s="367" t="s">
        <v>749</v>
      </c>
      <c r="B150" s="367" t="s">
        <v>750</v>
      </c>
      <c r="C150" s="448">
        <v>0.99790149091143943</v>
      </c>
      <c r="D150" s="32"/>
      <c r="E150" s="36"/>
      <c r="F150" s="32">
        <f>C150</f>
        <v>0.99790149091143943</v>
      </c>
      <c r="G150" s="19"/>
    </row>
    <row r="151" spans="1:7" x14ac:dyDescent="0.25">
      <c r="A151" s="367" t="s">
        <v>751</v>
      </c>
      <c r="B151" s="367" t="s">
        <v>752</v>
      </c>
      <c r="C151" s="448">
        <f>1-C150</f>
        <v>2.0985090885605739E-3</v>
      </c>
      <c r="D151" s="32"/>
      <c r="E151" s="36"/>
      <c r="F151" s="32">
        <f>C151</f>
        <v>2.0985090885605739E-3</v>
      </c>
      <c r="G151" s="19"/>
    </row>
    <row r="152" spans="1:7" x14ac:dyDescent="0.25">
      <c r="A152" s="367" t="s">
        <v>753</v>
      </c>
      <c r="B152" s="367" t="s">
        <v>106</v>
      </c>
      <c r="C152" s="448">
        <v>0</v>
      </c>
      <c r="D152" s="32"/>
      <c r="E152" s="36"/>
      <c r="F152" s="32">
        <f>C152</f>
        <v>0</v>
      </c>
      <c r="G152" s="19"/>
    </row>
    <row r="153" spans="1:7" hidden="1" outlineLevel="1" x14ac:dyDescent="0.25">
      <c r="A153" s="367" t="s">
        <v>754</v>
      </c>
      <c r="B153" s="392"/>
      <c r="C153" s="448"/>
      <c r="D153" s="32"/>
      <c r="E153" s="36"/>
      <c r="F153" s="32"/>
      <c r="G153" s="19"/>
    </row>
    <row r="154" spans="1:7" hidden="1" outlineLevel="1" x14ac:dyDescent="0.25">
      <c r="A154" s="367" t="s">
        <v>755</v>
      </c>
      <c r="B154" s="392"/>
      <c r="C154" s="448"/>
      <c r="D154" s="32"/>
      <c r="E154" s="36"/>
      <c r="F154" s="32"/>
      <c r="G154" s="19"/>
    </row>
    <row r="155" spans="1:7" hidden="1" outlineLevel="1" x14ac:dyDescent="0.25">
      <c r="A155" s="367" t="s">
        <v>756</v>
      </c>
      <c r="B155" s="392"/>
      <c r="C155" s="448"/>
      <c r="D155" s="32"/>
      <c r="E155" s="36"/>
      <c r="F155" s="32"/>
      <c r="G155" s="19"/>
    </row>
    <row r="156" spans="1:7" hidden="1" outlineLevel="1" x14ac:dyDescent="0.25">
      <c r="A156" s="367" t="s">
        <v>757</v>
      </c>
      <c r="B156" s="392"/>
      <c r="C156" s="448"/>
      <c r="D156" s="32"/>
      <c r="E156" s="36"/>
      <c r="F156" s="32"/>
      <c r="G156" s="19"/>
    </row>
    <row r="157" spans="1:7" hidden="1" outlineLevel="1" x14ac:dyDescent="0.25">
      <c r="A157" s="367" t="s">
        <v>758</v>
      </c>
      <c r="B157" s="406"/>
      <c r="C157" s="454"/>
      <c r="D157" s="32"/>
      <c r="E157" s="36"/>
      <c r="F157" s="32"/>
      <c r="G157" s="19"/>
    </row>
    <row r="158" spans="1:7" hidden="1" outlineLevel="1" x14ac:dyDescent="0.25">
      <c r="A158" s="367" t="s">
        <v>759</v>
      </c>
      <c r="B158" s="406"/>
      <c r="C158" s="454"/>
      <c r="D158" s="32"/>
      <c r="E158" s="36"/>
      <c r="F158" s="32"/>
      <c r="G158" s="19"/>
    </row>
    <row r="159" spans="1:7" collapsed="1" x14ac:dyDescent="0.25">
      <c r="A159" s="363"/>
      <c r="B159" s="364" t="s">
        <v>760</v>
      </c>
      <c r="C159" s="363" t="s">
        <v>588</v>
      </c>
      <c r="D159" s="363" t="s">
        <v>589</v>
      </c>
      <c r="E159" s="363"/>
      <c r="F159" s="366" t="s">
        <v>553</v>
      </c>
      <c r="G159" s="366"/>
    </row>
    <row r="160" spans="1:7" x14ac:dyDescent="0.25">
      <c r="A160" s="367" t="s">
        <v>761</v>
      </c>
      <c r="B160" s="367" t="s">
        <v>762</v>
      </c>
      <c r="C160" s="32">
        <v>6.7873794168132046E-5</v>
      </c>
      <c r="D160" s="32"/>
      <c r="E160" s="36"/>
      <c r="F160" s="32">
        <f>C160</f>
        <v>6.7873794168132046E-5</v>
      </c>
      <c r="G160" s="19"/>
    </row>
    <row r="161" spans="1:7" x14ac:dyDescent="0.25">
      <c r="A161" s="367" t="s">
        <v>763</v>
      </c>
      <c r="B161" s="367" t="s">
        <v>764</v>
      </c>
      <c r="C161" s="32">
        <f>1-C160</f>
        <v>0.99993212620583183</v>
      </c>
      <c r="D161" s="32"/>
      <c r="E161" s="36"/>
      <c r="F161" s="32">
        <f>C161</f>
        <v>0.99993212620583183</v>
      </c>
      <c r="G161" s="19"/>
    </row>
    <row r="162" spans="1:7" x14ac:dyDescent="0.25">
      <c r="A162" s="367" t="s">
        <v>765</v>
      </c>
      <c r="B162" s="367" t="s">
        <v>106</v>
      </c>
      <c r="C162" s="32">
        <v>0</v>
      </c>
      <c r="D162" s="32"/>
      <c r="E162" s="36"/>
      <c r="F162" s="32">
        <f>C162</f>
        <v>0</v>
      </c>
      <c r="G162" s="19"/>
    </row>
    <row r="163" spans="1:7" hidden="1" outlineLevel="1" x14ac:dyDescent="0.25">
      <c r="A163" s="367" t="s">
        <v>766</v>
      </c>
      <c r="B163" s="392"/>
      <c r="C163" s="23"/>
      <c r="D163" s="23"/>
      <c r="E163" s="19"/>
      <c r="F163" s="23"/>
      <c r="G163" s="19"/>
    </row>
    <row r="164" spans="1:7" hidden="1" outlineLevel="1" x14ac:dyDescent="0.25">
      <c r="A164" s="367" t="s">
        <v>767</v>
      </c>
      <c r="B164" s="392"/>
      <c r="C164" s="23"/>
      <c r="D164" s="23"/>
      <c r="E164" s="19"/>
      <c r="F164" s="23"/>
      <c r="G164" s="19"/>
    </row>
    <row r="165" spans="1:7" hidden="1" outlineLevel="1" x14ac:dyDescent="0.25">
      <c r="A165" s="367" t="s">
        <v>768</v>
      </c>
      <c r="B165" s="392"/>
      <c r="C165" s="23"/>
      <c r="D165" s="23"/>
      <c r="E165" s="19"/>
      <c r="F165" s="23"/>
      <c r="G165" s="19"/>
    </row>
    <row r="166" spans="1:7" hidden="1" outlineLevel="1" x14ac:dyDescent="0.25">
      <c r="A166" s="367" t="s">
        <v>769</v>
      </c>
      <c r="B166" s="406"/>
      <c r="C166" s="23"/>
      <c r="D166" s="23"/>
      <c r="E166" s="19"/>
      <c r="F166" s="23"/>
      <c r="G166" s="19"/>
    </row>
    <row r="167" spans="1:7" hidden="1" outlineLevel="1" x14ac:dyDescent="0.25">
      <c r="A167" s="367" t="s">
        <v>770</v>
      </c>
      <c r="B167" s="406"/>
      <c r="C167" s="23"/>
      <c r="D167" s="23"/>
      <c r="E167" s="19"/>
      <c r="F167" s="23"/>
      <c r="G167" s="19"/>
    </row>
    <row r="168" spans="1:7" hidden="1" outlineLevel="1" x14ac:dyDescent="0.25">
      <c r="A168" s="367" t="s">
        <v>771</v>
      </c>
      <c r="B168" s="406"/>
      <c r="C168" s="23"/>
      <c r="D168" s="23"/>
      <c r="E168" s="19"/>
      <c r="F168" s="23"/>
      <c r="G168" s="19"/>
    </row>
    <row r="169" spans="1:7" collapsed="1" x14ac:dyDescent="0.25">
      <c r="A169" s="363"/>
      <c r="B169" s="364" t="s">
        <v>772</v>
      </c>
      <c r="C169" s="363" t="s">
        <v>588</v>
      </c>
      <c r="D169" s="363" t="s">
        <v>589</v>
      </c>
      <c r="E169" s="363"/>
      <c r="F169" s="366" t="s">
        <v>553</v>
      </c>
      <c r="G169" s="366"/>
    </row>
    <row r="170" spans="1:7" x14ac:dyDescent="0.25">
      <c r="A170" s="367" t="s">
        <v>773</v>
      </c>
      <c r="B170" s="394" t="s">
        <v>774</v>
      </c>
      <c r="C170" s="32">
        <v>8.5968093468343651E-2</v>
      </c>
      <c r="D170" s="32"/>
      <c r="E170" s="36"/>
      <c r="F170" s="32">
        <f>C170</f>
        <v>8.5968093468343651E-2</v>
      </c>
      <c r="G170" s="19"/>
    </row>
    <row r="171" spans="1:7" x14ac:dyDescent="0.25">
      <c r="A171" s="367" t="s">
        <v>775</v>
      </c>
      <c r="B171" s="394" t="s">
        <v>776</v>
      </c>
      <c r="C171" s="32">
        <v>0.12881089615383748</v>
      </c>
      <c r="D171" s="32"/>
      <c r="E171" s="36"/>
      <c r="F171" s="32">
        <f>C171</f>
        <v>0.12881089615383748</v>
      </c>
      <c r="G171" s="19"/>
    </row>
    <row r="172" spans="1:7" x14ac:dyDescent="0.25">
      <c r="A172" s="367" t="s">
        <v>777</v>
      </c>
      <c r="B172" s="394" t="s">
        <v>778</v>
      </c>
      <c r="C172" s="32">
        <v>4.7795559534589006E-2</v>
      </c>
      <c r="D172" s="32"/>
      <c r="E172" s="32"/>
      <c r="F172" s="32">
        <f>C172</f>
        <v>4.7795559534589006E-2</v>
      </c>
      <c r="G172" s="19"/>
    </row>
    <row r="173" spans="1:7" x14ac:dyDescent="0.25">
      <c r="A173" s="367" t="s">
        <v>779</v>
      </c>
      <c r="B173" s="394" t="s">
        <v>780</v>
      </c>
      <c r="C173" s="32">
        <v>0.20832284261535816</v>
      </c>
      <c r="D173" s="32"/>
      <c r="E173" s="32"/>
      <c r="F173" s="32">
        <f>C173</f>
        <v>0.20832284261535816</v>
      </c>
      <c r="G173" s="19"/>
    </row>
    <row r="174" spans="1:7" x14ac:dyDescent="0.25">
      <c r="A174" s="367" t="s">
        <v>781</v>
      </c>
      <c r="B174" s="394" t="s">
        <v>782</v>
      </c>
      <c r="C174" s="32">
        <v>0.52910260822787181</v>
      </c>
      <c r="D174" s="32"/>
      <c r="E174" s="32"/>
      <c r="F174" s="32">
        <f>C174</f>
        <v>0.52910260822787181</v>
      </c>
      <c r="G174" s="19"/>
    </row>
    <row r="175" spans="1:7" hidden="1" outlineLevel="1" x14ac:dyDescent="0.25">
      <c r="A175" s="367" t="s">
        <v>783</v>
      </c>
      <c r="B175" s="369"/>
      <c r="C175" s="32"/>
      <c r="D175" s="32"/>
      <c r="E175" s="32"/>
      <c r="F175" s="32"/>
      <c r="G175" s="19"/>
    </row>
    <row r="176" spans="1:7" hidden="1" outlineLevel="1" x14ac:dyDescent="0.25">
      <c r="A176" s="367" t="s">
        <v>784</v>
      </c>
      <c r="B176" s="369"/>
      <c r="C176" s="32"/>
      <c r="D176" s="32"/>
      <c r="E176" s="32"/>
      <c r="F176" s="32"/>
      <c r="G176" s="19"/>
    </row>
    <row r="177" spans="1:7" hidden="1" outlineLevel="1" x14ac:dyDescent="0.25">
      <c r="A177" s="367" t="s">
        <v>785</v>
      </c>
      <c r="B177" s="395"/>
      <c r="C177" s="32"/>
      <c r="D177" s="32"/>
      <c r="E177" s="32"/>
      <c r="F177" s="32"/>
      <c r="G177" s="19"/>
    </row>
    <row r="178" spans="1:7" hidden="1" outlineLevel="1" x14ac:dyDescent="0.25">
      <c r="A178" s="367" t="s">
        <v>786</v>
      </c>
      <c r="B178" s="395"/>
      <c r="C178" s="32"/>
      <c r="D178" s="32"/>
      <c r="E178" s="32"/>
      <c r="F178" s="32"/>
      <c r="G178" s="19"/>
    </row>
    <row r="179" spans="1:7" collapsed="1" x14ac:dyDescent="0.25">
      <c r="A179" s="363"/>
      <c r="B179" s="364" t="s">
        <v>787</v>
      </c>
      <c r="C179" s="363" t="s">
        <v>588</v>
      </c>
      <c r="D179" s="363" t="s">
        <v>589</v>
      </c>
      <c r="E179" s="363"/>
      <c r="F179" s="366" t="s">
        <v>553</v>
      </c>
      <c r="G179" s="366"/>
    </row>
    <row r="180" spans="1:7" x14ac:dyDescent="0.25">
      <c r="A180" s="367" t="s">
        <v>788</v>
      </c>
      <c r="B180" s="367" t="s">
        <v>789</v>
      </c>
      <c r="C180" s="32">
        <v>0</v>
      </c>
      <c r="D180" s="32"/>
      <c r="E180" s="36"/>
      <c r="F180" s="32">
        <f>C180</f>
        <v>0</v>
      </c>
      <c r="G180" s="19"/>
    </row>
    <row r="181" spans="1:7" x14ac:dyDescent="0.25">
      <c r="A181" s="367" t="s">
        <v>790</v>
      </c>
      <c r="B181" s="425" t="s">
        <v>791</v>
      </c>
      <c r="C181" s="32">
        <v>0</v>
      </c>
      <c r="D181" s="32"/>
      <c r="E181" s="36"/>
      <c r="F181" s="32">
        <f>C181</f>
        <v>0</v>
      </c>
      <c r="G181" s="19"/>
    </row>
    <row r="182" spans="1:7" x14ac:dyDescent="0.25">
      <c r="A182" s="367" t="s">
        <v>792</v>
      </c>
      <c r="B182" s="455"/>
      <c r="C182" s="32"/>
      <c r="D182" s="32"/>
      <c r="E182" s="36"/>
      <c r="F182" s="32"/>
      <c r="G182" s="19"/>
    </row>
    <row r="183" spans="1:7" x14ac:dyDescent="0.25">
      <c r="A183" s="367" t="s">
        <v>793</v>
      </c>
      <c r="B183" s="455"/>
      <c r="C183" s="32"/>
      <c r="D183" s="32"/>
      <c r="E183" s="36"/>
      <c r="F183" s="32"/>
      <c r="G183" s="19"/>
    </row>
    <row r="184" spans="1:7" x14ac:dyDescent="0.25">
      <c r="A184" s="367" t="s">
        <v>794</v>
      </c>
      <c r="B184" s="455"/>
      <c r="C184" s="32"/>
      <c r="D184" s="32"/>
      <c r="E184" s="36"/>
      <c r="F184" s="32"/>
      <c r="G184" s="19"/>
    </row>
    <row r="185" spans="1:7" ht="18.75" x14ac:dyDescent="0.25">
      <c r="A185" s="37"/>
      <c r="B185" s="38" t="s">
        <v>550</v>
      </c>
      <c r="C185" s="37"/>
      <c r="D185" s="37"/>
      <c r="E185" s="37"/>
      <c r="F185" s="39"/>
      <c r="G185" s="39"/>
    </row>
    <row r="186" spans="1:7" x14ac:dyDescent="0.25">
      <c r="A186" s="363"/>
      <c r="B186" s="364" t="s">
        <v>795</v>
      </c>
      <c r="C186" s="363" t="s">
        <v>796</v>
      </c>
      <c r="D186" s="363" t="s">
        <v>797</v>
      </c>
      <c r="E186" s="363"/>
      <c r="F186" s="366" t="s">
        <v>588</v>
      </c>
      <c r="G186" s="366" t="s">
        <v>798</v>
      </c>
    </row>
    <row r="187" spans="1:7" x14ac:dyDescent="0.25">
      <c r="A187" s="367" t="s">
        <v>799</v>
      </c>
      <c r="B187" s="374" t="s">
        <v>800</v>
      </c>
      <c r="C187" s="385">
        <f>C214/D214*1000</f>
        <v>130.60783071890648</v>
      </c>
      <c r="D187" s="385"/>
      <c r="E187" s="393"/>
      <c r="F187" s="385"/>
      <c r="G187" s="385"/>
    </row>
    <row r="188" spans="1:7" x14ac:dyDescent="0.25">
      <c r="A188" s="389"/>
      <c r="B188" s="456"/>
      <c r="C188" s="393"/>
      <c r="D188" s="393"/>
      <c r="E188" s="393"/>
      <c r="F188" s="391"/>
      <c r="G188" s="391"/>
    </row>
    <row r="189" spans="1:7" x14ac:dyDescent="0.25">
      <c r="A189" s="406"/>
      <c r="B189" s="374" t="s">
        <v>801</v>
      </c>
      <c r="C189" s="385"/>
      <c r="D189" s="385"/>
      <c r="E189" s="389"/>
      <c r="F189" s="457"/>
      <c r="G189" s="457"/>
    </row>
    <row r="190" spans="1:7" x14ac:dyDescent="0.25">
      <c r="A190" s="367" t="s">
        <v>802</v>
      </c>
      <c r="B190" s="424" t="s">
        <v>803</v>
      </c>
      <c r="C190" s="385">
        <v>29143.570313020002</v>
      </c>
      <c r="D190" s="446">
        <v>331515</v>
      </c>
      <c r="E190" s="389"/>
      <c r="F190" s="387">
        <f>C190/C$214</f>
        <v>0.52933627505136971</v>
      </c>
      <c r="G190" s="387">
        <f>D190/D$214</f>
        <v>0.78643222636836574</v>
      </c>
    </row>
    <row r="191" spans="1:7" x14ac:dyDescent="0.25">
      <c r="A191" s="367" t="s">
        <v>804</v>
      </c>
      <c r="B191" s="424" t="s">
        <v>805</v>
      </c>
      <c r="C191" s="385">
        <v>22173.342313609999</v>
      </c>
      <c r="D191" s="446">
        <v>81603</v>
      </c>
      <c r="E191" s="389"/>
      <c r="F191" s="387">
        <f t="shared" ref="F191:F195" si="1">C191/C$214</f>
        <v>0.40273563944502777</v>
      </c>
      <c r="G191" s="387">
        <f t="shared" ref="G191:G195" si="2">D191/D$214</f>
        <v>0.19358167494182088</v>
      </c>
    </row>
    <row r="192" spans="1:7" x14ac:dyDescent="0.25">
      <c r="A192" s="367" t="s">
        <v>806</v>
      </c>
      <c r="B192" s="424" t="s">
        <v>807</v>
      </c>
      <c r="C192" s="385">
        <v>3739.2981171299998</v>
      </c>
      <c r="D192" s="446">
        <v>8424</v>
      </c>
      <c r="E192" s="389"/>
      <c r="F192" s="387">
        <f t="shared" si="1"/>
        <v>6.7917077947855758E-2</v>
      </c>
      <c r="G192" s="387">
        <f t="shared" si="2"/>
        <v>1.9983726452580165E-2</v>
      </c>
    </row>
    <row r="193" spans="1:7" x14ac:dyDescent="0.25">
      <c r="A193" s="367" t="s">
        <v>808</v>
      </c>
      <c r="B193" s="424" t="s">
        <v>809</v>
      </c>
      <c r="C193" s="385">
        <v>0.60604097999999995</v>
      </c>
      <c r="D193" s="446">
        <v>1</v>
      </c>
      <c r="E193" s="389"/>
      <c r="F193" s="387">
        <f t="shared" si="1"/>
        <v>1.100755574681127E-5</v>
      </c>
      <c r="G193" s="387">
        <f t="shared" si="2"/>
        <v>2.37223723321227E-6</v>
      </c>
    </row>
    <row r="194" spans="1:7" x14ac:dyDescent="0.25">
      <c r="A194" s="367" t="s">
        <v>810</v>
      </c>
      <c r="B194" s="424" t="s">
        <v>811</v>
      </c>
      <c r="C194" s="385">
        <v>0</v>
      </c>
      <c r="D194" s="446">
        <v>0</v>
      </c>
      <c r="E194" s="389"/>
      <c r="F194" s="387">
        <f t="shared" si="1"/>
        <v>0</v>
      </c>
      <c r="G194" s="387">
        <f t="shared" si="2"/>
        <v>0</v>
      </c>
    </row>
    <row r="195" spans="1:7" x14ac:dyDescent="0.25">
      <c r="A195" s="367" t="s">
        <v>812</v>
      </c>
      <c r="B195" s="424" t="s">
        <v>813</v>
      </c>
      <c r="C195" s="385">
        <v>0</v>
      </c>
      <c r="D195" s="446">
        <v>0</v>
      </c>
      <c r="E195" s="389"/>
      <c r="F195" s="387">
        <f t="shared" si="1"/>
        <v>0</v>
      </c>
      <c r="G195" s="387">
        <f t="shared" si="2"/>
        <v>0</v>
      </c>
    </row>
    <row r="196" spans="1:7" x14ac:dyDescent="0.25">
      <c r="A196" s="367" t="s">
        <v>814</v>
      </c>
      <c r="B196" s="424"/>
      <c r="C196" s="385"/>
      <c r="D196" s="446"/>
      <c r="E196" s="389"/>
      <c r="F196" s="387"/>
      <c r="G196" s="387"/>
    </row>
    <row r="197" spans="1:7" x14ac:dyDescent="0.25">
      <c r="A197" s="367" t="s">
        <v>815</v>
      </c>
      <c r="B197" s="424"/>
      <c r="C197" s="385"/>
      <c r="D197" s="446"/>
      <c r="E197" s="389"/>
      <c r="F197" s="387"/>
      <c r="G197" s="387"/>
    </row>
    <row r="198" spans="1:7" x14ac:dyDescent="0.25">
      <c r="A198" s="367" t="s">
        <v>816</v>
      </c>
      <c r="B198" s="424"/>
      <c r="C198" s="385"/>
      <c r="D198" s="446"/>
      <c r="E198" s="389"/>
      <c r="F198" s="387"/>
      <c r="G198" s="387"/>
    </row>
    <row r="199" spans="1:7" x14ac:dyDescent="0.25">
      <c r="A199" s="367" t="s">
        <v>817</v>
      </c>
      <c r="B199" s="424"/>
      <c r="C199" s="385"/>
      <c r="D199" s="446"/>
      <c r="E199" s="378"/>
      <c r="F199" s="387"/>
      <c r="G199" s="387"/>
    </row>
    <row r="200" spans="1:7" x14ac:dyDescent="0.25">
      <c r="A200" s="367" t="s">
        <v>818</v>
      </c>
      <c r="B200" s="424"/>
      <c r="C200" s="385"/>
      <c r="D200" s="446"/>
      <c r="E200" s="378"/>
      <c r="F200" s="387"/>
      <c r="G200" s="387"/>
    </row>
    <row r="201" spans="1:7" x14ac:dyDescent="0.25">
      <c r="A201" s="367" t="s">
        <v>819</v>
      </c>
      <c r="B201" s="424"/>
      <c r="C201" s="385"/>
      <c r="D201" s="446"/>
      <c r="E201" s="378"/>
      <c r="F201" s="387"/>
      <c r="G201" s="387"/>
    </row>
    <row r="202" spans="1:7" x14ac:dyDescent="0.25">
      <c r="A202" s="367" t="s">
        <v>820</v>
      </c>
      <c r="B202" s="424"/>
      <c r="C202" s="385"/>
      <c r="D202" s="446"/>
      <c r="E202" s="378"/>
      <c r="F202" s="387"/>
      <c r="G202" s="387"/>
    </row>
    <row r="203" spans="1:7" x14ac:dyDescent="0.25">
      <c r="A203" s="367" t="s">
        <v>821</v>
      </c>
      <c r="B203" s="424"/>
      <c r="C203" s="385"/>
      <c r="D203" s="446"/>
      <c r="E203" s="378"/>
      <c r="F203" s="387"/>
      <c r="G203" s="387"/>
    </row>
    <row r="204" spans="1:7" x14ac:dyDescent="0.25">
      <c r="A204" s="367" t="s">
        <v>822</v>
      </c>
      <c r="B204" s="424"/>
      <c r="C204" s="385"/>
      <c r="D204" s="446"/>
      <c r="E204" s="378"/>
      <c r="F204" s="387"/>
      <c r="G204" s="387"/>
    </row>
    <row r="205" spans="1:7" x14ac:dyDescent="0.25">
      <c r="A205" s="367" t="s">
        <v>823</v>
      </c>
      <c r="B205" s="424"/>
      <c r="C205" s="385"/>
      <c r="D205" s="446"/>
      <c r="E205" s="406"/>
      <c r="F205" s="387"/>
      <c r="G205" s="387"/>
    </row>
    <row r="206" spans="1:7" x14ac:dyDescent="0.25">
      <c r="A206" s="367" t="s">
        <v>824</v>
      </c>
      <c r="B206" s="424"/>
      <c r="C206" s="385"/>
      <c r="D206" s="446"/>
      <c r="E206" s="435"/>
      <c r="F206" s="387"/>
      <c r="G206" s="387"/>
    </row>
    <row r="207" spans="1:7" x14ac:dyDescent="0.25">
      <c r="A207" s="367" t="s">
        <v>825</v>
      </c>
      <c r="B207" s="424"/>
      <c r="C207" s="385"/>
      <c r="D207" s="446"/>
      <c r="E207" s="435"/>
      <c r="F207" s="387"/>
      <c r="G207" s="387"/>
    </row>
    <row r="208" spans="1:7" x14ac:dyDescent="0.25">
      <c r="A208" s="367" t="s">
        <v>826</v>
      </c>
      <c r="B208" s="424"/>
      <c r="C208" s="385"/>
      <c r="D208" s="446"/>
      <c r="E208" s="435"/>
      <c r="F208" s="387"/>
      <c r="G208" s="387"/>
    </row>
    <row r="209" spans="1:7" x14ac:dyDescent="0.25">
      <c r="A209" s="367" t="s">
        <v>827</v>
      </c>
      <c r="B209" s="424"/>
      <c r="C209" s="385"/>
      <c r="D209" s="446"/>
      <c r="E209" s="435"/>
      <c r="F209" s="387"/>
      <c r="G209" s="387"/>
    </row>
    <row r="210" spans="1:7" x14ac:dyDescent="0.25">
      <c r="A210" s="367" t="s">
        <v>828</v>
      </c>
      <c r="B210" s="424"/>
      <c r="C210" s="385"/>
      <c r="D210" s="446"/>
      <c r="E210" s="435"/>
      <c r="F210" s="387"/>
      <c r="G210" s="387"/>
    </row>
    <row r="211" spans="1:7" x14ac:dyDescent="0.25">
      <c r="A211" s="367" t="s">
        <v>829</v>
      </c>
      <c r="B211" s="424"/>
      <c r="C211" s="385"/>
      <c r="D211" s="446"/>
      <c r="E211" s="435"/>
      <c r="F211" s="387"/>
      <c r="G211" s="387"/>
    </row>
    <row r="212" spans="1:7" x14ac:dyDescent="0.25">
      <c r="A212" s="367" t="s">
        <v>830</v>
      </c>
      <c r="B212" s="424"/>
      <c r="C212" s="385"/>
      <c r="D212" s="446"/>
      <c r="E212" s="435"/>
      <c r="F212" s="387"/>
      <c r="G212" s="387"/>
    </row>
    <row r="213" spans="1:7" x14ac:dyDescent="0.25">
      <c r="A213" s="367" t="s">
        <v>831</v>
      </c>
      <c r="B213" s="424"/>
      <c r="C213" s="385"/>
      <c r="D213" s="446"/>
      <c r="E213" s="435"/>
      <c r="F213" s="387"/>
      <c r="G213" s="387"/>
    </row>
    <row r="214" spans="1:7" x14ac:dyDescent="0.25">
      <c r="A214" s="367" t="s">
        <v>832</v>
      </c>
      <c r="B214" s="382" t="s">
        <v>108</v>
      </c>
      <c r="C214" s="383">
        <f>SUM(C190:C195)</f>
        <v>55056.816784739996</v>
      </c>
      <c r="D214" s="458">
        <f>SUM(D190:D195)</f>
        <v>421543</v>
      </c>
      <c r="E214" s="435"/>
      <c r="F214" s="388">
        <f>SUM(F190:F195)</f>
        <v>1</v>
      </c>
      <c r="G214" s="388">
        <f>SUM(G190:G195)</f>
        <v>1</v>
      </c>
    </row>
    <row r="215" spans="1:7" x14ac:dyDescent="0.25">
      <c r="A215" s="363"/>
      <c r="B215" s="364" t="s">
        <v>833</v>
      </c>
      <c r="C215" s="363" t="s">
        <v>796</v>
      </c>
      <c r="D215" s="363" t="s">
        <v>797</v>
      </c>
      <c r="E215" s="363"/>
      <c r="F215" s="366" t="s">
        <v>588</v>
      </c>
      <c r="G215" s="366" t="s">
        <v>798</v>
      </c>
    </row>
    <row r="216" spans="1:7" x14ac:dyDescent="0.25">
      <c r="A216" s="367" t="s">
        <v>834</v>
      </c>
      <c r="B216" s="367" t="s">
        <v>835</v>
      </c>
      <c r="C216" s="448">
        <v>0.64688727939627566</v>
      </c>
      <c r="D216" s="448"/>
      <c r="E216" s="406"/>
      <c r="F216" s="448"/>
      <c r="G216" s="448"/>
    </row>
    <row r="217" spans="1:7" x14ac:dyDescent="0.25">
      <c r="A217" s="406"/>
      <c r="B217" s="406"/>
      <c r="C217" s="392"/>
      <c r="D217" s="392"/>
      <c r="E217" s="406"/>
      <c r="F217" s="449"/>
      <c r="G217" s="449"/>
    </row>
    <row r="218" spans="1:7" x14ac:dyDescent="0.25">
      <c r="A218" s="406"/>
      <c r="B218" s="374" t="s">
        <v>836</v>
      </c>
      <c r="C218" s="392"/>
      <c r="D218" s="392"/>
      <c r="E218" s="406"/>
      <c r="F218" s="449"/>
      <c r="G218" s="449"/>
    </row>
    <row r="219" spans="1:7" x14ac:dyDescent="0.25">
      <c r="A219" s="367" t="s">
        <v>837</v>
      </c>
      <c r="B219" s="367" t="s">
        <v>838</v>
      </c>
      <c r="C219" s="385">
        <v>8901.5966461999997</v>
      </c>
      <c r="D219" s="446">
        <v>143791</v>
      </c>
      <c r="E219" s="406"/>
      <c r="F219" s="387">
        <f>C219/C$227</f>
        <v>0.16168019086543411</v>
      </c>
      <c r="G219" s="387">
        <f>D219/D$227</f>
        <v>0.34110636400082556</v>
      </c>
    </row>
    <row r="220" spans="1:7" x14ac:dyDescent="0.25">
      <c r="A220" s="367" t="s">
        <v>839</v>
      </c>
      <c r="B220" s="367" t="s">
        <v>840</v>
      </c>
      <c r="C220" s="385">
        <v>5528.0511271599999</v>
      </c>
      <c r="D220" s="446">
        <v>47619</v>
      </c>
      <c r="E220" s="406"/>
      <c r="F220" s="387">
        <f t="shared" ref="F220:G233" si="3">C220/C$227</f>
        <v>0.10040629753030327</v>
      </c>
      <c r="G220" s="387">
        <f t="shared" si="3"/>
        <v>0.1129635648083351</v>
      </c>
    </row>
    <row r="221" spans="1:7" x14ac:dyDescent="0.25">
      <c r="A221" s="367" t="s">
        <v>841</v>
      </c>
      <c r="B221" s="367" t="s">
        <v>842</v>
      </c>
      <c r="C221" s="385">
        <v>6743.77661928</v>
      </c>
      <c r="D221" s="446">
        <v>48646</v>
      </c>
      <c r="E221" s="406"/>
      <c r="F221" s="387">
        <f t="shared" si="3"/>
        <v>0.12248758669878568</v>
      </c>
      <c r="G221" s="387">
        <f t="shared" si="3"/>
        <v>0.1153998524468441</v>
      </c>
    </row>
    <row r="222" spans="1:7" x14ac:dyDescent="0.25">
      <c r="A222" s="367" t="s">
        <v>843</v>
      </c>
      <c r="B222" s="367" t="s">
        <v>844</v>
      </c>
      <c r="C222" s="385">
        <v>8087.1507264000002</v>
      </c>
      <c r="D222" s="446">
        <v>50476</v>
      </c>
      <c r="E222" s="406"/>
      <c r="F222" s="387">
        <f t="shared" si="3"/>
        <v>0.14688736470215802</v>
      </c>
      <c r="G222" s="387">
        <f t="shared" si="3"/>
        <v>0.11974104658362254</v>
      </c>
    </row>
    <row r="223" spans="1:7" x14ac:dyDescent="0.25">
      <c r="A223" s="367" t="s">
        <v>845</v>
      </c>
      <c r="B223" s="367" t="s">
        <v>846</v>
      </c>
      <c r="C223" s="385">
        <v>9766.0380491399992</v>
      </c>
      <c r="D223" s="446">
        <v>53329</v>
      </c>
      <c r="E223" s="406"/>
      <c r="F223" s="387">
        <f t="shared" si="3"/>
        <v>0.17738108774655556</v>
      </c>
      <c r="G223" s="387">
        <f t="shared" si="3"/>
        <v>0.12650903940997715</v>
      </c>
    </row>
    <row r="224" spans="1:7" x14ac:dyDescent="0.25">
      <c r="A224" s="367" t="s">
        <v>847</v>
      </c>
      <c r="B224" s="367" t="s">
        <v>848</v>
      </c>
      <c r="C224" s="385">
        <v>9064.5254226300003</v>
      </c>
      <c r="D224" s="446">
        <v>44158</v>
      </c>
      <c r="E224" s="406"/>
      <c r="F224" s="387">
        <f t="shared" si="3"/>
        <v>0.16463947521830571</v>
      </c>
      <c r="G224" s="387">
        <f t="shared" si="3"/>
        <v>0.10475325174418743</v>
      </c>
    </row>
    <row r="225" spans="1:7" x14ac:dyDescent="0.25">
      <c r="A225" s="367" t="s">
        <v>849</v>
      </c>
      <c r="B225" s="367" t="s">
        <v>850</v>
      </c>
      <c r="C225" s="385">
        <v>6701.3992821000002</v>
      </c>
      <c r="D225" s="446">
        <v>32050</v>
      </c>
      <c r="E225" s="406"/>
      <c r="F225" s="387">
        <f t="shared" si="3"/>
        <v>0.12171788478620171</v>
      </c>
      <c r="G225" s="387">
        <f t="shared" si="3"/>
        <v>7.603020332445326E-2</v>
      </c>
    </row>
    <row r="226" spans="1:7" x14ac:dyDescent="0.25">
      <c r="A226" s="367" t="s">
        <v>851</v>
      </c>
      <c r="B226" s="367" t="s">
        <v>852</v>
      </c>
      <c r="C226" s="385">
        <f>SUM(C228:C233)</f>
        <v>264.27891182999997</v>
      </c>
      <c r="D226" s="446">
        <f>SUM(D228:D233)</f>
        <v>1474</v>
      </c>
      <c r="E226" s="406"/>
      <c r="F226" s="387">
        <f>SUM(F228:F233)</f>
        <v>4.8001124522558608E-3</v>
      </c>
      <c r="G226" s="387">
        <f>SUM(G228:G233)</f>
        <v>3.4966776817548866E-3</v>
      </c>
    </row>
    <row r="227" spans="1:7" x14ac:dyDescent="0.25">
      <c r="A227" s="367" t="s">
        <v>853</v>
      </c>
      <c r="B227" s="382" t="s">
        <v>108</v>
      </c>
      <c r="C227" s="407">
        <f>SUM(C219:C226)</f>
        <v>55056.816784740004</v>
      </c>
      <c r="D227" s="459">
        <f>SUM(D219:D226)</f>
        <v>421543</v>
      </c>
      <c r="E227" s="406"/>
      <c r="F227" s="380">
        <f>SUM(F219:F226)</f>
        <v>0.99999999999999989</v>
      </c>
      <c r="G227" s="380">
        <f>SUM(G219:G226)</f>
        <v>1</v>
      </c>
    </row>
    <row r="228" spans="1:7" hidden="1" outlineLevel="1" x14ac:dyDescent="0.25">
      <c r="A228" s="367" t="s">
        <v>854</v>
      </c>
      <c r="B228" s="443" t="s">
        <v>855</v>
      </c>
      <c r="C228" s="385">
        <v>240.89378514000001</v>
      </c>
      <c r="D228" s="446">
        <v>1322</v>
      </c>
      <c r="E228" s="406"/>
      <c r="F228" s="387">
        <f t="shared" si="3"/>
        <v>4.3753671063447332E-3</v>
      </c>
      <c r="G228" s="387">
        <f t="shared" si="3"/>
        <v>3.1360976223066212E-3</v>
      </c>
    </row>
    <row r="229" spans="1:7" hidden="1" outlineLevel="1" x14ac:dyDescent="0.25">
      <c r="A229" s="367" t="s">
        <v>856</v>
      </c>
      <c r="B229" s="443" t="s">
        <v>857</v>
      </c>
      <c r="C229" s="385">
        <v>18.96164482</v>
      </c>
      <c r="D229" s="446">
        <v>118</v>
      </c>
      <c r="E229" s="406"/>
      <c r="F229" s="387">
        <f t="shared" si="3"/>
        <v>3.4440140072274512E-4</v>
      </c>
      <c r="G229" s="387">
        <f t="shared" si="3"/>
        <v>2.7992399351904786E-4</v>
      </c>
    </row>
    <row r="230" spans="1:7" hidden="1" outlineLevel="1" x14ac:dyDescent="0.25">
      <c r="A230" s="367" t="s">
        <v>858</v>
      </c>
      <c r="B230" s="443" t="s">
        <v>859</v>
      </c>
      <c r="C230" s="385">
        <v>3.7649299100000002</v>
      </c>
      <c r="D230" s="446">
        <v>28</v>
      </c>
      <c r="E230" s="406"/>
      <c r="F230" s="387">
        <f t="shared" si="3"/>
        <v>6.8382629615512365E-5</v>
      </c>
      <c r="G230" s="387">
        <f t="shared" si="3"/>
        <v>6.6422642529943566E-5</v>
      </c>
    </row>
    <row r="231" spans="1:7" hidden="1" outlineLevel="1" x14ac:dyDescent="0.25">
      <c r="A231" s="367" t="s">
        <v>860</v>
      </c>
      <c r="B231" s="443" t="s">
        <v>861</v>
      </c>
      <c r="C231" s="385">
        <v>0.19919046000000001</v>
      </c>
      <c r="D231" s="446">
        <v>2</v>
      </c>
      <c r="E231" s="406"/>
      <c r="F231" s="387">
        <f t="shared" si="3"/>
        <v>3.6179073116193899E-6</v>
      </c>
      <c r="G231" s="387">
        <f t="shared" si="3"/>
        <v>4.7444744664245401E-6</v>
      </c>
    </row>
    <row r="232" spans="1:7" hidden="1" outlineLevel="1" x14ac:dyDescent="0.25">
      <c r="A232" s="367" t="s">
        <v>862</v>
      </c>
      <c r="B232" s="443" t="s">
        <v>863</v>
      </c>
      <c r="C232" s="385">
        <v>0</v>
      </c>
      <c r="D232" s="446">
        <v>0</v>
      </c>
      <c r="E232" s="406"/>
      <c r="F232" s="387">
        <f t="shared" si="3"/>
        <v>0</v>
      </c>
      <c r="G232" s="387">
        <f t="shared" si="3"/>
        <v>0</v>
      </c>
    </row>
    <row r="233" spans="1:7" hidden="1" outlineLevel="1" x14ac:dyDescent="0.25">
      <c r="A233" s="367" t="s">
        <v>864</v>
      </c>
      <c r="B233" s="443" t="s">
        <v>865</v>
      </c>
      <c r="C233" s="385">
        <v>0.45936149999999998</v>
      </c>
      <c r="D233" s="446">
        <v>4</v>
      </c>
      <c r="E233" s="406"/>
      <c r="F233" s="387">
        <f t="shared" si="3"/>
        <v>8.3434082612513179E-6</v>
      </c>
      <c r="G233" s="387">
        <f t="shared" si="3"/>
        <v>9.4889489328490802E-6</v>
      </c>
    </row>
    <row r="234" spans="1:7" hidden="1" outlineLevel="1" x14ac:dyDescent="0.25">
      <c r="A234" s="367" t="s">
        <v>866</v>
      </c>
      <c r="B234" s="384"/>
      <c r="C234" s="406"/>
      <c r="D234" s="406"/>
      <c r="E234" s="406"/>
      <c r="F234" s="460"/>
      <c r="G234" s="460"/>
    </row>
    <row r="235" spans="1:7" hidden="1" outlineLevel="1" x14ac:dyDescent="0.25">
      <c r="A235" s="367" t="s">
        <v>867</v>
      </c>
      <c r="B235" s="384"/>
      <c r="C235" s="406"/>
      <c r="D235" s="406"/>
      <c r="E235" s="406"/>
      <c r="F235" s="460"/>
      <c r="G235" s="460"/>
    </row>
    <row r="236" spans="1:7" hidden="1" outlineLevel="1" x14ac:dyDescent="0.25">
      <c r="A236" s="367" t="s">
        <v>868</v>
      </c>
      <c r="B236" s="384"/>
      <c r="C236" s="406"/>
      <c r="D236" s="406"/>
      <c r="E236" s="406"/>
      <c r="F236" s="460"/>
      <c r="G236" s="460"/>
    </row>
    <row r="237" spans="1:7" collapsed="1" x14ac:dyDescent="0.25">
      <c r="A237" s="363"/>
      <c r="B237" s="364" t="s">
        <v>869</v>
      </c>
      <c r="C237" s="363" t="s">
        <v>796</v>
      </c>
      <c r="D237" s="363" t="s">
        <v>797</v>
      </c>
      <c r="E237" s="363"/>
      <c r="F237" s="366" t="s">
        <v>588</v>
      </c>
      <c r="G237" s="366" t="s">
        <v>798</v>
      </c>
    </row>
    <row r="238" spans="1:7" x14ac:dyDescent="0.25">
      <c r="A238" s="367" t="s">
        <v>870</v>
      </c>
      <c r="B238" s="367" t="s">
        <v>835</v>
      </c>
      <c r="C238" s="485">
        <v>0.60606533772888704</v>
      </c>
      <c r="D238" s="392"/>
      <c r="E238" s="406"/>
      <c r="F238" s="449"/>
      <c r="G238" s="449"/>
    </row>
    <row r="239" spans="1:7" x14ac:dyDescent="0.25">
      <c r="A239" s="406"/>
      <c r="B239" s="406"/>
      <c r="C239" s="392"/>
      <c r="D239" s="392"/>
      <c r="E239" s="406"/>
      <c r="F239" s="449"/>
      <c r="G239" s="449"/>
    </row>
    <row r="240" spans="1:7" x14ac:dyDescent="0.25">
      <c r="A240" s="406"/>
      <c r="B240" s="374" t="s">
        <v>836</v>
      </c>
      <c r="C240" s="392"/>
      <c r="D240" s="392"/>
      <c r="E240" s="406"/>
      <c r="F240" s="449"/>
      <c r="G240" s="449"/>
    </row>
    <row r="241" spans="1:7" x14ac:dyDescent="0.25">
      <c r="A241" s="367" t="s">
        <v>871</v>
      </c>
      <c r="B241" s="367" t="s">
        <v>838</v>
      </c>
      <c r="C241" s="446">
        <v>11853.94698203</v>
      </c>
      <c r="D241" s="446">
        <v>175138</v>
      </c>
      <c r="E241" s="406"/>
      <c r="F241" s="387">
        <f t="shared" ref="F241:G247" si="4">C241/C$249</f>
        <v>0.21530389285628909</v>
      </c>
      <c r="G241" s="387">
        <f t="shared" si="4"/>
        <v>0.4154688845503306</v>
      </c>
    </row>
    <row r="242" spans="1:7" x14ac:dyDescent="0.25">
      <c r="A242" s="367" t="s">
        <v>872</v>
      </c>
      <c r="B242" s="367" t="s">
        <v>840</v>
      </c>
      <c r="C242" s="446">
        <v>6628.4024364200004</v>
      </c>
      <c r="D242" s="446">
        <v>51693</v>
      </c>
      <c r="E242" s="406"/>
      <c r="F242" s="387">
        <f t="shared" si="4"/>
        <v>0.12039203905186874</v>
      </c>
      <c r="G242" s="387">
        <f t="shared" si="4"/>
        <v>0.12262805929644188</v>
      </c>
    </row>
    <row r="243" spans="1:7" x14ac:dyDescent="0.25">
      <c r="A243" s="367" t="s">
        <v>873</v>
      </c>
      <c r="B243" s="367" t="s">
        <v>842</v>
      </c>
      <c r="C243" s="446">
        <v>7534.2074100399996</v>
      </c>
      <c r="D243" s="446">
        <v>49026</v>
      </c>
      <c r="E243" s="406"/>
      <c r="F243" s="387">
        <f t="shared" si="4"/>
        <v>0.13684422474871888</v>
      </c>
      <c r="G243" s="387">
        <f t="shared" si="4"/>
        <v>0.11630130259546476</v>
      </c>
    </row>
    <row r="244" spans="1:7" x14ac:dyDescent="0.25">
      <c r="A244" s="367" t="s">
        <v>874</v>
      </c>
      <c r="B244" s="367" t="s">
        <v>844</v>
      </c>
      <c r="C244" s="446">
        <v>8052.82276791</v>
      </c>
      <c r="D244" s="446">
        <v>45636</v>
      </c>
      <c r="E244" s="406"/>
      <c r="F244" s="387">
        <f t="shared" si="4"/>
        <v>0.14626386409869568</v>
      </c>
      <c r="G244" s="387">
        <f t="shared" si="4"/>
        <v>0.10825941837487515</v>
      </c>
    </row>
    <row r="245" spans="1:7" x14ac:dyDescent="0.25">
      <c r="A245" s="367" t="s">
        <v>875</v>
      </c>
      <c r="B245" s="367" t="s">
        <v>846</v>
      </c>
      <c r="C245" s="446">
        <v>7264.1673746699998</v>
      </c>
      <c r="D245" s="446">
        <v>36726</v>
      </c>
      <c r="E245" s="406"/>
      <c r="F245" s="387">
        <f t="shared" si="4"/>
        <v>0.13193947269184286</v>
      </c>
      <c r="G245" s="387">
        <f t="shared" si="4"/>
        <v>8.7122784626953831E-2</v>
      </c>
    </row>
    <row r="246" spans="1:7" x14ac:dyDescent="0.25">
      <c r="A246" s="367" t="s">
        <v>876</v>
      </c>
      <c r="B246" s="367" t="s">
        <v>848</v>
      </c>
      <c r="C246" s="446">
        <v>6917.5696895399997</v>
      </c>
      <c r="D246" s="446">
        <v>32412</v>
      </c>
      <c r="E246" s="406"/>
      <c r="F246" s="387">
        <f t="shared" si="4"/>
        <v>0.12564419981972749</v>
      </c>
      <c r="G246" s="387">
        <f t="shared" si="4"/>
        <v>7.6888953202876101E-2</v>
      </c>
    </row>
    <row r="247" spans="1:7" x14ac:dyDescent="0.25">
      <c r="A247" s="367" t="s">
        <v>877</v>
      </c>
      <c r="B247" s="367" t="s">
        <v>850</v>
      </c>
      <c r="C247" s="446">
        <v>6805.7001241300004</v>
      </c>
      <c r="D247" s="446">
        <v>30912</v>
      </c>
      <c r="E247" s="406"/>
      <c r="F247" s="387">
        <f t="shared" si="4"/>
        <v>0.12361230673285717</v>
      </c>
      <c r="G247" s="387">
        <f t="shared" si="4"/>
        <v>7.3330597353057692E-2</v>
      </c>
    </row>
    <row r="248" spans="1:7" x14ac:dyDescent="0.25">
      <c r="A248" s="367" t="s">
        <v>878</v>
      </c>
      <c r="B248" s="367" t="s">
        <v>852</v>
      </c>
      <c r="C248" s="446">
        <f>SUM(C250:C255)</f>
        <v>0</v>
      </c>
      <c r="D248" s="446">
        <f>SUM(D250:D255)</f>
        <v>0</v>
      </c>
      <c r="E248" s="406"/>
      <c r="F248" s="387">
        <f>SUM(F250:F255)</f>
        <v>0</v>
      </c>
      <c r="G248" s="387">
        <f>SUM(G250:G255)</f>
        <v>0</v>
      </c>
    </row>
    <row r="249" spans="1:7" x14ac:dyDescent="0.25">
      <c r="A249" s="367" t="s">
        <v>879</v>
      </c>
      <c r="B249" s="382" t="s">
        <v>108</v>
      </c>
      <c r="C249" s="407">
        <f>SUM(C241:C248)</f>
        <v>55056.816784740004</v>
      </c>
      <c r="D249" s="459">
        <f>SUM(D241:D248)</f>
        <v>421543</v>
      </c>
      <c r="E249" s="367"/>
      <c r="F249" s="380">
        <f>SUM(F241:F248)</f>
        <v>1</v>
      </c>
      <c r="G249" s="380">
        <f>SUM(G241:G248)</f>
        <v>1</v>
      </c>
    </row>
    <row r="250" spans="1:7" hidden="1" outlineLevel="1" x14ac:dyDescent="0.25">
      <c r="A250" s="367" t="s">
        <v>880</v>
      </c>
      <c r="B250" s="443" t="s">
        <v>855</v>
      </c>
      <c r="C250" s="385">
        <v>0</v>
      </c>
      <c r="D250" s="446">
        <v>0</v>
      </c>
      <c r="E250" s="406"/>
      <c r="F250" s="387">
        <f t="shared" ref="F250:G255" si="5">C250/C$249</f>
        <v>0</v>
      </c>
      <c r="G250" s="387">
        <f t="shared" si="5"/>
        <v>0</v>
      </c>
    </row>
    <row r="251" spans="1:7" hidden="1" outlineLevel="1" x14ac:dyDescent="0.25">
      <c r="A251" s="367" t="s">
        <v>881</v>
      </c>
      <c r="B251" s="443" t="s">
        <v>857</v>
      </c>
      <c r="C251" s="385">
        <v>0</v>
      </c>
      <c r="D251" s="446">
        <v>0</v>
      </c>
      <c r="E251" s="406"/>
      <c r="F251" s="387">
        <f t="shared" si="5"/>
        <v>0</v>
      </c>
      <c r="G251" s="387">
        <f t="shared" si="5"/>
        <v>0</v>
      </c>
    </row>
    <row r="252" spans="1:7" hidden="1" outlineLevel="1" x14ac:dyDescent="0.25">
      <c r="A252" s="367" t="s">
        <v>882</v>
      </c>
      <c r="B252" s="443" t="s">
        <v>859</v>
      </c>
      <c r="C252" s="385">
        <v>0</v>
      </c>
      <c r="D252" s="446">
        <v>0</v>
      </c>
      <c r="E252" s="406"/>
      <c r="F252" s="387">
        <f t="shared" si="5"/>
        <v>0</v>
      </c>
      <c r="G252" s="387">
        <f t="shared" si="5"/>
        <v>0</v>
      </c>
    </row>
    <row r="253" spans="1:7" hidden="1" outlineLevel="1" x14ac:dyDescent="0.25">
      <c r="A253" s="367" t="s">
        <v>883</v>
      </c>
      <c r="B253" s="443" t="s">
        <v>861</v>
      </c>
      <c r="C253" s="385">
        <v>0</v>
      </c>
      <c r="D253" s="446">
        <v>0</v>
      </c>
      <c r="E253" s="406"/>
      <c r="F253" s="387">
        <f t="shared" si="5"/>
        <v>0</v>
      </c>
      <c r="G253" s="387">
        <f t="shared" si="5"/>
        <v>0</v>
      </c>
    </row>
    <row r="254" spans="1:7" hidden="1" outlineLevel="1" x14ac:dyDescent="0.25">
      <c r="A254" s="367" t="s">
        <v>884</v>
      </c>
      <c r="B254" s="443" t="s">
        <v>863</v>
      </c>
      <c r="C254" s="385">
        <v>0</v>
      </c>
      <c r="D254" s="446">
        <v>0</v>
      </c>
      <c r="E254" s="406"/>
      <c r="F254" s="387">
        <f t="shared" si="5"/>
        <v>0</v>
      </c>
      <c r="G254" s="387">
        <f t="shared" si="5"/>
        <v>0</v>
      </c>
    </row>
    <row r="255" spans="1:7" hidden="1" outlineLevel="1" x14ac:dyDescent="0.25">
      <c r="A255" s="367" t="s">
        <v>885</v>
      </c>
      <c r="B255" s="443" t="s">
        <v>865</v>
      </c>
      <c r="C255" s="385">
        <v>0</v>
      </c>
      <c r="D255" s="446">
        <v>0</v>
      </c>
      <c r="E255" s="406"/>
      <c r="F255" s="387">
        <f t="shared" si="5"/>
        <v>0</v>
      </c>
      <c r="G255" s="387">
        <f t="shared" si="5"/>
        <v>0</v>
      </c>
    </row>
    <row r="256" spans="1:7" hidden="1" outlineLevel="1" x14ac:dyDescent="0.25">
      <c r="A256" s="367" t="s">
        <v>886</v>
      </c>
      <c r="B256" s="384"/>
      <c r="C256" s="406"/>
      <c r="D256" s="406"/>
      <c r="E256" s="406"/>
      <c r="F256" s="401"/>
      <c r="G256" s="401"/>
    </row>
    <row r="257" spans="1:7" hidden="1" outlineLevel="1" x14ac:dyDescent="0.25">
      <c r="A257" s="367" t="s">
        <v>887</v>
      </c>
      <c r="B257" s="384"/>
      <c r="C257" s="406"/>
      <c r="D257" s="406"/>
      <c r="E257" s="406"/>
      <c r="F257" s="401"/>
      <c r="G257" s="401"/>
    </row>
    <row r="258" spans="1:7" hidden="1" outlineLevel="1" x14ac:dyDescent="0.25">
      <c r="A258" s="367" t="s">
        <v>888</v>
      </c>
      <c r="B258" s="384"/>
      <c r="C258" s="406"/>
      <c r="D258" s="406"/>
      <c r="E258" s="406"/>
      <c r="F258" s="401"/>
      <c r="G258" s="401"/>
    </row>
    <row r="259" spans="1:7" collapsed="1" x14ac:dyDescent="0.25">
      <c r="A259" s="363"/>
      <c r="B259" s="364" t="s">
        <v>889</v>
      </c>
      <c r="C259" s="363" t="s">
        <v>588</v>
      </c>
      <c r="D259" s="363"/>
      <c r="E259" s="363"/>
      <c r="F259" s="366"/>
      <c r="G259" s="366"/>
    </row>
    <row r="260" spans="1:7" x14ac:dyDescent="0.25">
      <c r="A260" s="367" t="s">
        <v>890</v>
      </c>
      <c r="B260" s="367" t="s">
        <v>891</v>
      </c>
      <c r="C260" s="32">
        <v>0.79059227591840064</v>
      </c>
      <c r="D260" s="23"/>
      <c r="E260" s="43"/>
      <c r="F260" s="43"/>
      <c r="G260" s="43"/>
    </row>
    <row r="261" spans="1:7" x14ac:dyDescent="0.25">
      <c r="A261" s="367" t="s">
        <v>892</v>
      </c>
      <c r="B261" s="367" t="s">
        <v>893</v>
      </c>
      <c r="C261" s="32">
        <v>4.0793294781664637E-2</v>
      </c>
      <c r="D261" s="23"/>
      <c r="E261" s="43"/>
      <c r="F261" s="43"/>
      <c r="G261" s="19"/>
    </row>
    <row r="262" spans="1:7" x14ac:dyDescent="0.25">
      <c r="A262" s="367" t="s">
        <v>894</v>
      </c>
      <c r="B262" s="367" t="s">
        <v>895</v>
      </c>
      <c r="C262" s="32">
        <v>0.1686144292999347</v>
      </c>
      <c r="D262" s="23"/>
      <c r="E262" s="43"/>
      <c r="F262" s="43"/>
      <c r="G262" s="19"/>
    </row>
    <row r="263" spans="1:7" x14ac:dyDescent="0.25">
      <c r="A263" s="367" t="s">
        <v>896</v>
      </c>
      <c r="B263" s="367" t="s">
        <v>897</v>
      </c>
      <c r="C263" s="32">
        <v>0</v>
      </c>
      <c r="D263" s="23"/>
      <c r="E263" s="43"/>
      <c r="F263" s="43"/>
      <c r="G263" s="19"/>
    </row>
    <row r="264" spans="1:7" x14ac:dyDescent="0.25">
      <c r="A264" s="367" t="s">
        <v>898</v>
      </c>
      <c r="B264" s="374" t="s">
        <v>899</v>
      </c>
      <c r="C264" s="32">
        <v>0</v>
      </c>
      <c r="D264" s="40"/>
      <c r="E264" s="40"/>
      <c r="F264" s="41"/>
      <c r="G264" s="41"/>
    </row>
    <row r="265" spans="1:7" x14ac:dyDescent="0.25">
      <c r="A265" s="367" t="s">
        <v>900</v>
      </c>
      <c r="B265" s="367" t="s">
        <v>106</v>
      </c>
      <c r="C265" s="32"/>
      <c r="D265" s="23"/>
      <c r="E265" s="43"/>
      <c r="F265" s="43"/>
      <c r="G265" s="19"/>
    </row>
    <row r="266" spans="1:7" hidden="1" outlineLevel="1" x14ac:dyDescent="0.25">
      <c r="A266" s="367" t="s">
        <v>901</v>
      </c>
      <c r="B266" s="443" t="s">
        <v>902</v>
      </c>
      <c r="C266" s="46"/>
      <c r="D266" s="23"/>
      <c r="E266" s="43"/>
      <c r="F266" s="43"/>
      <c r="G266" s="19"/>
    </row>
    <row r="267" spans="1:7" hidden="1" outlineLevel="1" x14ac:dyDescent="0.25">
      <c r="A267" s="367" t="s">
        <v>903</v>
      </c>
      <c r="B267" s="443" t="s">
        <v>904</v>
      </c>
      <c r="C267" s="32"/>
      <c r="D267" s="23"/>
      <c r="E267" s="43"/>
      <c r="F267" s="43"/>
      <c r="G267" s="19"/>
    </row>
    <row r="268" spans="1:7" hidden="1" outlineLevel="1" x14ac:dyDescent="0.25">
      <c r="A268" s="367" t="s">
        <v>905</v>
      </c>
      <c r="B268" s="443" t="s">
        <v>906</v>
      </c>
      <c r="C268" s="32"/>
      <c r="D268" s="23"/>
      <c r="E268" s="43"/>
      <c r="F268" s="43"/>
      <c r="G268" s="19"/>
    </row>
    <row r="269" spans="1:7" hidden="1" outlineLevel="1" x14ac:dyDescent="0.25">
      <c r="A269" s="367" t="s">
        <v>907</v>
      </c>
      <c r="B269" s="443" t="s">
        <v>908</v>
      </c>
      <c r="C269" s="32"/>
      <c r="D269" s="23"/>
      <c r="E269" s="43"/>
      <c r="F269" s="43"/>
      <c r="G269" s="19"/>
    </row>
    <row r="270" spans="1:7" hidden="1" outlineLevel="1" x14ac:dyDescent="0.25">
      <c r="A270" s="367" t="s">
        <v>909</v>
      </c>
      <c r="B270" s="453" t="s">
        <v>110</v>
      </c>
      <c r="C270" s="32"/>
      <c r="D270" s="23"/>
      <c r="E270" s="43"/>
      <c r="F270" s="43"/>
      <c r="G270" s="19"/>
    </row>
    <row r="271" spans="1:7" hidden="1" outlineLevel="1" x14ac:dyDescent="0.25">
      <c r="A271" s="367" t="s">
        <v>910</v>
      </c>
      <c r="B271" s="453" t="s">
        <v>110</v>
      </c>
      <c r="C271" s="32"/>
      <c r="D271" s="23"/>
      <c r="E271" s="43"/>
      <c r="F271" s="43"/>
      <c r="G271" s="19"/>
    </row>
    <row r="272" spans="1:7" hidden="1" outlineLevel="1" x14ac:dyDescent="0.25">
      <c r="A272" s="367" t="s">
        <v>911</v>
      </c>
      <c r="B272" s="453" t="s">
        <v>110</v>
      </c>
      <c r="C272" s="32"/>
      <c r="D272" s="23"/>
      <c r="E272" s="43"/>
      <c r="F272" s="43"/>
      <c r="G272" s="19"/>
    </row>
    <row r="273" spans="1:7" hidden="1" outlineLevel="1" x14ac:dyDescent="0.25">
      <c r="A273" s="367" t="s">
        <v>912</v>
      </c>
      <c r="B273" s="453" t="s">
        <v>110</v>
      </c>
      <c r="C273" s="32"/>
      <c r="D273" s="23"/>
      <c r="E273" s="43"/>
      <c r="F273" s="43"/>
      <c r="G273" s="19"/>
    </row>
    <row r="274" spans="1:7" hidden="1" outlineLevel="1" x14ac:dyDescent="0.25">
      <c r="A274" s="367" t="s">
        <v>913</v>
      </c>
      <c r="B274" s="453" t="s">
        <v>110</v>
      </c>
      <c r="C274" s="32"/>
      <c r="D274" s="23"/>
      <c r="E274" s="43"/>
      <c r="F274" s="43"/>
      <c r="G274" s="19"/>
    </row>
    <row r="275" spans="1:7" hidden="1" outlineLevel="1" x14ac:dyDescent="0.25">
      <c r="A275" s="367" t="s">
        <v>914</v>
      </c>
      <c r="B275" s="453" t="s">
        <v>110</v>
      </c>
      <c r="C275" s="32"/>
      <c r="D275" s="23"/>
      <c r="E275" s="43"/>
      <c r="F275" s="43"/>
      <c r="G275" s="19"/>
    </row>
    <row r="276" spans="1:7" collapsed="1" x14ac:dyDescent="0.25">
      <c r="A276" s="363"/>
      <c r="B276" s="364" t="s">
        <v>915</v>
      </c>
      <c r="C276" s="363" t="s">
        <v>588</v>
      </c>
      <c r="D276" s="363"/>
      <c r="E276" s="363"/>
      <c r="F276" s="366"/>
      <c r="G276" s="366"/>
    </row>
    <row r="277" spans="1:7" x14ac:dyDescent="0.25">
      <c r="A277" s="367" t="s">
        <v>916</v>
      </c>
      <c r="B277" s="367" t="s">
        <v>917</v>
      </c>
      <c r="C277" s="32">
        <v>0</v>
      </c>
      <c r="D277" s="23"/>
      <c r="E277" s="19"/>
      <c r="F277" s="19"/>
      <c r="G277" s="19"/>
    </row>
    <row r="278" spans="1:7" x14ac:dyDescent="0.25">
      <c r="A278" s="367" t="s">
        <v>918</v>
      </c>
      <c r="B278" s="367" t="s">
        <v>919</v>
      </c>
      <c r="C278" s="32">
        <v>1</v>
      </c>
      <c r="D278" s="23"/>
      <c r="E278" s="19"/>
      <c r="F278" s="19"/>
      <c r="G278" s="19"/>
    </row>
    <row r="279" spans="1:7" x14ac:dyDescent="0.25">
      <c r="A279" s="367" t="s">
        <v>920</v>
      </c>
      <c r="B279" s="367" t="s">
        <v>106</v>
      </c>
      <c r="C279" s="32">
        <v>0</v>
      </c>
      <c r="D279" s="23"/>
      <c r="E279" s="19"/>
      <c r="F279" s="19"/>
      <c r="G279" s="19"/>
    </row>
    <row r="280" spans="1:7" hidden="1" outlineLevel="1" x14ac:dyDescent="0.25">
      <c r="A280" s="367" t="s">
        <v>921</v>
      </c>
      <c r="B280" s="392"/>
      <c r="C280" s="32"/>
      <c r="D280" s="23"/>
      <c r="E280" s="19"/>
      <c r="F280" s="19"/>
      <c r="G280" s="19"/>
    </row>
    <row r="281" spans="1:7" hidden="1" outlineLevel="1" x14ac:dyDescent="0.25">
      <c r="A281" s="367" t="s">
        <v>922</v>
      </c>
      <c r="B281" s="392"/>
      <c r="C281" s="32"/>
      <c r="D281" s="23"/>
      <c r="E281" s="19"/>
      <c r="F281" s="19"/>
      <c r="G281" s="19"/>
    </row>
    <row r="282" spans="1:7" hidden="1" outlineLevel="1" x14ac:dyDescent="0.25">
      <c r="A282" s="367" t="s">
        <v>923</v>
      </c>
      <c r="B282" s="392"/>
      <c r="C282" s="32"/>
      <c r="D282" s="23"/>
      <c r="E282" s="19"/>
      <c r="F282" s="19"/>
      <c r="G282" s="19"/>
    </row>
    <row r="283" spans="1:7" hidden="1" outlineLevel="1" x14ac:dyDescent="0.25">
      <c r="A283" s="367" t="s">
        <v>924</v>
      </c>
      <c r="B283" s="392"/>
      <c r="C283" s="32"/>
      <c r="D283" s="23"/>
      <c r="E283" s="19"/>
      <c r="F283" s="19"/>
      <c r="G283" s="19"/>
    </row>
    <row r="284" spans="1:7" hidden="1" outlineLevel="1" x14ac:dyDescent="0.25">
      <c r="A284" s="367" t="s">
        <v>925</v>
      </c>
      <c r="B284" s="392"/>
      <c r="C284" s="32"/>
      <c r="D284" s="23"/>
      <c r="E284" s="19"/>
      <c r="F284" s="19"/>
      <c r="G284" s="19"/>
    </row>
    <row r="285" spans="1:7" hidden="1" outlineLevel="1" x14ac:dyDescent="0.25">
      <c r="A285" s="367" t="s">
        <v>926</v>
      </c>
      <c r="B285" s="392"/>
      <c r="C285" s="32"/>
      <c r="D285" s="23"/>
      <c r="E285" s="19"/>
      <c r="F285" s="19"/>
      <c r="G285" s="19"/>
    </row>
    <row r="286" spans="1:7" collapsed="1" x14ac:dyDescent="0.25">
      <c r="A286" s="363"/>
      <c r="B286" s="364" t="s">
        <v>927</v>
      </c>
      <c r="C286" s="363" t="s">
        <v>66</v>
      </c>
      <c r="D286" s="363" t="s">
        <v>928</v>
      </c>
      <c r="E286" s="363"/>
      <c r="F286" s="366" t="s">
        <v>588</v>
      </c>
      <c r="G286" s="366" t="s">
        <v>929</v>
      </c>
    </row>
    <row r="287" spans="1:7" x14ac:dyDescent="0.25">
      <c r="A287" s="367" t="s">
        <v>930</v>
      </c>
      <c r="B287" s="424" t="s">
        <v>931</v>
      </c>
      <c r="C287" s="385"/>
      <c r="D287" s="385"/>
      <c r="E287" s="416"/>
      <c r="F287" s="387" t="str">
        <f>IF($C$305=0,"",IF(C287="[For completion]","",C287/$C$305))</f>
        <v/>
      </c>
      <c r="G287" s="387" t="str">
        <f>IF($D$305=0,"",IF(D287="[For completion]","",D287/$D$305))</f>
        <v/>
      </c>
    </row>
    <row r="288" spans="1:7" x14ac:dyDescent="0.25">
      <c r="A288" s="367" t="s">
        <v>932</v>
      </c>
      <c r="B288" s="424" t="s">
        <v>931</v>
      </c>
      <c r="C288" s="385"/>
      <c r="D288" s="385"/>
      <c r="E288" s="416"/>
      <c r="F288" s="387" t="str">
        <f t="shared" ref="F288:F304" si="6">IF($C$305=0,"",IF(C288="[For completion]","",C288/$C$305))</f>
        <v/>
      </c>
      <c r="G288" s="387" t="str">
        <f t="shared" ref="G288:G304" si="7">IF($D$305=0,"",IF(D288="[For completion]","",D288/$D$305))</f>
        <v/>
      </c>
    </row>
    <row r="289" spans="1:7" x14ac:dyDescent="0.25">
      <c r="A289" s="367" t="s">
        <v>933</v>
      </c>
      <c r="B289" s="424" t="s">
        <v>931</v>
      </c>
      <c r="C289" s="385"/>
      <c r="D289" s="385"/>
      <c r="E289" s="416"/>
      <c r="F289" s="387" t="str">
        <f t="shared" si="6"/>
        <v/>
      </c>
      <c r="G289" s="387" t="str">
        <f t="shared" si="7"/>
        <v/>
      </c>
    </row>
    <row r="290" spans="1:7" x14ac:dyDescent="0.25">
      <c r="A290" s="367" t="s">
        <v>934</v>
      </c>
      <c r="B290" s="424" t="s">
        <v>931</v>
      </c>
      <c r="C290" s="385"/>
      <c r="D290" s="385"/>
      <c r="E290" s="416"/>
      <c r="F290" s="387" t="str">
        <f t="shared" si="6"/>
        <v/>
      </c>
      <c r="G290" s="387" t="str">
        <f t="shared" si="7"/>
        <v/>
      </c>
    </row>
    <row r="291" spans="1:7" x14ac:dyDescent="0.25">
      <c r="A291" s="367" t="s">
        <v>935</v>
      </c>
      <c r="B291" s="424" t="s">
        <v>931</v>
      </c>
      <c r="C291" s="385"/>
      <c r="D291" s="385"/>
      <c r="E291" s="416"/>
      <c r="F291" s="387" t="str">
        <f t="shared" si="6"/>
        <v/>
      </c>
      <c r="G291" s="387" t="str">
        <f t="shared" si="7"/>
        <v/>
      </c>
    </row>
    <row r="292" spans="1:7" x14ac:dyDescent="0.25">
      <c r="A292" s="367" t="s">
        <v>936</v>
      </c>
      <c r="B292" s="424" t="s">
        <v>931</v>
      </c>
      <c r="C292" s="385"/>
      <c r="D292" s="385"/>
      <c r="E292" s="416"/>
      <c r="F292" s="387" t="str">
        <f t="shared" si="6"/>
        <v/>
      </c>
      <c r="G292" s="387" t="str">
        <f t="shared" si="7"/>
        <v/>
      </c>
    </row>
    <row r="293" spans="1:7" x14ac:dyDescent="0.25">
      <c r="A293" s="367" t="s">
        <v>937</v>
      </c>
      <c r="B293" s="424" t="s">
        <v>931</v>
      </c>
      <c r="C293" s="385"/>
      <c r="D293" s="385"/>
      <c r="E293" s="416"/>
      <c r="F293" s="387" t="str">
        <f t="shared" si="6"/>
        <v/>
      </c>
      <c r="G293" s="387" t="str">
        <f t="shared" si="7"/>
        <v/>
      </c>
    </row>
    <row r="294" spans="1:7" x14ac:dyDescent="0.25">
      <c r="A294" s="367" t="s">
        <v>938</v>
      </c>
      <c r="B294" s="424" t="s">
        <v>931</v>
      </c>
      <c r="C294" s="385"/>
      <c r="D294" s="385"/>
      <c r="E294" s="416"/>
      <c r="F294" s="387" t="str">
        <f t="shared" si="6"/>
        <v/>
      </c>
      <c r="G294" s="387" t="str">
        <f t="shared" si="7"/>
        <v/>
      </c>
    </row>
    <row r="295" spans="1:7" x14ac:dyDescent="0.25">
      <c r="A295" s="367" t="s">
        <v>939</v>
      </c>
      <c r="B295" s="424" t="s">
        <v>931</v>
      </c>
      <c r="C295" s="385"/>
      <c r="D295" s="385"/>
      <c r="E295" s="416"/>
      <c r="F295" s="387" t="str">
        <f t="shared" si="6"/>
        <v/>
      </c>
      <c r="G295" s="387" t="str">
        <f t="shared" si="7"/>
        <v/>
      </c>
    </row>
    <row r="296" spans="1:7" x14ac:dyDescent="0.25">
      <c r="A296" s="367" t="s">
        <v>940</v>
      </c>
      <c r="B296" s="424" t="s">
        <v>931</v>
      </c>
      <c r="C296" s="385"/>
      <c r="D296" s="385"/>
      <c r="E296" s="416"/>
      <c r="F296" s="387" t="str">
        <f t="shared" si="6"/>
        <v/>
      </c>
      <c r="G296" s="387" t="str">
        <f t="shared" si="7"/>
        <v/>
      </c>
    </row>
    <row r="297" spans="1:7" x14ac:dyDescent="0.25">
      <c r="A297" s="367" t="s">
        <v>941</v>
      </c>
      <c r="B297" s="424" t="s">
        <v>931</v>
      </c>
      <c r="C297" s="385"/>
      <c r="D297" s="385"/>
      <c r="E297" s="416"/>
      <c r="F297" s="387" t="str">
        <f t="shared" si="6"/>
        <v/>
      </c>
      <c r="G297" s="387" t="str">
        <f t="shared" si="7"/>
        <v/>
      </c>
    </row>
    <row r="298" spans="1:7" x14ac:dyDescent="0.25">
      <c r="A298" s="367" t="s">
        <v>942</v>
      </c>
      <c r="B298" s="424" t="s">
        <v>931</v>
      </c>
      <c r="C298" s="385"/>
      <c r="D298" s="385"/>
      <c r="E298" s="416"/>
      <c r="F298" s="387" t="str">
        <f t="shared" si="6"/>
        <v/>
      </c>
      <c r="G298" s="387" t="str">
        <f t="shared" si="7"/>
        <v/>
      </c>
    </row>
    <row r="299" spans="1:7" x14ac:dyDescent="0.25">
      <c r="A299" s="367" t="s">
        <v>943</v>
      </c>
      <c r="B299" s="424" t="s">
        <v>931</v>
      </c>
      <c r="C299" s="385"/>
      <c r="D299" s="385"/>
      <c r="E299" s="416"/>
      <c r="F299" s="387" t="str">
        <f t="shared" si="6"/>
        <v/>
      </c>
      <c r="G299" s="387" t="str">
        <f t="shared" si="7"/>
        <v/>
      </c>
    </row>
    <row r="300" spans="1:7" x14ac:dyDescent="0.25">
      <c r="A300" s="367" t="s">
        <v>944</v>
      </c>
      <c r="B300" s="424" t="s">
        <v>931</v>
      </c>
      <c r="C300" s="385"/>
      <c r="D300" s="385"/>
      <c r="E300" s="416"/>
      <c r="F300" s="387" t="str">
        <f t="shared" si="6"/>
        <v/>
      </c>
      <c r="G300" s="387" t="str">
        <f t="shared" si="7"/>
        <v/>
      </c>
    </row>
    <row r="301" spans="1:7" x14ac:dyDescent="0.25">
      <c r="A301" s="367" t="s">
        <v>945</v>
      </c>
      <c r="B301" s="424" t="s">
        <v>931</v>
      </c>
      <c r="C301" s="385"/>
      <c r="D301" s="385"/>
      <c r="E301" s="416"/>
      <c r="F301" s="387" t="str">
        <f t="shared" si="6"/>
        <v/>
      </c>
      <c r="G301" s="387" t="str">
        <f t="shared" si="7"/>
        <v/>
      </c>
    </row>
    <row r="302" spans="1:7" x14ac:dyDescent="0.25">
      <c r="A302" s="367" t="s">
        <v>946</v>
      </c>
      <c r="B302" s="424" t="s">
        <v>931</v>
      </c>
      <c r="C302" s="385"/>
      <c r="D302" s="385"/>
      <c r="E302" s="416"/>
      <c r="F302" s="387" t="str">
        <f t="shared" si="6"/>
        <v/>
      </c>
      <c r="G302" s="387" t="str">
        <f t="shared" si="7"/>
        <v/>
      </c>
    </row>
    <row r="303" spans="1:7" x14ac:dyDescent="0.25">
      <c r="A303" s="367" t="s">
        <v>947</v>
      </c>
      <c r="B303" s="424" t="s">
        <v>931</v>
      </c>
      <c r="C303" s="385"/>
      <c r="D303" s="385"/>
      <c r="E303" s="416"/>
      <c r="F303" s="387" t="str">
        <f t="shared" si="6"/>
        <v/>
      </c>
      <c r="G303" s="387" t="str">
        <f t="shared" si="7"/>
        <v/>
      </c>
    </row>
    <row r="304" spans="1:7" x14ac:dyDescent="0.25">
      <c r="A304" s="367" t="s">
        <v>948</v>
      </c>
      <c r="B304" s="374" t="s">
        <v>949</v>
      </c>
      <c r="C304" s="385"/>
      <c r="D304" s="392"/>
      <c r="E304" s="416"/>
      <c r="F304" s="387" t="str">
        <f t="shared" si="6"/>
        <v/>
      </c>
      <c r="G304" s="387" t="str">
        <f t="shared" si="7"/>
        <v/>
      </c>
    </row>
    <row r="305" spans="1:7" x14ac:dyDescent="0.25">
      <c r="A305" s="367" t="s">
        <v>950</v>
      </c>
      <c r="B305" s="374" t="s">
        <v>108</v>
      </c>
      <c r="C305" s="407">
        <f>SUM(C287:C304)</f>
        <v>0</v>
      </c>
      <c r="D305" s="367">
        <f>SUM(D287:D304)</f>
        <v>0</v>
      </c>
      <c r="E305" s="416"/>
      <c r="F305" s="461">
        <f>SUM(F287:F304)</f>
        <v>0</v>
      </c>
      <c r="G305" s="461">
        <f>SUM(G287:G304)</f>
        <v>0</v>
      </c>
    </row>
    <row r="306" spans="1:7" hidden="1" outlineLevel="1" x14ac:dyDescent="0.25">
      <c r="A306" s="367" t="s">
        <v>951</v>
      </c>
      <c r="B306" s="378"/>
      <c r="C306" s="406"/>
      <c r="D306" s="406"/>
      <c r="E306" s="416"/>
      <c r="F306" s="416"/>
      <c r="G306" s="416"/>
    </row>
    <row r="307" spans="1:7" hidden="1" outlineLevel="1" x14ac:dyDescent="0.25">
      <c r="A307" s="367" t="s">
        <v>952</v>
      </c>
      <c r="B307" s="378"/>
      <c r="C307" s="406"/>
      <c r="D307" s="406"/>
      <c r="E307" s="416"/>
      <c r="F307" s="416"/>
      <c r="G307" s="416"/>
    </row>
    <row r="308" spans="1:7" hidden="1" outlineLevel="1" x14ac:dyDescent="0.25">
      <c r="A308" s="367" t="s">
        <v>953</v>
      </c>
      <c r="B308" s="378"/>
      <c r="C308" s="406"/>
      <c r="D308" s="406"/>
      <c r="E308" s="416"/>
      <c r="F308" s="416"/>
      <c r="G308" s="416"/>
    </row>
    <row r="309" spans="1:7" collapsed="1" x14ac:dyDescent="0.25">
      <c r="A309" s="363"/>
      <c r="B309" s="364" t="s">
        <v>954</v>
      </c>
      <c r="C309" s="363" t="s">
        <v>66</v>
      </c>
      <c r="D309" s="363" t="s">
        <v>928</v>
      </c>
      <c r="E309" s="363"/>
      <c r="F309" s="366" t="s">
        <v>588</v>
      </c>
      <c r="G309" s="366" t="s">
        <v>929</v>
      </c>
    </row>
    <row r="310" spans="1:7" x14ac:dyDescent="0.25">
      <c r="A310" s="367" t="s">
        <v>955</v>
      </c>
      <c r="B310" s="424" t="s">
        <v>931</v>
      </c>
      <c r="C310" s="385"/>
      <c r="D310" s="392"/>
      <c r="E310" s="416"/>
      <c r="F310" s="387" t="str">
        <f>IF($C$328=0,"",IF(C310="[For completion]","",C310/$C$328))</f>
        <v/>
      </c>
      <c r="G310" s="387" t="str">
        <f>IF($D$328=0,"",IF(D310="[For completion]","",D310/$D$328))</f>
        <v/>
      </c>
    </row>
    <row r="311" spans="1:7" x14ac:dyDescent="0.25">
      <c r="A311" s="367" t="s">
        <v>956</v>
      </c>
      <c r="B311" s="424" t="s">
        <v>931</v>
      </c>
      <c r="C311" s="385"/>
      <c r="D311" s="392"/>
      <c r="E311" s="416"/>
      <c r="F311" s="387"/>
      <c r="G311" s="387"/>
    </row>
    <row r="312" spans="1:7" x14ac:dyDescent="0.25">
      <c r="A312" s="367" t="s">
        <v>957</v>
      </c>
      <c r="B312" s="424" t="s">
        <v>931</v>
      </c>
      <c r="C312" s="385"/>
      <c r="D312" s="392"/>
      <c r="E312" s="416"/>
      <c r="F312" s="387"/>
      <c r="G312" s="387"/>
    </row>
    <row r="313" spans="1:7" x14ac:dyDescent="0.25">
      <c r="A313" s="367" t="s">
        <v>958</v>
      </c>
      <c r="B313" s="424" t="s">
        <v>931</v>
      </c>
      <c r="C313" s="385"/>
      <c r="D313" s="392"/>
      <c r="E313" s="416"/>
      <c r="F313" s="387"/>
      <c r="G313" s="387"/>
    </row>
    <row r="314" spans="1:7" x14ac:dyDescent="0.25">
      <c r="A314" s="367" t="s">
        <v>959</v>
      </c>
      <c r="B314" s="424" t="s">
        <v>931</v>
      </c>
      <c r="C314" s="385"/>
      <c r="D314" s="392"/>
      <c r="E314" s="416"/>
      <c r="F314" s="387"/>
      <c r="G314" s="387"/>
    </row>
    <row r="315" spans="1:7" x14ac:dyDescent="0.25">
      <c r="A315" s="367" t="s">
        <v>960</v>
      </c>
      <c r="B315" s="424" t="s">
        <v>931</v>
      </c>
      <c r="C315" s="385"/>
      <c r="D315" s="392"/>
      <c r="E315" s="416"/>
      <c r="F315" s="387"/>
      <c r="G315" s="387"/>
    </row>
    <row r="316" spans="1:7" x14ac:dyDescent="0.25">
      <c r="A316" s="367" t="s">
        <v>961</v>
      </c>
      <c r="B316" s="424" t="s">
        <v>931</v>
      </c>
      <c r="C316" s="385"/>
      <c r="D316" s="392"/>
      <c r="E316" s="416"/>
      <c r="F316" s="387"/>
      <c r="G316" s="387"/>
    </row>
    <row r="317" spans="1:7" x14ac:dyDescent="0.25">
      <c r="A317" s="367" t="s">
        <v>962</v>
      </c>
      <c r="B317" s="424" t="s">
        <v>931</v>
      </c>
      <c r="C317" s="385"/>
      <c r="D317" s="392"/>
      <c r="E317" s="416"/>
      <c r="F317" s="387"/>
      <c r="G317" s="387"/>
    </row>
    <row r="318" spans="1:7" x14ac:dyDescent="0.25">
      <c r="A318" s="367" t="s">
        <v>963</v>
      </c>
      <c r="B318" s="424" t="s">
        <v>931</v>
      </c>
      <c r="C318" s="385"/>
      <c r="D318" s="392"/>
      <c r="E318" s="416"/>
      <c r="F318" s="387"/>
      <c r="G318" s="387"/>
    </row>
    <row r="319" spans="1:7" x14ac:dyDescent="0.25">
      <c r="A319" s="367" t="s">
        <v>964</v>
      </c>
      <c r="B319" s="424" t="s">
        <v>931</v>
      </c>
      <c r="C319" s="385"/>
      <c r="D319" s="392"/>
      <c r="E319" s="416"/>
      <c r="F319" s="387"/>
      <c r="G319" s="387"/>
    </row>
    <row r="320" spans="1:7" x14ac:dyDescent="0.25">
      <c r="A320" s="367" t="s">
        <v>965</v>
      </c>
      <c r="B320" s="424" t="s">
        <v>931</v>
      </c>
      <c r="C320" s="385"/>
      <c r="D320" s="392"/>
      <c r="E320" s="416"/>
      <c r="F320" s="387"/>
      <c r="G320" s="387"/>
    </row>
    <row r="321" spans="1:7" x14ac:dyDescent="0.25">
      <c r="A321" s="367" t="s">
        <v>966</v>
      </c>
      <c r="B321" s="424" t="s">
        <v>931</v>
      </c>
      <c r="C321" s="385"/>
      <c r="D321" s="392"/>
      <c r="E321" s="416"/>
      <c r="F321" s="387"/>
      <c r="G321" s="387"/>
    </row>
    <row r="322" spans="1:7" x14ac:dyDescent="0.25">
      <c r="A322" s="367" t="s">
        <v>967</v>
      </c>
      <c r="B322" s="424" t="s">
        <v>931</v>
      </c>
      <c r="C322" s="385"/>
      <c r="D322" s="392"/>
      <c r="E322" s="416"/>
      <c r="F322" s="387"/>
      <c r="G322" s="387"/>
    </row>
    <row r="323" spans="1:7" x14ac:dyDescent="0.25">
      <c r="A323" s="367" t="s">
        <v>968</v>
      </c>
      <c r="B323" s="424" t="s">
        <v>931</v>
      </c>
      <c r="C323" s="385"/>
      <c r="D323" s="392"/>
      <c r="E323" s="416"/>
      <c r="F323" s="387"/>
      <c r="G323" s="387"/>
    </row>
    <row r="324" spans="1:7" x14ac:dyDescent="0.25">
      <c r="A324" s="367" t="s">
        <v>969</v>
      </c>
      <c r="B324" s="424" t="s">
        <v>931</v>
      </c>
      <c r="C324" s="385"/>
      <c r="D324" s="392"/>
      <c r="E324" s="416"/>
      <c r="F324" s="387"/>
      <c r="G324" s="387"/>
    </row>
    <row r="325" spans="1:7" x14ac:dyDescent="0.25">
      <c r="A325" s="367" t="s">
        <v>970</v>
      </c>
      <c r="B325" s="424" t="s">
        <v>931</v>
      </c>
      <c r="C325" s="385"/>
      <c r="D325" s="392"/>
      <c r="E325" s="416"/>
      <c r="F325" s="387"/>
      <c r="G325" s="387"/>
    </row>
    <row r="326" spans="1:7" x14ac:dyDescent="0.25">
      <c r="A326" s="367" t="s">
        <v>971</v>
      </c>
      <c r="B326" s="424" t="s">
        <v>931</v>
      </c>
      <c r="C326" s="385"/>
      <c r="D326" s="392"/>
      <c r="E326" s="416"/>
      <c r="F326" s="387"/>
      <c r="G326" s="387"/>
    </row>
    <row r="327" spans="1:7" x14ac:dyDescent="0.25">
      <c r="A327" s="367" t="s">
        <v>972</v>
      </c>
      <c r="B327" s="374" t="s">
        <v>949</v>
      </c>
      <c r="C327" s="385"/>
      <c r="D327" s="392"/>
      <c r="E327" s="416"/>
      <c r="F327" s="387"/>
      <c r="G327" s="387"/>
    </row>
    <row r="328" spans="1:7" x14ac:dyDescent="0.25">
      <c r="A328" s="367" t="s">
        <v>973</v>
      </c>
      <c r="B328" s="374" t="s">
        <v>108</v>
      </c>
      <c r="C328" s="407">
        <f>SUM(C310:C327)</f>
        <v>0</v>
      </c>
      <c r="D328" s="367">
        <f>SUM(D310:D327)</f>
        <v>0</v>
      </c>
      <c r="E328" s="416"/>
      <c r="F328" s="461">
        <f>SUM(F310:F327)</f>
        <v>0</v>
      </c>
      <c r="G328" s="461">
        <f>SUM(G310:G327)</f>
        <v>0</v>
      </c>
    </row>
    <row r="329" spans="1:7" hidden="1" outlineLevel="1" x14ac:dyDescent="0.25">
      <c r="A329" s="367" t="s">
        <v>974</v>
      </c>
      <c r="B329" s="378"/>
      <c r="C329" s="406"/>
      <c r="D329" s="406"/>
      <c r="E329" s="416"/>
      <c r="F329" s="416"/>
      <c r="G329" s="416"/>
    </row>
    <row r="330" spans="1:7" hidden="1" outlineLevel="1" x14ac:dyDescent="0.25">
      <c r="A330" s="367" t="s">
        <v>975</v>
      </c>
      <c r="B330" s="378"/>
      <c r="C330" s="406"/>
      <c r="D330" s="406"/>
      <c r="E330" s="416"/>
      <c r="F330" s="416"/>
      <c r="G330" s="416"/>
    </row>
    <row r="331" spans="1:7" hidden="1" outlineLevel="1" x14ac:dyDescent="0.25">
      <c r="A331" s="367" t="s">
        <v>976</v>
      </c>
      <c r="B331" s="378"/>
      <c r="C331" s="406"/>
      <c r="D331" s="406"/>
      <c r="E331" s="416"/>
      <c r="F331" s="416"/>
      <c r="G331" s="416"/>
    </row>
    <row r="332" spans="1:7" collapsed="1" x14ac:dyDescent="0.25">
      <c r="A332" s="363"/>
      <c r="B332" s="364" t="s">
        <v>977</v>
      </c>
      <c r="C332" s="363" t="s">
        <v>66</v>
      </c>
      <c r="D332" s="363" t="s">
        <v>928</v>
      </c>
      <c r="E332" s="363"/>
      <c r="F332" s="366" t="s">
        <v>588</v>
      </c>
      <c r="G332" s="366" t="s">
        <v>929</v>
      </c>
    </row>
    <row r="333" spans="1:7" x14ac:dyDescent="0.25">
      <c r="A333" s="367" t="s">
        <v>978</v>
      </c>
      <c r="B333" s="374" t="s">
        <v>979</v>
      </c>
      <c r="C333" s="385"/>
      <c r="D333" s="392"/>
      <c r="E333" s="416"/>
      <c r="F333" s="387" t="str">
        <f t="shared" ref="F333:F340" si="8">IF($C$347=0,"",IF(C333="[For completion]","",C333/$C$347))</f>
        <v/>
      </c>
      <c r="G333" s="387" t="str">
        <f t="shared" ref="G333:G340" si="9">IF($D$347=0,"",IF(D333="[For completion]","",D333/$D$347))</f>
        <v/>
      </c>
    </row>
    <row r="334" spans="1:7" x14ac:dyDescent="0.25">
      <c r="A334" s="367" t="s">
        <v>980</v>
      </c>
      <c r="B334" s="374" t="s">
        <v>981</v>
      </c>
      <c r="C334" s="385"/>
      <c r="D334" s="392"/>
      <c r="E334" s="416"/>
      <c r="F334" s="387" t="str">
        <f t="shared" si="8"/>
        <v/>
      </c>
      <c r="G334" s="387" t="str">
        <f t="shared" si="9"/>
        <v/>
      </c>
    </row>
    <row r="335" spans="1:7" x14ac:dyDescent="0.25">
      <c r="A335" s="367" t="s">
        <v>982</v>
      </c>
      <c r="B335" s="374" t="s">
        <v>983</v>
      </c>
      <c r="C335" s="385"/>
      <c r="D335" s="392"/>
      <c r="E335" s="416"/>
      <c r="F335" s="387" t="str">
        <f t="shared" si="8"/>
        <v/>
      </c>
      <c r="G335" s="387" t="str">
        <f t="shared" si="9"/>
        <v/>
      </c>
    </row>
    <row r="336" spans="1:7" x14ac:dyDescent="0.25">
      <c r="A336" s="367" t="s">
        <v>984</v>
      </c>
      <c r="B336" s="374" t="s">
        <v>985</v>
      </c>
      <c r="C336" s="385"/>
      <c r="D336" s="392"/>
      <c r="E336" s="416"/>
      <c r="F336" s="387" t="str">
        <f t="shared" si="8"/>
        <v/>
      </c>
      <c r="G336" s="387" t="str">
        <f t="shared" si="9"/>
        <v/>
      </c>
    </row>
    <row r="337" spans="1:7" x14ac:dyDescent="0.25">
      <c r="A337" s="367" t="s">
        <v>986</v>
      </c>
      <c r="B337" s="374" t="s">
        <v>987</v>
      </c>
      <c r="C337" s="385"/>
      <c r="D337" s="392"/>
      <c r="E337" s="416"/>
      <c r="F337" s="387" t="str">
        <f t="shared" si="8"/>
        <v/>
      </c>
      <c r="G337" s="387" t="str">
        <f t="shared" si="9"/>
        <v/>
      </c>
    </row>
    <row r="338" spans="1:7" x14ac:dyDescent="0.25">
      <c r="A338" s="367" t="s">
        <v>988</v>
      </c>
      <c r="B338" s="374" t="s">
        <v>989</v>
      </c>
      <c r="C338" s="385"/>
      <c r="D338" s="392"/>
      <c r="E338" s="416"/>
      <c r="F338" s="387" t="str">
        <f t="shared" si="8"/>
        <v/>
      </c>
      <c r="G338" s="387" t="str">
        <f t="shared" si="9"/>
        <v/>
      </c>
    </row>
    <row r="339" spans="1:7" x14ac:dyDescent="0.25">
      <c r="A339" s="367" t="s">
        <v>990</v>
      </c>
      <c r="B339" s="374" t="s">
        <v>991</v>
      </c>
      <c r="C339" s="385"/>
      <c r="D339" s="392"/>
      <c r="E339" s="416"/>
      <c r="F339" s="387" t="str">
        <f t="shared" si="8"/>
        <v/>
      </c>
      <c r="G339" s="387" t="str">
        <f t="shared" si="9"/>
        <v/>
      </c>
    </row>
    <row r="340" spans="1:7" x14ac:dyDescent="0.25">
      <c r="A340" s="367" t="s">
        <v>992</v>
      </c>
      <c r="B340" s="374" t="s">
        <v>993</v>
      </c>
      <c r="C340" s="385"/>
      <c r="D340" s="392"/>
      <c r="E340" s="416"/>
      <c r="F340" s="387" t="str">
        <f t="shared" si="8"/>
        <v/>
      </c>
      <c r="G340" s="387" t="str">
        <f t="shared" si="9"/>
        <v/>
      </c>
    </row>
    <row r="341" spans="1:7" x14ac:dyDescent="0.25">
      <c r="A341" s="367" t="s">
        <v>994</v>
      </c>
      <c r="B341" s="374" t="s">
        <v>995</v>
      </c>
      <c r="C341" s="385"/>
      <c r="D341" s="392"/>
      <c r="E341" s="416"/>
      <c r="F341" s="387"/>
      <c r="G341" s="387"/>
    </row>
    <row r="342" spans="1:7" x14ac:dyDescent="0.25">
      <c r="A342" s="367" t="s">
        <v>996</v>
      </c>
      <c r="B342" s="367" t="s">
        <v>997</v>
      </c>
      <c r="C342" s="385"/>
      <c r="D342" s="392"/>
      <c r="E342" s="429"/>
      <c r="F342" s="387"/>
      <c r="G342" s="387"/>
    </row>
    <row r="343" spans="1:7" x14ac:dyDescent="0.25">
      <c r="A343" s="367" t="s">
        <v>998</v>
      </c>
      <c r="B343" s="367" t="s">
        <v>999</v>
      </c>
      <c r="C343" s="385"/>
      <c r="D343" s="392"/>
      <c r="E343" s="429"/>
      <c r="F343" s="387"/>
      <c r="G343" s="387"/>
    </row>
    <row r="344" spans="1:7" x14ac:dyDescent="0.25">
      <c r="A344" s="367" t="s">
        <v>1000</v>
      </c>
      <c r="B344" s="374" t="s">
        <v>1001</v>
      </c>
      <c r="C344" s="385"/>
      <c r="D344" s="392"/>
      <c r="E344" s="416"/>
      <c r="F344" s="387" t="str">
        <f>IF($C$347=0,"",IF(C344="[For completion]","",C344/$C$347))</f>
        <v/>
      </c>
      <c r="G344" s="387" t="str">
        <f>IF($D$347=0,"",IF(D344="[For completion]","",D344/$D$347))</f>
        <v/>
      </c>
    </row>
    <row r="345" spans="1:7" x14ac:dyDescent="0.25">
      <c r="A345" s="367" t="s">
        <v>1002</v>
      </c>
      <c r="B345" s="367" t="s">
        <v>949</v>
      </c>
      <c r="C345" s="385"/>
      <c r="D345" s="392"/>
      <c r="E345" s="429"/>
      <c r="F345" s="387" t="str">
        <f>IF($C$347=0,"",IF(C345="[For completion]","",C345/$C$347))</f>
        <v/>
      </c>
      <c r="G345" s="387" t="str">
        <f>IF($D$347=0,"",IF(D345="[For completion]","",D345/$D$347))</f>
        <v/>
      </c>
    </row>
    <row r="346" spans="1:7" ht="13.9" customHeight="1" x14ac:dyDescent="0.25">
      <c r="A346" s="367" t="s">
        <v>1003</v>
      </c>
      <c r="B346" s="374" t="s">
        <v>108</v>
      </c>
      <c r="C346" s="407">
        <f>SUM(C333:C345)</f>
        <v>0</v>
      </c>
      <c r="D346" s="367">
        <f>SUM(D333:D345)</f>
        <v>0</v>
      </c>
      <c r="E346" s="416"/>
      <c r="F346" s="461">
        <f>SUM(F333:F345)</f>
        <v>0</v>
      </c>
      <c r="G346" s="461">
        <f>SUM(G333:G345)</f>
        <v>0</v>
      </c>
    </row>
    <row r="347" spans="1:7" hidden="1" outlineLevel="1" x14ac:dyDescent="0.25">
      <c r="A347" s="367" t="s">
        <v>1004</v>
      </c>
      <c r="B347" s="378"/>
      <c r="C347" s="462"/>
      <c r="D347" s="406"/>
      <c r="E347" s="416"/>
      <c r="F347" s="463"/>
      <c r="G347" s="463"/>
    </row>
    <row r="348" spans="1:7" hidden="1" outlineLevel="1" x14ac:dyDescent="0.25">
      <c r="A348" s="367" t="s">
        <v>1005</v>
      </c>
      <c r="B348" s="378"/>
      <c r="C348" s="462"/>
      <c r="D348" s="406"/>
      <c r="E348" s="416"/>
      <c r="F348" s="463"/>
      <c r="G348" s="463"/>
    </row>
    <row r="349" spans="1:7" hidden="1" outlineLevel="1" x14ac:dyDescent="0.25">
      <c r="A349" s="367" t="s">
        <v>1006</v>
      </c>
      <c r="B349" s="429"/>
      <c r="C349" s="429"/>
      <c r="D349" s="429"/>
      <c r="E349" s="429"/>
      <c r="F349" s="429"/>
      <c r="G349" s="429"/>
    </row>
    <row r="350" spans="1:7" hidden="1" outlineLevel="1" x14ac:dyDescent="0.25">
      <c r="A350" s="367" t="s">
        <v>1007</v>
      </c>
      <c r="B350" s="429"/>
      <c r="C350" s="429"/>
      <c r="D350" s="429"/>
      <c r="E350" s="429"/>
      <c r="F350" s="429"/>
      <c r="G350" s="429"/>
    </row>
    <row r="351" spans="1:7" hidden="1" outlineLevel="1" x14ac:dyDescent="0.25">
      <c r="A351" s="367" t="s">
        <v>1008</v>
      </c>
      <c r="B351" s="378"/>
      <c r="C351" s="462"/>
      <c r="D351" s="406"/>
      <c r="E351" s="416"/>
      <c r="F351" s="463"/>
      <c r="G351" s="463"/>
    </row>
    <row r="352" spans="1:7" hidden="1" outlineLevel="1" x14ac:dyDescent="0.25">
      <c r="A352" s="367" t="s">
        <v>1009</v>
      </c>
      <c r="B352" s="378"/>
      <c r="C352" s="462"/>
      <c r="D352" s="406"/>
      <c r="E352" s="416"/>
      <c r="F352" s="463"/>
      <c r="G352" s="463"/>
    </row>
    <row r="353" spans="1:7" hidden="1" outlineLevel="1" x14ac:dyDescent="0.25">
      <c r="A353" s="367" t="s">
        <v>1010</v>
      </c>
      <c r="B353" s="378"/>
      <c r="C353" s="462"/>
      <c r="D353" s="406"/>
      <c r="E353" s="416"/>
      <c r="F353" s="463"/>
      <c r="G353" s="463"/>
    </row>
    <row r="354" spans="1:7" hidden="1" outlineLevel="1" x14ac:dyDescent="0.25">
      <c r="A354" s="367" t="s">
        <v>1011</v>
      </c>
      <c r="B354" s="378"/>
      <c r="C354" s="462"/>
      <c r="D354" s="406"/>
      <c r="E354" s="416"/>
      <c r="F354" s="463"/>
      <c r="G354" s="463"/>
    </row>
    <row r="355" spans="1:7" hidden="1" outlineLevel="1" x14ac:dyDescent="0.25">
      <c r="A355" s="367" t="s">
        <v>1012</v>
      </c>
      <c r="B355" s="378"/>
      <c r="C355" s="406"/>
      <c r="D355" s="406"/>
      <c r="E355" s="416"/>
      <c r="F355" s="416"/>
      <c r="G355" s="416"/>
    </row>
    <row r="356" spans="1:7" hidden="1" outlineLevel="1" x14ac:dyDescent="0.25">
      <c r="A356" s="367" t="s">
        <v>1013</v>
      </c>
      <c r="B356" s="378"/>
      <c r="C356" s="406"/>
      <c r="D356" s="406"/>
      <c r="E356" s="416"/>
      <c r="F356" s="416"/>
      <c r="G356" s="416"/>
    </row>
    <row r="357" spans="1:7" collapsed="1" x14ac:dyDescent="0.25">
      <c r="A357" s="363"/>
      <c r="B357" s="364" t="s">
        <v>1014</v>
      </c>
      <c r="C357" s="363" t="s">
        <v>66</v>
      </c>
      <c r="D357" s="363" t="s">
        <v>928</v>
      </c>
      <c r="E357" s="363"/>
      <c r="F357" s="366" t="s">
        <v>588</v>
      </c>
      <c r="G357" s="366" t="s">
        <v>929</v>
      </c>
    </row>
    <row r="358" spans="1:7" x14ac:dyDescent="0.25">
      <c r="A358" s="367" t="s">
        <v>1015</v>
      </c>
      <c r="B358" s="374" t="s">
        <v>1016</v>
      </c>
      <c r="C358" s="385"/>
      <c r="D358" s="392"/>
      <c r="E358" s="416"/>
      <c r="F358" s="387" t="str">
        <f>IF($C$365=0,"",IF(C358="[For completion]","",C358/$C$365))</f>
        <v/>
      </c>
      <c r="G358" s="387" t="str">
        <f>IF($D$365=0,"",IF(D358="[For completion]","",D358/$D$365))</f>
        <v/>
      </c>
    </row>
    <row r="359" spans="1:7" x14ac:dyDescent="0.25">
      <c r="A359" s="367" t="s">
        <v>1017</v>
      </c>
      <c r="B359" s="464" t="s">
        <v>1018</v>
      </c>
      <c r="C359" s="385"/>
      <c r="D359" s="392"/>
      <c r="E359" s="416"/>
      <c r="F359" s="387" t="str">
        <f t="shared" ref="F359:F364" si="10">IF($C$365=0,"",IF(C359="[For completion]","",C359/$C$365))</f>
        <v/>
      </c>
      <c r="G359" s="387" t="str">
        <f t="shared" ref="G359:G364" si="11">IF($D$365=0,"",IF(D359="[For completion]","",D359/$D$365))</f>
        <v/>
      </c>
    </row>
    <row r="360" spans="1:7" x14ac:dyDescent="0.25">
      <c r="A360" s="367" t="s">
        <v>1019</v>
      </c>
      <c r="B360" s="374" t="s">
        <v>1020</v>
      </c>
      <c r="C360" s="385"/>
      <c r="D360" s="392"/>
      <c r="E360" s="416"/>
      <c r="F360" s="387" t="str">
        <f t="shared" si="10"/>
        <v/>
      </c>
      <c r="G360" s="387" t="str">
        <f t="shared" si="11"/>
        <v/>
      </c>
    </row>
    <row r="361" spans="1:7" x14ac:dyDescent="0.25">
      <c r="A361" s="367" t="s">
        <v>1021</v>
      </c>
      <c r="B361" s="374" t="s">
        <v>1022</v>
      </c>
      <c r="C361" s="385"/>
      <c r="D361" s="392"/>
      <c r="E361" s="416"/>
      <c r="F361" s="387" t="str">
        <f t="shared" si="10"/>
        <v/>
      </c>
      <c r="G361" s="387" t="str">
        <f t="shared" si="11"/>
        <v/>
      </c>
    </row>
    <row r="362" spans="1:7" x14ac:dyDescent="0.25">
      <c r="A362" s="367" t="s">
        <v>1023</v>
      </c>
      <c r="B362" s="374" t="s">
        <v>1024</v>
      </c>
      <c r="C362" s="385"/>
      <c r="D362" s="392"/>
      <c r="E362" s="416"/>
      <c r="F362" s="387" t="str">
        <f t="shared" si="10"/>
        <v/>
      </c>
      <c r="G362" s="387" t="str">
        <f t="shared" si="11"/>
        <v/>
      </c>
    </row>
    <row r="363" spans="1:7" x14ac:dyDescent="0.25">
      <c r="A363" s="367" t="s">
        <v>1025</v>
      </c>
      <c r="B363" s="374" t="s">
        <v>1026</v>
      </c>
      <c r="C363" s="385"/>
      <c r="D363" s="392"/>
      <c r="E363" s="416"/>
      <c r="F363" s="387" t="str">
        <f t="shared" si="10"/>
        <v/>
      </c>
      <c r="G363" s="387" t="str">
        <f t="shared" si="11"/>
        <v/>
      </c>
    </row>
    <row r="364" spans="1:7" x14ac:dyDescent="0.25">
      <c r="A364" s="367" t="s">
        <v>1027</v>
      </c>
      <c r="B364" s="374" t="s">
        <v>1028</v>
      </c>
      <c r="C364" s="385"/>
      <c r="D364" s="392"/>
      <c r="E364" s="416"/>
      <c r="F364" s="387" t="str">
        <f t="shared" si="10"/>
        <v/>
      </c>
      <c r="G364" s="387" t="str">
        <f t="shared" si="11"/>
        <v/>
      </c>
    </row>
    <row r="365" spans="1:7" x14ac:dyDescent="0.25">
      <c r="A365" s="367" t="s">
        <v>1029</v>
      </c>
      <c r="B365" s="374" t="s">
        <v>108</v>
      </c>
      <c r="C365" s="407">
        <f>SUM(C358:C364)</f>
        <v>0</v>
      </c>
      <c r="D365" s="367">
        <f>SUM(D358:D364)</f>
        <v>0</v>
      </c>
      <c r="E365" s="416"/>
      <c r="F365" s="461">
        <f>SUM(F358:F364)</f>
        <v>0</v>
      </c>
      <c r="G365" s="461">
        <f>SUM(G358:G364)</f>
        <v>0</v>
      </c>
    </row>
    <row r="366" spans="1:7" hidden="1" outlineLevel="1" x14ac:dyDescent="0.25">
      <c r="A366" s="367" t="s">
        <v>1030</v>
      </c>
      <c r="B366" s="378"/>
      <c r="C366" s="406"/>
      <c r="D366" s="406"/>
      <c r="E366" s="416"/>
      <c r="F366" s="416"/>
      <c r="G366" s="416"/>
    </row>
    <row r="367" spans="1:7" collapsed="1" x14ac:dyDescent="0.25">
      <c r="A367" s="363"/>
      <c r="B367" s="364" t="s">
        <v>1031</v>
      </c>
      <c r="C367" s="363" t="s">
        <v>66</v>
      </c>
      <c r="D367" s="363" t="s">
        <v>928</v>
      </c>
      <c r="E367" s="363"/>
      <c r="F367" s="366" t="s">
        <v>588</v>
      </c>
      <c r="G367" s="366" t="s">
        <v>929</v>
      </c>
    </row>
    <row r="368" spans="1:7" x14ac:dyDescent="0.25">
      <c r="A368" s="367" t="s">
        <v>1032</v>
      </c>
      <c r="B368" s="374" t="s">
        <v>1033</v>
      </c>
      <c r="C368" s="385"/>
      <c r="D368" s="392"/>
      <c r="E368" s="416"/>
      <c r="F368" s="387" t="str">
        <f>IF($C$372=0,"",IF(C368="[For completion]","",C368/$C$372))</f>
        <v/>
      </c>
      <c r="G368" s="387" t="str">
        <f>IF($D$372=0,"",IF(D368="[For completion]","",D368/$D$372))</f>
        <v/>
      </c>
    </row>
    <row r="369" spans="1:7" x14ac:dyDescent="0.25">
      <c r="A369" s="367" t="s">
        <v>1034</v>
      </c>
      <c r="B369" s="464" t="s">
        <v>1035</v>
      </c>
      <c r="C369" s="385"/>
      <c r="D369" s="392"/>
      <c r="E369" s="416"/>
      <c r="F369" s="387" t="str">
        <f t="shared" ref="F369:F371" si="12">IF($C$372=0,"",IF(C369="[For completion]","",C369/$C$372))</f>
        <v/>
      </c>
      <c r="G369" s="387" t="str">
        <f t="shared" ref="G369:G371" si="13">IF($D$372=0,"",IF(D369="[For completion]","",D369/$D$372))</f>
        <v/>
      </c>
    </row>
    <row r="370" spans="1:7" x14ac:dyDescent="0.25">
      <c r="A370" s="367" t="s">
        <v>1036</v>
      </c>
      <c r="B370" s="374" t="s">
        <v>1028</v>
      </c>
      <c r="C370" s="385"/>
      <c r="D370" s="392"/>
      <c r="E370" s="416"/>
      <c r="F370" s="387" t="str">
        <f t="shared" si="12"/>
        <v/>
      </c>
      <c r="G370" s="387" t="str">
        <f t="shared" si="13"/>
        <v/>
      </c>
    </row>
    <row r="371" spans="1:7" x14ac:dyDescent="0.25">
      <c r="A371" s="367" t="s">
        <v>1037</v>
      </c>
      <c r="B371" s="367" t="s">
        <v>949</v>
      </c>
      <c r="C371" s="385"/>
      <c r="D371" s="392"/>
      <c r="E371" s="416"/>
      <c r="F371" s="387" t="str">
        <f t="shared" si="12"/>
        <v/>
      </c>
      <c r="G371" s="387" t="str">
        <f t="shared" si="13"/>
        <v/>
      </c>
    </row>
    <row r="372" spans="1:7" x14ac:dyDescent="0.25">
      <c r="A372" s="367" t="s">
        <v>1038</v>
      </c>
      <c r="B372" s="374" t="s">
        <v>108</v>
      </c>
      <c r="C372" s="407">
        <f>SUM(C368:C371)</f>
        <v>0</v>
      </c>
      <c r="D372" s="367">
        <f>SUM(D368:D371)</f>
        <v>0</v>
      </c>
      <c r="E372" s="416"/>
      <c r="F372" s="461">
        <f>SUM(F368:F371)</f>
        <v>0</v>
      </c>
      <c r="G372" s="461">
        <f>SUM(G368:G371)</f>
        <v>0</v>
      </c>
    </row>
    <row r="373" spans="1:7" hidden="1" outlineLevel="1" x14ac:dyDescent="0.25">
      <c r="A373" s="367" t="s">
        <v>1039</v>
      </c>
      <c r="B373" s="378"/>
      <c r="C373" s="406"/>
      <c r="D373" s="406"/>
      <c r="E373" s="416"/>
      <c r="F373" s="416"/>
      <c r="G373" s="416"/>
    </row>
    <row r="374" spans="1:7" ht="30" collapsed="1" x14ac:dyDescent="0.25">
      <c r="A374" s="363"/>
      <c r="B374" s="364" t="s">
        <v>1040</v>
      </c>
      <c r="C374" s="363" t="s">
        <v>1041</v>
      </c>
      <c r="D374" s="363" t="s">
        <v>1042</v>
      </c>
      <c r="E374" s="363"/>
      <c r="F374" s="366" t="s">
        <v>1043</v>
      </c>
      <c r="G374" s="366" t="s">
        <v>1044</v>
      </c>
    </row>
    <row r="375" spans="1:7" x14ac:dyDescent="0.25">
      <c r="A375" s="367" t="s">
        <v>1045</v>
      </c>
      <c r="B375" s="374" t="s">
        <v>1016</v>
      </c>
      <c r="C375" s="385"/>
      <c r="D375" s="385"/>
      <c r="E375" s="19"/>
      <c r="F375" s="343"/>
      <c r="G375" s="343" t="s">
        <v>41</v>
      </c>
    </row>
    <row r="376" spans="1:7" x14ac:dyDescent="0.25">
      <c r="A376" s="367" t="s">
        <v>1046</v>
      </c>
      <c r="B376" s="374" t="s">
        <v>1018</v>
      </c>
      <c r="C376" s="385"/>
      <c r="D376" s="385"/>
      <c r="E376" s="19"/>
      <c r="F376" s="343"/>
      <c r="G376" s="343" t="s">
        <v>41</v>
      </c>
    </row>
    <row r="377" spans="1:7" x14ac:dyDescent="0.25">
      <c r="A377" s="367" t="s">
        <v>1047</v>
      </c>
      <c r="B377" s="374" t="s">
        <v>1020</v>
      </c>
      <c r="C377" s="385"/>
      <c r="D377" s="385"/>
      <c r="E377" s="19"/>
      <c r="F377" s="343"/>
      <c r="G377" s="343" t="s">
        <v>41</v>
      </c>
    </row>
    <row r="378" spans="1:7" x14ac:dyDescent="0.25">
      <c r="A378" s="367" t="s">
        <v>1048</v>
      </c>
      <c r="B378" s="374" t="s">
        <v>1022</v>
      </c>
      <c r="C378" s="385"/>
      <c r="D378" s="385"/>
      <c r="E378" s="19"/>
      <c r="F378" s="343"/>
      <c r="G378" s="343" t="s">
        <v>41</v>
      </c>
    </row>
    <row r="379" spans="1:7" x14ac:dyDescent="0.25">
      <c r="A379" s="367" t="s">
        <v>1049</v>
      </c>
      <c r="B379" s="374" t="s">
        <v>1024</v>
      </c>
      <c r="C379" s="385"/>
      <c r="D379" s="385"/>
      <c r="E379" s="19"/>
      <c r="F379" s="343"/>
      <c r="G379" s="343" t="s">
        <v>41</v>
      </c>
    </row>
    <row r="380" spans="1:7" x14ac:dyDescent="0.25">
      <c r="A380" s="367" t="s">
        <v>1050</v>
      </c>
      <c r="B380" s="374" t="s">
        <v>1026</v>
      </c>
      <c r="C380" s="385"/>
      <c r="D380" s="385"/>
      <c r="E380" s="19"/>
      <c r="F380" s="343"/>
      <c r="G380" s="343" t="s">
        <v>41</v>
      </c>
    </row>
    <row r="381" spans="1:7" x14ac:dyDescent="0.25">
      <c r="A381" s="367" t="s">
        <v>1051</v>
      </c>
      <c r="B381" s="374" t="s">
        <v>1028</v>
      </c>
      <c r="C381" s="385"/>
      <c r="D381" s="385"/>
      <c r="E381" s="19"/>
      <c r="F381" s="343"/>
      <c r="G381" s="343" t="s">
        <v>41</v>
      </c>
    </row>
    <row r="382" spans="1:7" x14ac:dyDescent="0.25">
      <c r="A382" s="367" t="s">
        <v>1052</v>
      </c>
      <c r="B382" s="374" t="s">
        <v>108</v>
      </c>
      <c r="C382" s="407">
        <v>0</v>
      </c>
      <c r="D382" s="407">
        <v>0</v>
      </c>
      <c r="E382" s="19"/>
      <c r="F382" s="343">
        <v>0</v>
      </c>
      <c r="G382" s="343"/>
    </row>
    <row r="383" spans="1:7" x14ac:dyDescent="0.25">
      <c r="A383" s="367" t="s">
        <v>1053</v>
      </c>
      <c r="B383" s="374" t="s">
        <v>1054</v>
      </c>
      <c r="C383" s="406"/>
      <c r="D383" s="406"/>
      <c r="E383" s="19"/>
      <c r="F383" s="343"/>
      <c r="G383" s="387"/>
    </row>
    <row r="384" spans="1:7" hidden="1" outlineLevel="1" x14ac:dyDescent="0.25">
      <c r="A384" s="367" t="s">
        <v>1055</v>
      </c>
      <c r="B384" s="406"/>
      <c r="C384" s="406"/>
      <c r="D384" s="406"/>
      <c r="E384" s="19"/>
      <c r="F384" s="343"/>
      <c r="G384" s="343"/>
    </row>
    <row r="385" spans="1:7" hidden="1" outlineLevel="1" x14ac:dyDescent="0.25">
      <c r="A385" s="367" t="s">
        <v>1056</v>
      </c>
      <c r="B385" s="378"/>
      <c r="C385" s="462"/>
      <c r="D385" s="406"/>
      <c r="E385" s="19"/>
      <c r="F385" s="343"/>
      <c r="G385" s="343"/>
    </row>
    <row r="386" spans="1:7" hidden="1" outlineLevel="1" x14ac:dyDescent="0.25">
      <c r="A386" s="367" t="s">
        <v>1057</v>
      </c>
      <c r="B386" s="378"/>
      <c r="C386" s="462"/>
      <c r="D386" s="406"/>
      <c r="E386" s="19"/>
      <c r="F386" s="343"/>
      <c r="G386" s="343"/>
    </row>
    <row r="387" spans="1:7" hidden="1" outlineLevel="1" x14ac:dyDescent="0.25">
      <c r="A387" s="367" t="s">
        <v>1058</v>
      </c>
      <c r="B387" s="378"/>
      <c r="C387" s="462"/>
      <c r="D387" s="406"/>
      <c r="E387" s="19"/>
      <c r="F387" s="343"/>
      <c r="G387" s="343"/>
    </row>
    <row r="388" spans="1:7" hidden="1" outlineLevel="1" x14ac:dyDescent="0.25">
      <c r="A388" s="367" t="s">
        <v>1059</v>
      </c>
      <c r="B388" s="378"/>
      <c r="C388" s="462"/>
      <c r="D388" s="406"/>
      <c r="E388" s="19"/>
      <c r="F388" s="343"/>
      <c r="G388" s="343"/>
    </row>
    <row r="389" spans="1:7" hidden="1" outlineLevel="1" x14ac:dyDescent="0.25">
      <c r="A389" s="367" t="s">
        <v>1060</v>
      </c>
      <c r="B389" s="378"/>
      <c r="C389" s="462"/>
      <c r="D389" s="406"/>
      <c r="E389" s="19"/>
      <c r="F389" s="343"/>
      <c r="G389" s="343"/>
    </row>
    <row r="390" spans="1:7" hidden="1" outlineLevel="1" x14ac:dyDescent="0.25">
      <c r="A390" s="367" t="s">
        <v>1061</v>
      </c>
      <c r="B390" s="378"/>
      <c r="C390" s="462"/>
      <c r="D390" s="406"/>
      <c r="E390" s="19"/>
      <c r="F390" s="343"/>
      <c r="G390" s="343"/>
    </row>
    <row r="391" spans="1:7" hidden="1" outlineLevel="1" x14ac:dyDescent="0.25">
      <c r="A391" s="367" t="s">
        <v>1062</v>
      </c>
      <c r="B391" s="378"/>
      <c r="C391" s="462"/>
      <c r="D391" s="406"/>
      <c r="E391" s="19"/>
      <c r="F391" s="343"/>
      <c r="G391" s="343"/>
    </row>
    <row r="392" spans="1:7" hidden="1" outlineLevel="1" x14ac:dyDescent="0.25">
      <c r="A392" s="367" t="s">
        <v>1063</v>
      </c>
      <c r="B392" s="378"/>
      <c r="C392" s="462"/>
      <c r="D392" s="406"/>
      <c r="E392" s="19"/>
      <c r="F392" s="343"/>
      <c r="G392" s="343"/>
    </row>
    <row r="393" spans="1:7" hidden="1" outlineLevel="1" x14ac:dyDescent="0.25">
      <c r="A393" s="367" t="s">
        <v>1064</v>
      </c>
      <c r="B393" s="378"/>
      <c r="C393" s="462"/>
      <c r="D393" s="406"/>
      <c r="E393" s="19"/>
      <c r="F393" s="19"/>
      <c r="G393" s="19"/>
    </row>
    <row r="394" spans="1:7" hidden="1" outlineLevel="1" x14ac:dyDescent="0.25">
      <c r="A394" s="367" t="s">
        <v>1065</v>
      </c>
      <c r="B394" s="406"/>
      <c r="C394" s="454"/>
      <c r="D394" s="406"/>
      <c r="E394" s="19"/>
      <c r="F394" s="19"/>
      <c r="G394" s="19"/>
    </row>
    <row r="395" spans="1:7" hidden="1" outlineLevel="1" x14ac:dyDescent="0.25">
      <c r="A395" s="367" t="s">
        <v>1066</v>
      </c>
      <c r="B395" s="406"/>
      <c r="C395" s="454"/>
      <c r="D395" s="406"/>
      <c r="E395" s="19"/>
      <c r="F395" s="19"/>
      <c r="G395" s="19"/>
    </row>
    <row r="396" spans="1:7" hidden="1" outlineLevel="1" x14ac:dyDescent="0.25">
      <c r="A396" s="367" t="s">
        <v>1067</v>
      </c>
      <c r="B396" s="406"/>
      <c r="C396" s="454"/>
      <c r="D396" s="406"/>
      <c r="E396" s="19"/>
      <c r="F396" s="19"/>
      <c r="G396" s="19"/>
    </row>
    <row r="397" spans="1:7" hidden="1" outlineLevel="1" x14ac:dyDescent="0.25">
      <c r="A397" s="367" t="s">
        <v>1068</v>
      </c>
      <c r="B397" s="406"/>
      <c r="C397" s="454"/>
      <c r="D397" s="406"/>
      <c r="E397" s="19"/>
      <c r="F397" s="19"/>
      <c r="G397" s="19"/>
    </row>
    <row r="398" spans="1:7" hidden="1" outlineLevel="1" x14ac:dyDescent="0.25">
      <c r="A398" s="367" t="s">
        <v>1069</v>
      </c>
      <c r="B398" s="406"/>
      <c r="C398" s="454"/>
      <c r="D398" s="406"/>
      <c r="E398" s="19"/>
      <c r="F398" s="19"/>
      <c r="G398" s="19"/>
    </row>
    <row r="399" spans="1:7" hidden="1" outlineLevel="1" x14ac:dyDescent="0.25">
      <c r="A399" s="367" t="s">
        <v>1070</v>
      </c>
      <c r="B399" s="406"/>
      <c r="C399" s="454"/>
      <c r="D399" s="406"/>
      <c r="E399" s="19"/>
      <c r="F399" s="19"/>
      <c r="G399" s="19"/>
    </row>
    <row r="400" spans="1:7" hidden="1" outlineLevel="1" x14ac:dyDescent="0.25">
      <c r="A400" s="367" t="s">
        <v>1071</v>
      </c>
      <c r="B400" s="406"/>
      <c r="C400" s="454"/>
      <c r="D400" s="406"/>
      <c r="E400" s="19"/>
      <c r="F400" s="19"/>
      <c r="G400" s="19"/>
    </row>
    <row r="401" spans="1:7" hidden="1" outlineLevel="1" x14ac:dyDescent="0.25">
      <c r="A401" s="367" t="s">
        <v>1072</v>
      </c>
      <c r="B401" s="406"/>
      <c r="C401" s="454"/>
      <c r="D401" s="406"/>
      <c r="E401" s="19"/>
      <c r="F401" s="19"/>
      <c r="G401" s="19"/>
    </row>
    <row r="402" spans="1:7" hidden="1" outlineLevel="1" x14ac:dyDescent="0.25">
      <c r="A402" s="367" t="s">
        <v>1073</v>
      </c>
      <c r="B402" s="406"/>
      <c r="C402" s="454"/>
      <c r="D402" s="406"/>
      <c r="E402" s="19"/>
      <c r="F402" s="19"/>
      <c r="G402" s="19"/>
    </row>
    <row r="403" spans="1:7" hidden="1" outlineLevel="1" x14ac:dyDescent="0.25">
      <c r="A403" s="367" t="s">
        <v>1074</v>
      </c>
      <c r="B403" s="406"/>
      <c r="C403" s="454"/>
      <c r="D403" s="406"/>
      <c r="E403" s="19"/>
      <c r="F403" s="19"/>
      <c r="G403" s="19"/>
    </row>
    <row r="404" spans="1:7" hidden="1" outlineLevel="1" x14ac:dyDescent="0.25">
      <c r="A404" s="367" t="s">
        <v>1075</v>
      </c>
      <c r="B404" s="406"/>
      <c r="C404" s="454"/>
      <c r="D404" s="406"/>
      <c r="E404" s="19"/>
      <c r="F404" s="19"/>
      <c r="G404" s="19"/>
    </row>
    <row r="405" spans="1:7" hidden="1" outlineLevel="1" x14ac:dyDescent="0.25">
      <c r="A405" s="367" t="s">
        <v>1076</v>
      </c>
      <c r="B405" s="406"/>
      <c r="C405" s="454"/>
      <c r="D405" s="406"/>
      <c r="E405" s="19"/>
      <c r="F405" s="19"/>
      <c r="G405" s="19"/>
    </row>
    <row r="406" spans="1:7" hidden="1" outlineLevel="1" x14ac:dyDescent="0.25">
      <c r="A406" s="367" t="s">
        <v>1077</v>
      </c>
      <c r="B406" s="406"/>
      <c r="C406" s="454"/>
      <c r="D406" s="406"/>
      <c r="E406" s="19"/>
      <c r="F406" s="19"/>
      <c r="G406" s="19"/>
    </row>
    <row r="407" spans="1:7" hidden="1" outlineLevel="1" x14ac:dyDescent="0.25">
      <c r="A407" s="367" t="s">
        <v>1078</v>
      </c>
      <c r="B407" s="406"/>
      <c r="C407" s="454"/>
      <c r="D407" s="406"/>
      <c r="E407" s="19"/>
      <c r="F407" s="19"/>
      <c r="G407" s="19"/>
    </row>
    <row r="408" spans="1:7" hidden="1" outlineLevel="1" x14ac:dyDescent="0.25">
      <c r="A408" s="367" t="s">
        <v>1079</v>
      </c>
      <c r="B408" s="406"/>
      <c r="C408" s="454"/>
      <c r="D408" s="406"/>
      <c r="E408" s="19"/>
      <c r="F408" s="19"/>
      <c r="G408" s="19"/>
    </row>
    <row r="409" spans="1:7" hidden="1" outlineLevel="1" x14ac:dyDescent="0.25">
      <c r="A409" s="367" t="s">
        <v>1080</v>
      </c>
      <c r="B409" s="406"/>
      <c r="C409" s="454"/>
      <c r="D409" s="406"/>
      <c r="E409" s="19"/>
      <c r="F409" s="19"/>
      <c r="G409" s="19"/>
    </row>
    <row r="410" spans="1:7" hidden="1" outlineLevel="1" x14ac:dyDescent="0.25">
      <c r="A410" s="367" t="s">
        <v>1081</v>
      </c>
      <c r="B410" s="406"/>
      <c r="C410" s="454"/>
      <c r="D410" s="406"/>
      <c r="E410" s="19"/>
      <c r="F410" s="19"/>
      <c r="G410" s="19"/>
    </row>
    <row r="411" spans="1:7" hidden="1" outlineLevel="1" x14ac:dyDescent="0.25">
      <c r="A411" s="367" t="s">
        <v>1082</v>
      </c>
      <c r="B411" s="406"/>
      <c r="C411" s="454"/>
      <c r="D411" s="406"/>
      <c r="E411" s="19"/>
      <c r="F411" s="19"/>
      <c r="G411" s="19"/>
    </row>
    <row r="412" spans="1:7" hidden="1" outlineLevel="1" x14ac:dyDescent="0.25">
      <c r="A412" s="367" t="s">
        <v>1083</v>
      </c>
      <c r="B412" s="406"/>
      <c r="C412" s="454"/>
      <c r="D412" s="406"/>
      <c r="E412" s="19"/>
      <c r="F412" s="19"/>
      <c r="G412" s="19"/>
    </row>
    <row r="413" spans="1:7" hidden="1" outlineLevel="1" x14ac:dyDescent="0.25">
      <c r="A413" s="367" t="s">
        <v>1084</v>
      </c>
      <c r="B413" s="406"/>
      <c r="C413" s="454"/>
      <c r="D413" s="406"/>
      <c r="E413" s="19"/>
      <c r="F413" s="19"/>
      <c r="G413" s="19"/>
    </row>
    <row r="414" spans="1:7" hidden="1" outlineLevel="1" x14ac:dyDescent="0.25">
      <c r="A414" s="367" t="s">
        <v>1085</v>
      </c>
      <c r="B414" s="406"/>
      <c r="C414" s="454"/>
      <c r="D414" s="406"/>
      <c r="E414" s="19"/>
      <c r="F414" s="19"/>
      <c r="G414" s="19"/>
    </row>
    <row r="415" spans="1:7" hidden="1" outlineLevel="1" x14ac:dyDescent="0.25">
      <c r="A415" s="367" t="s">
        <v>1086</v>
      </c>
      <c r="B415" s="406"/>
      <c r="C415" s="454"/>
      <c r="D415" s="406"/>
      <c r="E415" s="19"/>
      <c r="F415" s="19"/>
      <c r="G415" s="19"/>
    </row>
    <row r="416" spans="1:7" hidden="1" outlineLevel="1" x14ac:dyDescent="0.25">
      <c r="A416" s="367" t="s">
        <v>1087</v>
      </c>
      <c r="B416" s="406"/>
      <c r="C416" s="454"/>
      <c r="D416" s="406"/>
      <c r="E416" s="19"/>
      <c r="F416" s="19"/>
      <c r="G416" s="19"/>
    </row>
    <row r="417" spans="1:7" hidden="1" outlineLevel="1" x14ac:dyDescent="0.25">
      <c r="A417" s="367" t="s">
        <v>1088</v>
      </c>
      <c r="B417" s="406"/>
      <c r="C417" s="454"/>
      <c r="D417" s="406"/>
      <c r="E417" s="19"/>
      <c r="F417" s="19"/>
      <c r="G417" s="19"/>
    </row>
    <row r="418" spans="1:7" hidden="1" outlineLevel="1" x14ac:dyDescent="0.25">
      <c r="A418" s="367" t="s">
        <v>1089</v>
      </c>
      <c r="B418" s="406"/>
      <c r="C418" s="454"/>
      <c r="D418" s="406"/>
      <c r="E418" s="19"/>
      <c r="F418" s="19"/>
      <c r="G418" s="19"/>
    </row>
    <row r="419" spans="1:7" hidden="1" outlineLevel="1" x14ac:dyDescent="0.25">
      <c r="A419" s="367" t="s">
        <v>1090</v>
      </c>
      <c r="B419" s="406"/>
      <c r="C419" s="454"/>
      <c r="D419" s="406"/>
      <c r="E419" s="19"/>
      <c r="F419" s="19"/>
      <c r="G419" s="19"/>
    </row>
    <row r="420" spans="1:7" hidden="1" outlineLevel="1" x14ac:dyDescent="0.25">
      <c r="A420" s="367" t="s">
        <v>1091</v>
      </c>
      <c r="B420" s="406"/>
      <c r="C420" s="454"/>
      <c r="D420" s="406"/>
      <c r="E420" s="19"/>
      <c r="F420" s="19"/>
      <c r="G420" s="19"/>
    </row>
    <row r="421" spans="1:7" hidden="1" outlineLevel="1" x14ac:dyDescent="0.25">
      <c r="A421" s="367" t="s">
        <v>1092</v>
      </c>
      <c r="B421" s="406"/>
      <c r="C421" s="454"/>
      <c r="D421" s="406"/>
      <c r="E421" s="19"/>
      <c r="F421" s="19"/>
      <c r="G421" s="19"/>
    </row>
    <row r="422" spans="1:7" hidden="1" outlineLevel="1" x14ac:dyDescent="0.25">
      <c r="A422" s="367" t="s">
        <v>1093</v>
      </c>
      <c r="B422" s="406"/>
      <c r="C422" s="454"/>
      <c r="D422" s="406"/>
      <c r="E422" s="19"/>
      <c r="F422" s="19"/>
      <c r="G422" s="19"/>
    </row>
    <row r="423" spans="1:7" ht="18.75" collapsed="1" x14ac:dyDescent="0.25">
      <c r="A423" s="37"/>
      <c r="B423" s="38" t="s">
        <v>551</v>
      </c>
      <c r="C423" s="37"/>
      <c r="D423" s="37"/>
      <c r="E423" s="37"/>
      <c r="F423" s="39"/>
      <c r="G423" s="39"/>
    </row>
    <row r="424" spans="1:7" x14ac:dyDescent="0.25">
      <c r="A424" s="363"/>
      <c r="B424" s="364" t="s">
        <v>1094</v>
      </c>
      <c r="C424" s="363" t="s">
        <v>796</v>
      </c>
      <c r="D424" s="363" t="s">
        <v>797</v>
      </c>
      <c r="E424" s="363"/>
      <c r="F424" s="366" t="s">
        <v>589</v>
      </c>
      <c r="G424" s="366" t="s">
        <v>798</v>
      </c>
    </row>
    <row r="425" spans="1:7" x14ac:dyDescent="0.25">
      <c r="A425" s="367" t="s">
        <v>1095</v>
      </c>
      <c r="B425" s="367" t="s">
        <v>800</v>
      </c>
      <c r="C425" s="385"/>
      <c r="D425" s="393"/>
      <c r="E425" s="389"/>
      <c r="F425" s="457"/>
      <c r="G425" s="457"/>
    </row>
    <row r="426" spans="1:7" x14ac:dyDescent="0.25">
      <c r="A426" s="389"/>
      <c r="B426" s="406"/>
      <c r="C426" s="392"/>
      <c r="D426" s="393"/>
      <c r="E426" s="389"/>
      <c r="F426" s="457"/>
      <c r="G426" s="457"/>
    </row>
    <row r="427" spans="1:7" x14ac:dyDescent="0.25">
      <c r="A427" s="406"/>
      <c r="B427" s="367" t="s">
        <v>801</v>
      </c>
      <c r="C427" s="392"/>
      <c r="D427" s="393"/>
      <c r="E427" s="389"/>
      <c r="F427" s="457"/>
      <c r="G427" s="457"/>
    </row>
    <row r="428" spans="1:7" x14ac:dyDescent="0.25">
      <c r="A428" s="367" t="s">
        <v>1096</v>
      </c>
      <c r="B428" s="424" t="s">
        <v>931</v>
      </c>
      <c r="C428" s="385"/>
      <c r="D428" s="446"/>
      <c r="E428" s="389"/>
      <c r="F428" s="387" t="str">
        <f t="shared" ref="F428:F451" si="14">IF($C$452=0,"",IF(C428="[for completion]","",C428/$C$452))</f>
        <v/>
      </c>
      <c r="G428" s="387" t="str">
        <f t="shared" ref="G428:G451" si="15">IF($D$452=0,"",IF(D428="[for completion]","",D428/$D$452))</f>
        <v/>
      </c>
    </row>
    <row r="429" spans="1:7" x14ac:dyDescent="0.25">
      <c r="A429" s="367" t="s">
        <v>1097</v>
      </c>
      <c r="B429" s="424" t="s">
        <v>931</v>
      </c>
      <c r="C429" s="385"/>
      <c r="D429" s="446"/>
      <c r="E429" s="389"/>
      <c r="F429" s="387" t="str">
        <f t="shared" si="14"/>
        <v/>
      </c>
      <c r="G429" s="387" t="str">
        <f t="shared" si="15"/>
        <v/>
      </c>
    </row>
    <row r="430" spans="1:7" x14ac:dyDescent="0.25">
      <c r="A430" s="367" t="s">
        <v>1098</v>
      </c>
      <c r="B430" s="424" t="s">
        <v>931</v>
      </c>
      <c r="C430" s="385"/>
      <c r="D430" s="446"/>
      <c r="E430" s="389"/>
      <c r="F430" s="387" t="str">
        <f t="shared" si="14"/>
        <v/>
      </c>
      <c r="G430" s="387" t="str">
        <f t="shared" si="15"/>
        <v/>
      </c>
    </row>
    <row r="431" spans="1:7" x14ac:dyDescent="0.25">
      <c r="A431" s="367" t="s">
        <v>1099</v>
      </c>
      <c r="B431" s="424" t="s">
        <v>931</v>
      </c>
      <c r="C431" s="385"/>
      <c r="D431" s="446"/>
      <c r="E431" s="389"/>
      <c r="F431" s="387" t="str">
        <f t="shared" si="14"/>
        <v/>
      </c>
      <c r="G431" s="387" t="str">
        <f t="shared" si="15"/>
        <v/>
      </c>
    </row>
    <row r="432" spans="1:7" x14ac:dyDescent="0.25">
      <c r="A432" s="367" t="s">
        <v>1100</v>
      </c>
      <c r="B432" s="424" t="s">
        <v>931</v>
      </c>
      <c r="C432" s="385"/>
      <c r="D432" s="446"/>
      <c r="E432" s="389"/>
      <c r="F432" s="387" t="str">
        <f t="shared" si="14"/>
        <v/>
      </c>
      <c r="G432" s="387" t="str">
        <f t="shared" si="15"/>
        <v/>
      </c>
    </row>
    <row r="433" spans="1:7" x14ac:dyDescent="0.25">
      <c r="A433" s="367" t="s">
        <v>1101</v>
      </c>
      <c r="B433" s="424" t="s">
        <v>931</v>
      </c>
      <c r="C433" s="385"/>
      <c r="D433" s="446"/>
      <c r="E433" s="389"/>
      <c r="F433" s="387" t="str">
        <f t="shared" si="14"/>
        <v/>
      </c>
      <c r="G433" s="387" t="str">
        <f t="shared" si="15"/>
        <v/>
      </c>
    </row>
    <row r="434" spans="1:7" x14ac:dyDescent="0.25">
      <c r="A434" s="367" t="s">
        <v>1102</v>
      </c>
      <c r="B434" s="424" t="s">
        <v>931</v>
      </c>
      <c r="C434" s="385"/>
      <c r="D434" s="446"/>
      <c r="E434" s="389"/>
      <c r="F434" s="387" t="str">
        <f t="shared" si="14"/>
        <v/>
      </c>
      <c r="G434" s="387" t="str">
        <f t="shared" si="15"/>
        <v/>
      </c>
    </row>
    <row r="435" spans="1:7" x14ac:dyDescent="0.25">
      <c r="A435" s="367" t="s">
        <v>1103</v>
      </c>
      <c r="B435" s="424" t="s">
        <v>931</v>
      </c>
      <c r="C435" s="385"/>
      <c r="D435" s="446"/>
      <c r="E435" s="389"/>
      <c r="F435" s="387" t="str">
        <f t="shared" si="14"/>
        <v/>
      </c>
      <c r="G435" s="387" t="str">
        <f t="shared" si="15"/>
        <v/>
      </c>
    </row>
    <row r="436" spans="1:7" x14ac:dyDescent="0.25">
      <c r="A436" s="367" t="s">
        <v>1104</v>
      </c>
      <c r="B436" s="424" t="s">
        <v>931</v>
      </c>
      <c r="C436" s="385"/>
      <c r="D436" s="446"/>
      <c r="E436" s="389"/>
      <c r="F436" s="387" t="str">
        <f t="shared" si="14"/>
        <v/>
      </c>
      <c r="G436" s="387" t="str">
        <f t="shared" si="15"/>
        <v/>
      </c>
    </row>
    <row r="437" spans="1:7" x14ac:dyDescent="0.25">
      <c r="A437" s="367" t="s">
        <v>1105</v>
      </c>
      <c r="B437" s="424" t="s">
        <v>931</v>
      </c>
      <c r="C437" s="385"/>
      <c r="D437" s="446"/>
      <c r="E437" s="378"/>
      <c r="F437" s="387" t="str">
        <f t="shared" si="14"/>
        <v/>
      </c>
      <c r="G437" s="387" t="str">
        <f t="shared" si="15"/>
        <v/>
      </c>
    </row>
    <row r="438" spans="1:7" x14ac:dyDescent="0.25">
      <c r="A438" s="367" t="s">
        <v>1106</v>
      </c>
      <c r="B438" s="424" t="s">
        <v>931</v>
      </c>
      <c r="C438" s="385"/>
      <c r="D438" s="446"/>
      <c r="E438" s="378"/>
      <c r="F438" s="387" t="str">
        <f t="shared" si="14"/>
        <v/>
      </c>
      <c r="G438" s="387" t="str">
        <f t="shared" si="15"/>
        <v/>
      </c>
    </row>
    <row r="439" spans="1:7" x14ac:dyDescent="0.25">
      <c r="A439" s="367" t="s">
        <v>1107</v>
      </c>
      <c r="B439" s="424" t="s">
        <v>931</v>
      </c>
      <c r="C439" s="385"/>
      <c r="D439" s="446"/>
      <c r="E439" s="378"/>
      <c r="F439" s="387" t="str">
        <f t="shared" si="14"/>
        <v/>
      </c>
      <c r="G439" s="387" t="str">
        <f t="shared" si="15"/>
        <v/>
      </c>
    </row>
    <row r="440" spans="1:7" x14ac:dyDescent="0.25">
      <c r="A440" s="367" t="s">
        <v>1108</v>
      </c>
      <c r="B440" s="424" t="s">
        <v>931</v>
      </c>
      <c r="C440" s="385"/>
      <c r="D440" s="446"/>
      <c r="E440" s="378"/>
      <c r="F440" s="387" t="str">
        <f t="shared" si="14"/>
        <v/>
      </c>
      <c r="G440" s="387" t="str">
        <f t="shared" si="15"/>
        <v/>
      </c>
    </row>
    <row r="441" spans="1:7" x14ac:dyDescent="0.25">
      <c r="A441" s="367" t="s">
        <v>1109</v>
      </c>
      <c r="B441" s="424" t="s">
        <v>931</v>
      </c>
      <c r="C441" s="385"/>
      <c r="D441" s="446"/>
      <c r="E441" s="378"/>
      <c r="F441" s="387" t="str">
        <f t="shared" si="14"/>
        <v/>
      </c>
      <c r="G441" s="387" t="str">
        <f t="shared" si="15"/>
        <v/>
      </c>
    </row>
    <row r="442" spans="1:7" x14ac:dyDescent="0.25">
      <c r="A442" s="367" t="s">
        <v>1110</v>
      </c>
      <c r="B442" s="424" t="s">
        <v>931</v>
      </c>
      <c r="C442" s="385"/>
      <c r="D442" s="446"/>
      <c r="E442" s="378"/>
      <c r="F442" s="387" t="str">
        <f t="shared" si="14"/>
        <v/>
      </c>
      <c r="G442" s="387" t="str">
        <f t="shared" si="15"/>
        <v/>
      </c>
    </row>
    <row r="443" spans="1:7" x14ac:dyDescent="0.25">
      <c r="A443" s="367" t="s">
        <v>1111</v>
      </c>
      <c r="B443" s="424" t="s">
        <v>931</v>
      </c>
      <c r="C443" s="385"/>
      <c r="D443" s="446"/>
      <c r="E443" s="406"/>
      <c r="F443" s="387" t="str">
        <f t="shared" si="14"/>
        <v/>
      </c>
      <c r="G443" s="387" t="str">
        <f t="shared" si="15"/>
        <v/>
      </c>
    </row>
    <row r="444" spans="1:7" x14ac:dyDescent="0.25">
      <c r="A444" s="367" t="s">
        <v>1112</v>
      </c>
      <c r="B444" s="424" t="s">
        <v>931</v>
      </c>
      <c r="C444" s="385"/>
      <c r="D444" s="446"/>
      <c r="E444" s="435"/>
      <c r="F444" s="387" t="str">
        <f t="shared" si="14"/>
        <v/>
      </c>
      <c r="G444" s="387" t="str">
        <f t="shared" si="15"/>
        <v/>
      </c>
    </row>
    <row r="445" spans="1:7" x14ac:dyDescent="0.25">
      <c r="A445" s="367" t="s">
        <v>1113</v>
      </c>
      <c r="B445" s="424" t="s">
        <v>931</v>
      </c>
      <c r="C445" s="385"/>
      <c r="D445" s="446"/>
      <c r="E445" s="435"/>
      <c r="F445" s="387" t="str">
        <f t="shared" si="14"/>
        <v/>
      </c>
      <c r="G445" s="387" t="str">
        <f t="shared" si="15"/>
        <v/>
      </c>
    </row>
    <row r="446" spans="1:7" x14ac:dyDescent="0.25">
      <c r="A446" s="367" t="s">
        <v>1114</v>
      </c>
      <c r="B446" s="424" t="s">
        <v>931</v>
      </c>
      <c r="C446" s="385"/>
      <c r="D446" s="446"/>
      <c r="E446" s="435"/>
      <c r="F446" s="387" t="str">
        <f t="shared" si="14"/>
        <v/>
      </c>
      <c r="G446" s="387" t="str">
        <f t="shared" si="15"/>
        <v/>
      </c>
    </row>
    <row r="447" spans="1:7" x14ac:dyDescent="0.25">
      <c r="A447" s="367" t="s">
        <v>1115</v>
      </c>
      <c r="B447" s="424" t="s">
        <v>931</v>
      </c>
      <c r="C447" s="385"/>
      <c r="D447" s="446"/>
      <c r="E447" s="435"/>
      <c r="F447" s="387" t="str">
        <f t="shared" si="14"/>
        <v/>
      </c>
      <c r="G447" s="387" t="str">
        <f t="shared" si="15"/>
        <v/>
      </c>
    </row>
    <row r="448" spans="1:7" x14ac:dyDescent="0.25">
      <c r="A448" s="367" t="s">
        <v>1116</v>
      </c>
      <c r="B448" s="424" t="s">
        <v>931</v>
      </c>
      <c r="C448" s="385"/>
      <c r="D448" s="446"/>
      <c r="E448" s="435"/>
      <c r="F448" s="387" t="str">
        <f t="shared" si="14"/>
        <v/>
      </c>
      <c r="G448" s="387" t="str">
        <f t="shared" si="15"/>
        <v/>
      </c>
    </row>
    <row r="449" spans="1:7" x14ac:dyDescent="0.25">
      <c r="A449" s="367" t="s">
        <v>1117</v>
      </c>
      <c r="B449" s="424" t="s">
        <v>931</v>
      </c>
      <c r="C449" s="385"/>
      <c r="D449" s="446"/>
      <c r="E449" s="435"/>
      <c r="F449" s="387" t="str">
        <f t="shared" si="14"/>
        <v/>
      </c>
      <c r="G449" s="387" t="str">
        <f t="shared" si="15"/>
        <v/>
      </c>
    </row>
    <row r="450" spans="1:7" x14ac:dyDescent="0.25">
      <c r="A450" s="367" t="s">
        <v>1118</v>
      </c>
      <c r="B450" s="424" t="s">
        <v>931</v>
      </c>
      <c r="C450" s="385"/>
      <c r="D450" s="446"/>
      <c r="E450" s="435"/>
      <c r="F450" s="387" t="str">
        <f t="shared" si="14"/>
        <v/>
      </c>
      <c r="G450" s="387" t="str">
        <f t="shared" si="15"/>
        <v/>
      </c>
    </row>
    <row r="451" spans="1:7" x14ac:dyDescent="0.25">
      <c r="A451" s="367" t="s">
        <v>1119</v>
      </c>
      <c r="B451" s="424" t="s">
        <v>931</v>
      </c>
      <c r="C451" s="385"/>
      <c r="D451" s="446"/>
      <c r="E451" s="435"/>
      <c r="F451" s="387" t="str">
        <f t="shared" si="14"/>
        <v/>
      </c>
      <c r="G451" s="387" t="str">
        <f t="shared" si="15"/>
        <v/>
      </c>
    </row>
    <row r="452" spans="1:7" x14ac:dyDescent="0.25">
      <c r="A452" s="367" t="s">
        <v>1120</v>
      </c>
      <c r="B452" s="374" t="s">
        <v>108</v>
      </c>
      <c r="C452" s="383">
        <f>SUM(C428:C451)</f>
        <v>0</v>
      </c>
      <c r="D452" s="458">
        <f>SUM(D428:D451)</f>
        <v>0</v>
      </c>
      <c r="E452" s="435"/>
      <c r="F452" s="388">
        <f>SUM(F428:F451)</f>
        <v>0</v>
      </c>
      <c r="G452" s="388">
        <f>SUM(G428:G451)</f>
        <v>0</v>
      </c>
    </row>
    <row r="453" spans="1:7" x14ac:dyDescent="0.25">
      <c r="A453" s="363"/>
      <c r="B453" s="364" t="s">
        <v>1121</v>
      </c>
      <c r="C453" s="363" t="s">
        <v>796</v>
      </c>
      <c r="D453" s="363" t="s">
        <v>797</v>
      </c>
      <c r="E453" s="363"/>
      <c r="F453" s="366" t="s">
        <v>589</v>
      </c>
      <c r="G453" s="366" t="s">
        <v>798</v>
      </c>
    </row>
    <row r="454" spans="1:7" x14ac:dyDescent="0.25">
      <c r="A454" s="367" t="s">
        <v>1122</v>
      </c>
      <c r="B454" s="367" t="s">
        <v>835</v>
      </c>
      <c r="C454" s="448"/>
      <c r="D454" s="392"/>
      <c r="E454" s="406"/>
      <c r="F454" s="406"/>
      <c r="G454" s="406"/>
    </row>
    <row r="455" spans="1:7" x14ac:dyDescent="0.25">
      <c r="A455" s="406"/>
      <c r="B455" s="406"/>
      <c r="C455" s="392"/>
      <c r="D455" s="392"/>
      <c r="E455" s="406"/>
      <c r="F455" s="406"/>
      <c r="G455" s="406"/>
    </row>
    <row r="456" spans="1:7" x14ac:dyDescent="0.25">
      <c r="A456" s="406"/>
      <c r="B456" s="374" t="s">
        <v>836</v>
      </c>
      <c r="C456" s="392"/>
      <c r="D456" s="392"/>
      <c r="E456" s="406"/>
      <c r="F456" s="406"/>
      <c r="G456" s="406"/>
    </row>
    <row r="457" spans="1:7" x14ac:dyDescent="0.25">
      <c r="A457" s="367" t="s">
        <v>1123</v>
      </c>
      <c r="B457" s="367" t="s">
        <v>838</v>
      </c>
      <c r="C457" s="385"/>
      <c r="D457" s="446"/>
      <c r="E457" s="406"/>
      <c r="F457" s="387" t="str">
        <f>IF($C$465=0,"",IF(C457="[for completion]","",C457/$C$465))</f>
        <v/>
      </c>
      <c r="G457" s="387" t="str">
        <f>IF($D$465=0,"",IF(D457="[for completion]","",D457/$D$465))</f>
        <v/>
      </c>
    </row>
    <row r="458" spans="1:7" x14ac:dyDescent="0.25">
      <c r="A458" s="367" t="s">
        <v>1124</v>
      </c>
      <c r="B458" s="367" t="s">
        <v>840</v>
      </c>
      <c r="C458" s="385"/>
      <c r="D458" s="446"/>
      <c r="E458" s="406"/>
      <c r="F458" s="387" t="str">
        <f t="shared" ref="F458:F471" si="16">IF($C$465=0,"",IF(C458="[for completion]","",C458/$C$465))</f>
        <v/>
      </c>
      <c r="G458" s="387" t="str">
        <f t="shared" ref="G458:G471" si="17">IF($D$465=0,"",IF(D458="[for completion]","",D458/$D$465))</f>
        <v/>
      </c>
    </row>
    <row r="459" spans="1:7" x14ac:dyDescent="0.25">
      <c r="A459" s="367" t="s">
        <v>1125</v>
      </c>
      <c r="B459" s="367" t="s">
        <v>842</v>
      </c>
      <c r="C459" s="385"/>
      <c r="D459" s="446"/>
      <c r="E459" s="406"/>
      <c r="F459" s="387" t="str">
        <f t="shared" si="16"/>
        <v/>
      </c>
      <c r="G459" s="387" t="str">
        <f t="shared" si="17"/>
        <v/>
      </c>
    </row>
    <row r="460" spans="1:7" x14ac:dyDescent="0.25">
      <c r="A460" s="367" t="s">
        <v>1126</v>
      </c>
      <c r="B460" s="367" t="s">
        <v>844</v>
      </c>
      <c r="C460" s="385"/>
      <c r="D460" s="446"/>
      <c r="E460" s="406"/>
      <c r="F460" s="387" t="str">
        <f t="shared" si="16"/>
        <v/>
      </c>
      <c r="G460" s="387" t="str">
        <f t="shared" si="17"/>
        <v/>
      </c>
    </row>
    <row r="461" spans="1:7" x14ac:dyDescent="0.25">
      <c r="A461" s="367" t="s">
        <v>1127</v>
      </c>
      <c r="B461" s="367" t="s">
        <v>846</v>
      </c>
      <c r="C461" s="385"/>
      <c r="D461" s="446"/>
      <c r="E461" s="406"/>
      <c r="F461" s="387" t="str">
        <f t="shared" si="16"/>
        <v/>
      </c>
      <c r="G461" s="387" t="str">
        <f t="shared" si="17"/>
        <v/>
      </c>
    </row>
    <row r="462" spans="1:7" x14ac:dyDescent="0.25">
      <c r="A462" s="367" t="s">
        <v>1128</v>
      </c>
      <c r="B462" s="367" t="s">
        <v>848</v>
      </c>
      <c r="C462" s="385"/>
      <c r="D462" s="446"/>
      <c r="E462" s="406"/>
      <c r="F462" s="387" t="str">
        <f t="shared" si="16"/>
        <v/>
      </c>
      <c r="G462" s="387" t="str">
        <f t="shared" si="17"/>
        <v/>
      </c>
    </row>
    <row r="463" spans="1:7" x14ac:dyDescent="0.25">
      <c r="A463" s="367" t="s">
        <v>1129</v>
      </c>
      <c r="B463" s="367" t="s">
        <v>850</v>
      </c>
      <c r="C463" s="385"/>
      <c r="D463" s="446"/>
      <c r="E463" s="406"/>
      <c r="F463" s="387" t="str">
        <f t="shared" si="16"/>
        <v/>
      </c>
      <c r="G463" s="387" t="str">
        <f t="shared" si="17"/>
        <v/>
      </c>
    </row>
    <row r="464" spans="1:7" x14ac:dyDescent="0.25">
      <c r="A464" s="367" t="s">
        <v>1130</v>
      </c>
      <c r="B464" s="367" t="s">
        <v>852</v>
      </c>
      <c r="C464" s="385"/>
      <c r="D464" s="446"/>
      <c r="E464" s="406"/>
      <c r="F464" s="387" t="str">
        <f t="shared" si="16"/>
        <v/>
      </c>
      <c r="G464" s="387" t="str">
        <f t="shared" si="17"/>
        <v/>
      </c>
    </row>
    <row r="465" spans="1:7" x14ac:dyDescent="0.25">
      <c r="A465" s="367" t="s">
        <v>1131</v>
      </c>
      <c r="B465" s="382" t="s">
        <v>108</v>
      </c>
      <c r="C465" s="407">
        <f>SUM(C457:C464)</f>
        <v>0</v>
      </c>
      <c r="D465" s="459">
        <f>SUM(D457:D464)</f>
        <v>0</v>
      </c>
      <c r="E465" s="406"/>
      <c r="F465" s="380">
        <f>SUM(F457:F464)</f>
        <v>0</v>
      </c>
      <c r="G465" s="380">
        <f>SUM(G457:G464)</f>
        <v>0</v>
      </c>
    </row>
    <row r="466" spans="1:7" hidden="1" outlineLevel="1" x14ac:dyDescent="0.25">
      <c r="A466" s="367" t="s">
        <v>1132</v>
      </c>
      <c r="B466" s="443" t="s">
        <v>855</v>
      </c>
      <c r="C466" s="462"/>
      <c r="D466" s="465"/>
      <c r="E466" s="406"/>
      <c r="F466" s="387" t="str">
        <f t="shared" si="16"/>
        <v/>
      </c>
      <c r="G466" s="387" t="str">
        <f t="shared" si="17"/>
        <v/>
      </c>
    </row>
    <row r="467" spans="1:7" hidden="1" outlineLevel="1" x14ac:dyDescent="0.25">
      <c r="A467" s="367" t="s">
        <v>1133</v>
      </c>
      <c r="B467" s="443" t="s">
        <v>857</v>
      </c>
      <c r="C467" s="462"/>
      <c r="D467" s="465"/>
      <c r="E467" s="406"/>
      <c r="F467" s="387" t="str">
        <f t="shared" si="16"/>
        <v/>
      </c>
      <c r="G467" s="387" t="str">
        <f t="shared" si="17"/>
        <v/>
      </c>
    </row>
    <row r="468" spans="1:7" hidden="1" outlineLevel="1" x14ac:dyDescent="0.25">
      <c r="A468" s="367" t="s">
        <v>1134</v>
      </c>
      <c r="B468" s="443" t="s">
        <v>859</v>
      </c>
      <c r="C468" s="462"/>
      <c r="D468" s="465"/>
      <c r="E468" s="406"/>
      <c r="F468" s="387" t="str">
        <f t="shared" si="16"/>
        <v/>
      </c>
      <c r="G468" s="387" t="str">
        <f t="shared" si="17"/>
        <v/>
      </c>
    </row>
    <row r="469" spans="1:7" hidden="1" outlineLevel="1" x14ac:dyDescent="0.25">
      <c r="A469" s="367" t="s">
        <v>1135</v>
      </c>
      <c r="B469" s="443" t="s">
        <v>861</v>
      </c>
      <c r="C469" s="462"/>
      <c r="D469" s="465"/>
      <c r="E469" s="406"/>
      <c r="F469" s="387" t="str">
        <f t="shared" si="16"/>
        <v/>
      </c>
      <c r="G469" s="387" t="str">
        <f t="shared" si="17"/>
        <v/>
      </c>
    </row>
    <row r="470" spans="1:7" hidden="1" outlineLevel="1" x14ac:dyDescent="0.25">
      <c r="A470" s="367" t="s">
        <v>1136</v>
      </c>
      <c r="B470" s="443" t="s">
        <v>863</v>
      </c>
      <c r="C470" s="462"/>
      <c r="D470" s="465"/>
      <c r="E470" s="406"/>
      <c r="F470" s="387" t="str">
        <f t="shared" si="16"/>
        <v/>
      </c>
      <c r="G470" s="387" t="str">
        <f t="shared" si="17"/>
        <v/>
      </c>
    </row>
    <row r="471" spans="1:7" hidden="1" outlineLevel="1" x14ac:dyDescent="0.25">
      <c r="A471" s="367" t="s">
        <v>1137</v>
      </c>
      <c r="B471" s="443" t="s">
        <v>865</v>
      </c>
      <c r="C471" s="462"/>
      <c r="D471" s="465"/>
      <c r="E471" s="406"/>
      <c r="F471" s="387" t="str">
        <f t="shared" si="16"/>
        <v/>
      </c>
      <c r="G471" s="387" t="str">
        <f t="shared" si="17"/>
        <v/>
      </c>
    </row>
    <row r="472" spans="1:7" hidden="1" outlineLevel="1" x14ac:dyDescent="0.25">
      <c r="A472" s="367" t="s">
        <v>1138</v>
      </c>
      <c r="B472" s="384"/>
      <c r="C472" s="406"/>
      <c r="D472" s="406"/>
      <c r="E472" s="406"/>
      <c r="F472" s="401"/>
      <c r="G472" s="401"/>
    </row>
    <row r="473" spans="1:7" hidden="1" outlineLevel="1" x14ac:dyDescent="0.25">
      <c r="A473" s="367" t="s">
        <v>1139</v>
      </c>
      <c r="B473" s="384"/>
      <c r="C473" s="406"/>
      <c r="D473" s="406"/>
      <c r="E473" s="406"/>
      <c r="F473" s="401"/>
      <c r="G473" s="401"/>
    </row>
    <row r="474" spans="1:7" hidden="1" outlineLevel="1" x14ac:dyDescent="0.25">
      <c r="A474" s="367" t="s">
        <v>1140</v>
      </c>
      <c r="B474" s="384"/>
      <c r="C474" s="406"/>
      <c r="D474" s="406"/>
      <c r="E474" s="406"/>
      <c r="F474" s="435"/>
      <c r="G474" s="435"/>
    </row>
    <row r="475" spans="1:7" collapsed="1" x14ac:dyDescent="0.25">
      <c r="A475" s="363"/>
      <c r="B475" s="364" t="s">
        <v>1141</v>
      </c>
      <c r="C475" s="363" t="s">
        <v>796</v>
      </c>
      <c r="D475" s="363" t="s">
        <v>797</v>
      </c>
      <c r="E475" s="363"/>
      <c r="F475" s="366" t="s">
        <v>589</v>
      </c>
      <c r="G475" s="366" t="s">
        <v>798</v>
      </c>
    </row>
    <row r="476" spans="1:7" x14ac:dyDescent="0.25">
      <c r="A476" s="367" t="s">
        <v>1142</v>
      </c>
      <c r="B476" s="367" t="s">
        <v>835</v>
      </c>
      <c r="C476" s="385"/>
      <c r="D476" s="392"/>
      <c r="E476" s="406"/>
      <c r="F476" s="392"/>
      <c r="G476" s="392"/>
    </row>
    <row r="477" spans="1:7" x14ac:dyDescent="0.25">
      <c r="A477" s="406"/>
      <c r="B477" s="406"/>
      <c r="C477" s="392"/>
      <c r="D477" s="392"/>
      <c r="E477" s="406"/>
      <c r="F477" s="392"/>
      <c r="G477" s="392"/>
    </row>
    <row r="478" spans="1:7" x14ac:dyDescent="0.25">
      <c r="A478" s="406"/>
      <c r="B478" s="374" t="s">
        <v>836</v>
      </c>
      <c r="C478" s="392"/>
      <c r="D478" s="392"/>
      <c r="E478" s="406"/>
      <c r="F478" s="392"/>
      <c r="G478" s="392"/>
    </row>
    <row r="479" spans="1:7" x14ac:dyDescent="0.25">
      <c r="A479" s="367" t="s">
        <v>1143</v>
      </c>
      <c r="B479" s="367" t="s">
        <v>838</v>
      </c>
      <c r="C479" s="385"/>
      <c r="D479" s="385"/>
      <c r="E479" s="406"/>
      <c r="F479" s="387" t="str">
        <f>IF($C$487=0,"",IF(C479="[Mark as ND1 if not relevant]","",C479/$C$487))</f>
        <v/>
      </c>
      <c r="G479" s="387" t="str">
        <f>IF($D$487=0,"",IF(D479="[Mark as ND1 if not relevant]","",D479/$D$487))</f>
        <v/>
      </c>
    </row>
    <row r="480" spans="1:7" x14ac:dyDescent="0.25">
      <c r="A480" s="367" t="s">
        <v>1144</v>
      </c>
      <c r="B480" s="367" t="s">
        <v>840</v>
      </c>
      <c r="C480" s="385"/>
      <c r="D480" s="385"/>
      <c r="E480" s="406"/>
      <c r="F480" s="387" t="str">
        <f t="shared" ref="F480:F486" si="18">IF($C$487=0,"",IF(C480="[Mark as ND1 if not relevant]","",C480/$C$487))</f>
        <v/>
      </c>
      <c r="G480" s="387" t="str">
        <f t="shared" ref="G480:G486" si="19">IF($D$487=0,"",IF(D480="[Mark as ND1 if not relevant]","",D480/$D$487))</f>
        <v/>
      </c>
    </row>
    <row r="481" spans="1:7" x14ac:dyDescent="0.25">
      <c r="A481" s="367" t="s">
        <v>1145</v>
      </c>
      <c r="B481" s="367" t="s">
        <v>842</v>
      </c>
      <c r="C481" s="385"/>
      <c r="D481" s="385"/>
      <c r="E481" s="406"/>
      <c r="F481" s="387" t="str">
        <f t="shared" si="18"/>
        <v/>
      </c>
      <c r="G481" s="387" t="str">
        <f t="shared" si="19"/>
        <v/>
      </c>
    </row>
    <row r="482" spans="1:7" x14ac:dyDescent="0.25">
      <c r="A482" s="367" t="s">
        <v>1146</v>
      </c>
      <c r="B482" s="367" t="s">
        <v>844</v>
      </c>
      <c r="C482" s="385"/>
      <c r="D482" s="385"/>
      <c r="E482" s="406"/>
      <c r="F482" s="387" t="str">
        <f t="shared" si="18"/>
        <v/>
      </c>
      <c r="G482" s="387" t="str">
        <f t="shared" si="19"/>
        <v/>
      </c>
    </row>
    <row r="483" spans="1:7" x14ac:dyDescent="0.25">
      <c r="A483" s="367" t="s">
        <v>1147</v>
      </c>
      <c r="B483" s="367" t="s">
        <v>846</v>
      </c>
      <c r="C483" s="385"/>
      <c r="D483" s="385"/>
      <c r="E483" s="406"/>
      <c r="F483" s="387" t="str">
        <f t="shared" si="18"/>
        <v/>
      </c>
      <c r="G483" s="387" t="str">
        <f t="shared" si="19"/>
        <v/>
      </c>
    </row>
    <row r="484" spans="1:7" x14ac:dyDescent="0.25">
      <c r="A484" s="367" t="s">
        <v>1148</v>
      </c>
      <c r="B484" s="367" t="s">
        <v>848</v>
      </c>
      <c r="C484" s="385"/>
      <c r="D484" s="385"/>
      <c r="E484" s="406"/>
      <c r="F484" s="387" t="str">
        <f t="shared" si="18"/>
        <v/>
      </c>
      <c r="G484" s="387" t="str">
        <f t="shared" si="19"/>
        <v/>
      </c>
    </row>
    <row r="485" spans="1:7" x14ac:dyDescent="0.25">
      <c r="A485" s="367" t="s">
        <v>1149</v>
      </c>
      <c r="B485" s="367" t="s">
        <v>850</v>
      </c>
      <c r="C485" s="385"/>
      <c r="D485" s="385"/>
      <c r="E485" s="406"/>
      <c r="F485" s="387" t="str">
        <f t="shared" si="18"/>
        <v/>
      </c>
      <c r="G485" s="387" t="str">
        <f t="shared" si="19"/>
        <v/>
      </c>
    </row>
    <row r="486" spans="1:7" x14ac:dyDescent="0.25">
      <c r="A486" s="367" t="s">
        <v>1150</v>
      </c>
      <c r="B486" s="367" t="s">
        <v>852</v>
      </c>
      <c r="C486" s="385"/>
      <c r="D486" s="385"/>
      <c r="E486" s="406"/>
      <c r="F486" s="387" t="str">
        <f t="shared" si="18"/>
        <v/>
      </c>
      <c r="G486" s="387" t="str">
        <f t="shared" si="19"/>
        <v/>
      </c>
    </row>
    <row r="487" spans="1:7" x14ac:dyDescent="0.25">
      <c r="A487" s="367" t="s">
        <v>1151</v>
      </c>
      <c r="B487" s="382" t="s">
        <v>108</v>
      </c>
      <c r="C487" s="407">
        <f>SUM(C479:C486)</f>
        <v>0</v>
      </c>
      <c r="D487" s="459">
        <f>SUM(D479:D486)</f>
        <v>0</v>
      </c>
      <c r="E487" s="406"/>
      <c r="F487" s="380">
        <f>SUM(F479:F486)</f>
        <v>0</v>
      </c>
      <c r="G487" s="380">
        <f>SUM(G479:G486)</f>
        <v>0</v>
      </c>
    </row>
    <row r="488" spans="1:7" hidden="1" outlineLevel="1" x14ac:dyDescent="0.25">
      <c r="A488" s="367" t="s">
        <v>1152</v>
      </c>
      <c r="B488" s="443" t="s">
        <v>855</v>
      </c>
      <c r="C488" s="385"/>
      <c r="D488" s="446"/>
      <c r="E488" s="406"/>
      <c r="F488" s="387" t="str">
        <f t="shared" ref="F488:F493" si="20">IF($C$487=0,"",IF(C488="[for completion]","",C488/$C$487))</f>
        <v/>
      </c>
      <c r="G488" s="387" t="str">
        <f t="shared" ref="G488:G493" si="21">IF($D$487=0,"",IF(D488="[for completion]","",D488/$D$487))</f>
        <v/>
      </c>
    </row>
    <row r="489" spans="1:7" hidden="1" outlineLevel="1" x14ac:dyDescent="0.25">
      <c r="A489" s="367" t="s">
        <v>1153</v>
      </c>
      <c r="B489" s="443" t="s">
        <v>857</v>
      </c>
      <c r="C489" s="385"/>
      <c r="D489" s="446"/>
      <c r="E489" s="406"/>
      <c r="F489" s="387" t="str">
        <f t="shared" si="20"/>
        <v/>
      </c>
      <c r="G489" s="387" t="str">
        <f t="shared" si="21"/>
        <v/>
      </c>
    </row>
    <row r="490" spans="1:7" hidden="1" outlineLevel="1" x14ac:dyDescent="0.25">
      <c r="A490" s="367" t="s">
        <v>1154</v>
      </c>
      <c r="B490" s="443" t="s">
        <v>859</v>
      </c>
      <c r="C490" s="385"/>
      <c r="D490" s="446"/>
      <c r="E490" s="406"/>
      <c r="F490" s="387" t="str">
        <f t="shared" si="20"/>
        <v/>
      </c>
      <c r="G490" s="387" t="str">
        <f t="shared" si="21"/>
        <v/>
      </c>
    </row>
    <row r="491" spans="1:7" hidden="1" outlineLevel="1" x14ac:dyDescent="0.25">
      <c r="A491" s="367" t="s">
        <v>1155</v>
      </c>
      <c r="B491" s="443" t="s">
        <v>861</v>
      </c>
      <c r="C491" s="385"/>
      <c r="D491" s="446"/>
      <c r="E491" s="406"/>
      <c r="F491" s="387" t="str">
        <f t="shared" si="20"/>
        <v/>
      </c>
      <c r="G491" s="387" t="str">
        <f t="shared" si="21"/>
        <v/>
      </c>
    </row>
    <row r="492" spans="1:7" hidden="1" outlineLevel="1" x14ac:dyDescent="0.25">
      <c r="A492" s="367" t="s">
        <v>1156</v>
      </c>
      <c r="B492" s="443" t="s">
        <v>863</v>
      </c>
      <c r="C492" s="385"/>
      <c r="D492" s="446"/>
      <c r="E492" s="406"/>
      <c r="F492" s="387" t="str">
        <f t="shared" si="20"/>
        <v/>
      </c>
      <c r="G492" s="387" t="str">
        <f t="shared" si="21"/>
        <v/>
      </c>
    </row>
    <row r="493" spans="1:7" hidden="1" outlineLevel="1" x14ac:dyDescent="0.25">
      <c r="A493" s="367" t="s">
        <v>1157</v>
      </c>
      <c r="B493" s="443" t="s">
        <v>865</v>
      </c>
      <c r="C493" s="385"/>
      <c r="D493" s="446"/>
      <c r="E493" s="406"/>
      <c r="F493" s="387" t="str">
        <f t="shared" si="20"/>
        <v/>
      </c>
      <c r="G493" s="387" t="str">
        <f t="shared" si="21"/>
        <v/>
      </c>
    </row>
    <row r="494" spans="1:7" hidden="1" outlineLevel="1" x14ac:dyDescent="0.25">
      <c r="A494" s="367" t="s">
        <v>1158</v>
      </c>
      <c r="B494" s="384"/>
      <c r="C494" s="406"/>
      <c r="D494" s="406"/>
      <c r="E494" s="406"/>
      <c r="F494" s="460"/>
      <c r="G494" s="460"/>
    </row>
    <row r="495" spans="1:7" hidden="1" outlineLevel="1" x14ac:dyDescent="0.25">
      <c r="A495" s="367" t="s">
        <v>1159</v>
      </c>
      <c r="B495" s="384"/>
      <c r="C495" s="406"/>
      <c r="D495" s="406"/>
      <c r="E495" s="406"/>
      <c r="F495" s="460"/>
      <c r="G495" s="460"/>
    </row>
    <row r="496" spans="1:7" hidden="1" outlineLevel="1" x14ac:dyDescent="0.25">
      <c r="A496" s="367" t="s">
        <v>1160</v>
      </c>
      <c r="B496" s="384"/>
      <c r="C496" s="406"/>
      <c r="D496" s="406"/>
      <c r="E496" s="406"/>
      <c r="F496" s="460"/>
      <c r="G496" s="454"/>
    </row>
    <row r="497" spans="1:7" collapsed="1" x14ac:dyDescent="0.25">
      <c r="A497" s="363"/>
      <c r="B497" s="364" t="s">
        <v>1161</v>
      </c>
      <c r="C497" s="363" t="s">
        <v>1162</v>
      </c>
      <c r="D497" s="363"/>
      <c r="E497" s="363"/>
      <c r="F497" s="366"/>
      <c r="G497" s="366"/>
    </row>
    <row r="498" spans="1:7" x14ac:dyDescent="0.25">
      <c r="A498" s="367" t="s">
        <v>1163</v>
      </c>
      <c r="B498" s="374" t="s">
        <v>1164</v>
      </c>
      <c r="C498" s="32"/>
      <c r="D498" s="23"/>
      <c r="E498" s="23"/>
      <c r="F498" s="23"/>
      <c r="G498" s="23"/>
    </row>
    <row r="499" spans="1:7" x14ac:dyDescent="0.25">
      <c r="A499" s="367" t="s">
        <v>1165</v>
      </c>
      <c r="B499" s="374" t="s">
        <v>1166</v>
      </c>
      <c r="C499" s="32"/>
      <c r="D499" s="23"/>
      <c r="E499" s="23"/>
      <c r="F499" s="23"/>
      <c r="G499" s="23"/>
    </row>
    <row r="500" spans="1:7" x14ac:dyDescent="0.25">
      <c r="A500" s="367" t="s">
        <v>1167</v>
      </c>
      <c r="B500" s="374" t="s">
        <v>1168</v>
      </c>
      <c r="C500" s="32"/>
      <c r="D500" s="23"/>
      <c r="E500" s="23"/>
      <c r="F500" s="23"/>
      <c r="G500" s="23"/>
    </row>
    <row r="501" spans="1:7" x14ac:dyDescent="0.25">
      <c r="A501" s="367" t="s">
        <v>1169</v>
      </c>
      <c r="B501" s="374" t="s">
        <v>1170</v>
      </c>
      <c r="C501" s="32"/>
      <c r="D501" s="23"/>
      <c r="E501" s="23"/>
      <c r="F501" s="23"/>
      <c r="G501" s="23"/>
    </row>
    <row r="502" spans="1:7" x14ac:dyDescent="0.25">
      <c r="A502" s="367" t="s">
        <v>1171</v>
      </c>
      <c r="B502" s="374" t="s">
        <v>1172</v>
      </c>
      <c r="C502" s="32"/>
      <c r="D502" s="23"/>
      <c r="E502" s="23"/>
      <c r="F502" s="23"/>
      <c r="G502" s="23"/>
    </row>
    <row r="503" spans="1:7" x14ac:dyDescent="0.25">
      <c r="A503" s="367" t="s">
        <v>1173</v>
      </c>
      <c r="B503" s="374" t="s">
        <v>1174</v>
      </c>
      <c r="C503" s="32"/>
      <c r="D503" s="23"/>
      <c r="E503" s="23"/>
      <c r="F503" s="23"/>
      <c r="G503" s="23"/>
    </row>
    <row r="504" spans="1:7" x14ac:dyDescent="0.25">
      <c r="A504" s="367" t="s">
        <v>1175</v>
      </c>
      <c r="B504" s="374" t="s">
        <v>1176</v>
      </c>
      <c r="C504" s="32"/>
      <c r="D504" s="23"/>
      <c r="E504" s="23"/>
      <c r="F504" s="23"/>
      <c r="G504" s="23"/>
    </row>
    <row r="505" spans="1:7" x14ac:dyDescent="0.25">
      <c r="A505" s="367" t="s">
        <v>1177</v>
      </c>
      <c r="B505" s="374" t="s">
        <v>1178</v>
      </c>
      <c r="C505" s="32"/>
      <c r="D505" s="23"/>
      <c r="E505" s="23"/>
      <c r="F505" s="23"/>
      <c r="G505" s="23"/>
    </row>
    <row r="506" spans="1:7" x14ac:dyDescent="0.25">
      <c r="A506" s="367" t="s">
        <v>1179</v>
      </c>
      <c r="B506" s="374" t="s">
        <v>1180</v>
      </c>
      <c r="C506" s="32"/>
      <c r="D506" s="23"/>
      <c r="E506" s="23"/>
      <c r="F506" s="23"/>
      <c r="G506" s="23"/>
    </row>
    <row r="507" spans="1:7" x14ac:dyDescent="0.25">
      <c r="A507" s="367" t="s">
        <v>1181</v>
      </c>
      <c r="B507" s="374" t="s">
        <v>1182</v>
      </c>
      <c r="C507" s="32"/>
      <c r="D507" s="23"/>
      <c r="E507" s="23"/>
      <c r="F507" s="23"/>
      <c r="G507" s="23"/>
    </row>
    <row r="508" spans="1:7" x14ac:dyDescent="0.25">
      <c r="A508" s="367" t="s">
        <v>1183</v>
      </c>
      <c r="B508" s="374" t="s">
        <v>1184</v>
      </c>
      <c r="C508" s="32"/>
      <c r="D508" s="23"/>
      <c r="E508" s="23"/>
      <c r="F508" s="23"/>
      <c r="G508" s="23"/>
    </row>
    <row r="509" spans="1:7" x14ac:dyDescent="0.25">
      <c r="A509" s="367" t="s">
        <v>1185</v>
      </c>
      <c r="B509" s="374" t="s">
        <v>1186</v>
      </c>
      <c r="C509" s="32"/>
      <c r="D509" s="23"/>
      <c r="E509" s="23"/>
      <c r="F509" s="23"/>
      <c r="G509" s="23"/>
    </row>
    <row r="510" spans="1:7" x14ac:dyDescent="0.25">
      <c r="A510" s="367" t="s">
        <v>1187</v>
      </c>
      <c r="B510" s="374" t="s">
        <v>106</v>
      </c>
      <c r="C510" s="32"/>
      <c r="D510" s="23"/>
      <c r="E510" s="23"/>
      <c r="F510" s="23"/>
      <c r="G510" s="23"/>
    </row>
    <row r="511" spans="1:7" hidden="1" outlineLevel="1" x14ac:dyDescent="0.25">
      <c r="A511" s="367" t="s">
        <v>1188</v>
      </c>
      <c r="B511" s="443" t="s">
        <v>1189</v>
      </c>
      <c r="C511" s="32"/>
      <c r="D511" s="23"/>
      <c r="E511" s="23"/>
      <c r="F511" s="23"/>
      <c r="G511" s="23"/>
    </row>
    <row r="512" spans="1:7" hidden="1" outlineLevel="1" x14ac:dyDescent="0.25">
      <c r="A512" s="367" t="s">
        <v>1190</v>
      </c>
      <c r="B512" s="453" t="s">
        <v>110</v>
      </c>
      <c r="C512" s="32"/>
      <c r="D512" s="23"/>
      <c r="E512" s="23"/>
      <c r="F512" s="23"/>
      <c r="G512" s="23"/>
    </row>
    <row r="513" spans="1:7" hidden="1" outlineLevel="1" x14ac:dyDescent="0.25">
      <c r="A513" s="367" t="s">
        <v>1191</v>
      </c>
      <c r="B513" s="453" t="s">
        <v>110</v>
      </c>
      <c r="C513" s="32"/>
      <c r="D513" s="23"/>
      <c r="E513" s="23"/>
      <c r="F513" s="23"/>
      <c r="G513" s="23"/>
    </row>
    <row r="514" spans="1:7" hidden="1" outlineLevel="1" x14ac:dyDescent="0.25">
      <c r="A514" s="367" t="s">
        <v>1192</v>
      </c>
      <c r="B514" s="453" t="s">
        <v>110</v>
      </c>
      <c r="C514" s="32"/>
      <c r="D514" s="23"/>
      <c r="E514" s="23"/>
      <c r="F514" s="23"/>
      <c r="G514" s="23"/>
    </row>
    <row r="515" spans="1:7" hidden="1" outlineLevel="1" x14ac:dyDescent="0.25">
      <c r="A515" s="367" t="s">
        <v>1193</v>
      </c>
      <c r="B515" s="453" t="s">
        <v>110</v>
      </c>
      <c r="C515" s="32"/>
      <c r="D515" s="23"/>
      <c r="E515" s="23"/>
      <c r="F515" s="23"/>
      <c r="G515" s="23"/>
    </row>
    <row r="516" spans="1:7" hidden="1" outlineLevel="1" x14ac:dyDescent="0.25">
      <c r="A516" s="367" t="s">
        <v>1194</v>
      </c>
      <c r="B516" s="453" t="s">
        <v>110</v>
      </c>
      <c r="C516" s="32"/>
      <c r="D516" s="23"/>
      <c r="E516" s="23"/>
      <c r="F516" s="23"/>
      <c r="G516" s="23"/>
    </row>
    <row r="517" spans="1:7" hidden="1" outlineLevel="1" x14ac:dyDescent="0.25">
      <c r="A517" s="367" t="s">
        <v>1195</v>
      </c>
      <c r="B517" s="453" t="s">
        <v>110</v>
      </c>
      <c r="C517" s="32"/>
      <c r="D517" s="23"/>
      <c r="E517" s="23"/>
      <c r="F517" s="23"/>
      <c r="G517" s="23"/>
    </row>
    <row r="518" spans="1:7" hidden="1" outlineLevel="1" x14ac:dyDescent="0.25">
      <c r="A518" s="367" t="s">
        <v>1196</v>
      </c>
      <c r="B518" s="453" t="s">
        <v>110</v>
      </c>
      <c r="C518" s="32"/>
      <c r="D518" s="23"/>
      <c r="E518" s="23"/>
      <c r="F518" s="23"/>
      <c r="G518" s="23"/>
    </row>
    <row r="519" spans="1:7" hidden="1" outlineLevel="1" x14ac:dyDescent="0.25">
      <c r="A519" s="367" t="s">
        <v>1197</v>
      </c>
      <c r="B519" s="453" t="s">
        <v>110</v>
      </c>
      <c r="C519" s="32"/>
      <c r="D519" s="23"/>
      <c r="E519" s="23"/>
      <c r="F519" s="23"/>
      <c r="G519" s="23"/>
    </row>
    <row r="520" spans="1:7" hidden="1" outlineLevel="1" x14ac:dyDescent="0.25">
      <c r="A520" s="367" t="s">
        <v>1198</v>
      </c>
      <c r="B520" s="453" t="s">
        <v>110</v>
      </c>
      <c r="C520" s="32"/>
      <c r="D520" s="23"/>
      <c r="E520" s="23"/>
      <c r="F520" s="23"/>
      <c r="G520" s="23"/>
    </row>
    <row r="521" spans="1:7" hidden="1" outlineLevel="1" x14ac:dyDescent="0.25">
      <c r="A521" s="367" t="s">
        <v>1199</v>
      </c>
      <c r="B521" s="453" t="s">
        <v>110</v>
      </c>
      <c r="C521" s="32"/>
      <c r="D521" s="23"/>
      <c r="E521" s="23"/>
      <c r="F521" s="23"/>
      <c r="G521" s="23"/>
    </row>
    <row r="522" spans="1:7" hidden="1" outlineLevel="1" x14ac:dyDescent="0.25">
      <c r="A522" s="367" t="s">
        <v>1200</v>
      </c>
      <c r="B522" s="453" t="s">
        <v>110</v>
      </c>
      <c r="C522" s="32"/>
      <c r="D522" s="23"/>
      <c r="E522" s="23"/>
      <c r="F522" s="23"/>
      <c r="G522" s="19"/>
    </row>
    <row r="523" spans="1:7" hidden="1" outlineLevel="1" x14ac:dyDescent="0.25">
      <c r="A523" s="367" t="s">
        <v>1201</v>
      </c>
      <c r="B523" s="453" t="s">
        <v>110</v>
      </c>
      <c r="C523" s="32"/>
      <c r="D523" s="23"/>
      <c r="E523" s="23"/>
      <c r="F523" s="23"/>
      <c r="G523" s="19"/>
    </row>
    <row r="524" spans="1:7" hidden="1" outlineLevel="1" x14ac:dyDescent="0.25">
      <c r="A524" s="367" t="s">
        <v>1202</v>
      </c>
      <c r="B524" s="453" t="s">
        <v>110</v>
      </c>
      <c r="C524" s="32"/>
      <c r="D524" s="23"/>
      <c r="E524" s="23"/>
      <c r="F524" s="23"/>
      <c r="G524" s="19"/>
    </row>
    <row r="525" spans="1:7" collapsed="1" x14ac:dyDescent="0.25">
      <c r="A525" s="363"/>
      <c r="B525" s="364" t="s">
        <v>1203</v>
      </c>
      <c r="C525" s="363" t="s">
        <v>66</v>
      </c>
      <c r="D525" s="363" t="s">
        <v>1204</v>
      </c>
      <c r="E525" s="363"/>
      <c r="F525" s="366" t="s">
        <v>589</v>
      </c>
      <c r="G525" s="366" t="s">
        <v>1205</v>
      </c>
    </row>
    <row r="526" spans="1:7" x14ac:dyDescent="0.25">
      <c r="A526" s="367" t="s">
        <v>1206</v>
      </c>
      <c r="B526" s="424" t="s">
        <v>931</v>
      </c>
      <c r="C526" s="385"/>
      <c r="D526" s="446"/>
      <c r="E526" s="416"/>
      <c r="F526" s="387" t="str">
        <f>IF($C$544=0,"",IF(C526="[for completion]","",IF(C526="","",C526/$C$544)))</f>
        <v/>
      </c>
      <c r="G526" s="387" t="str">
        <f>IF($D$544=0,"",IF(D526="[for completion]","",IF(D526="","",D526/$D$544)))</f>
        <v/>
      </c>
    </row>
    <row r="527" spans="1:7" x14ac:dyDescent="0.25">
      <c r="A527" s="367" t="s">
        <v>1207</v>
      </c>
      <c r="B527" s="424" t="s">
        <v>931</v>
      </c>
      <c r="C527" s="385"/>
      <c r="D527" s="446"/>
      <c r="E527" s="416"/>
      <c r="F527" s="387" t="str">
        <f t="shared" ref="F527:F543" si="22">IF($C$544=0,"",IF(C527="[for completion]","",IF(C527="","",C527/$C$544)))</f>
        <v/>
      </c>
      <c r="G527" s="387" t="str">
        <f t="shared" ref="G527:G543" si="23">IF($D$544=0,"",IF(D527="[for completion]","",IF(D527="","",D527/$D$544)))</f>
        <v/>
      </c>
    </row>
    <row r="528" spans="1:7" x14ac:dyDescent="0.25">
      <c r="A528" s="367" t="s">
        <v>1208</v>
      </c>
      <c r="B528" s="424" t="s">
        <v>931</v>
      </c>
      <c r="C528" s="385"/>
      <c r="D528" s="446"/>
      <c r="E528" s="416"/>
      <c r="F528" s="387" t="str">
        <f t="shared" si="22"/>
        <v/>
      </c>
      <c r="G528" s="387" t="str">
        <f t="shared" si="23"/>
        <v/>
      </c>
    </row>
    <row r="529" spans="1:7" x14ac:dyDescent="0.25">
      <c r="A529" s="367" t="s">
        <v>1209</v>
      </c>
      <c r="B529" s="424" t="s">
        <v>931</v>
      </c>
      <c r="C529" s="385"/>
      <c r="D529" s="446"/>
      <c r="E529" s="416"/>
      <c r="F529" s="387" t="str">
        <f t="shared" si="22"/>
        <v/>
      </c>
      <c r="G529" s="387" t="str">
        <f t="shared" si="23"/>
        <v/>
      </c>
    </row>
    <row r="530" spans="1:7" x14ac:dyDescent="0.25">
      <c r="A530" s="367" t="s">
        <v>1210</v>
      </c>
      <c r="B530" s="424" t="s">
        <v>931</v>
      </c>
      <c r="C530" s="385"/>
      <c r="D530" s="446"/>
      <c r="E530" s="416"/>
      <c r="F530" s="387" t="str">
        <f t="shared" si="22"/>
        <v/>
      </c>
      <c r="G530" s="387" t="str">
        <f t="shared" si="23"/>
        <v/>
      </c>
    </row>
    <row r="531" spans="1:7" x14ac:dyDescent="0.25">
      <c r="A531" s="367" t="s">
        <v>1211</v>
      </c>
      <c r="B531" s="424" t="s">
        <v>931</v>
      </c>
      <c r="C531" s="385"/>
      <c r="D531" s="446"/>
      <c r="E531" s="416"/>
      <c r="F531" s="387" t="str">
        <f t="shared" si="22"/>
        <v/>
      </c>
      <c r="G531" s="387" t="str">
        <f t="shared" si="23"/>
        <v/>
      </c>
    </row>
    <row r="532" spans="1:7" x14ac:dyDescent="0.25">
      <c r="A532" s="367" t="s">
        <v>1212</v>
      </c>
      <c r="B532" s="424" t="s">
        <v>931</v>
      </c>
      <c r="C532" s="385"/>
      <c r="D532" s="446"/>
      <c r="E532" s="416"/>
      <c r="F532" s="387" t="str">
        <f t="shared" si="22"/>
        <v/>
      </c>
      <c r="G532" s="387" t="str">
        <f t="shared" si="23"/>
        <v/>
      </c>
    </row>
    <row r="533" spans="1:7" x14ac:dyDescent="0.25">
      <c r="A533" s="367" t="s">
        <v>1213</v>
      </c>
      <c r="B533" s="424" t="s">
        <v>931</v>
      </c>
      <c r="C533" s="385"/>
      <c r="D533" s="446"/>
      <c r="E533" s="416"/>
      <c r="F533" s="387" t="str">
        <f t="shared" si="22"/>
        <v/>
      </c>
      <c r="G533" s="387" t="str">
        <f t="shared" si="23"/>
        <v/>
      </c>
    </row>
    <row r="534" spans="1:7" x14ac:dyDescent="0.25">
      <c r="A534" s="367" t="s">
        <v>1214</v>
      </c>
      <c r="B534" s="424" t="s">
        <v>931</v>
      </c>
      <c r="C534" s="385"/>
      <c r="D534" s="446"/>
      <c r="E534" s="416"/>
      <c r="F534" s="387" t="str">
        <f t="shared" si="22"/>
        <v/>
      </c>
      <c r="G534" s="387" t="str">
        <f t="shared" si="23"/>
        <v/>
      </c>
    </row>
    <row r="535" spans="1:7" x14ac:dyDescent="0.25">
      <c r="A535" s="367" t="s">
        <v>1215</v>
      </c>
      <c r="B535" s="424" t="s">
        <v>931</v>
      </c>
      <c r="C535" s="385"/>
      <c r="D535" s="446"/>
      <c r="E535" s="416"/>
      <c r="F535" s="387" t="str">
        <f t="shared" si="22"/>
        <v/>
      </c>
      <c r="G535" s="387" t="str">
        <f t="shared" si="23"/>
        <v/>
      </c>
    </row>
    <row r="536" spans="1:7" x14ac:dyDescent="0.25">
      <c r="A536" s="367" t="s">
        <v>1216</v>
      </c>
      <c r="B536" s="424" t="s">
        <v>931</v>
      </c>
      <c r="C536" s="385"/>
      <c r="D536" s="446"/>
      <c r="E536" s="416"/>
      <c r="F536" s="387" t="str">
        <f t="shared" si="22"/>
        <v/>
      </c>
      <c r="G536" s="387" t="str">
        <f t="shared" si="23"/>
        <v/>
      </c>
    </row>
    <row r="537" spans="1:7" x14ac:dyDescent="0.25">
      <c r="A537" s="367" t="s">
        <v>1217</v>
      </c>
      <c r="B537" s="424" t="s">
        <v>931</v>
      </c>
      <c r="C537" s="385"/>
      <c r="D537" s="446"/>
      <c r="E537" s="416"/>
      <c r="F537" s="387" t="str">
        <f t="shared" si="22"/>
        <v/>
      </c>
      <c r="G537" s="387" t="str">
        <f t="shared" si="23"/>
        <v/>
      </c>
    </row>
    <row r="538" spans="1:7" x14ac:dyDescent="0.25">
      <c r="A538" s="367" t="s">
        <v>1218</v>
      </c>
      <c r="B538" s="424" t="s">
        <v>931</v>
      </c>
      <c r="C538" s="385"/>
      <c r="D538" s="446"/>
      <c r="E538" s="416"/>
      <c r="F538" s="387" t="str">
        <f t="shared" si="22"/>
        <v/>
      </c>
      <c r="G538" s="387" t="str">
        <f t="shared" si="23"/>
        <v/>
      </c>
    </row>
    <row r="539" spans="1:7" x14ac:dyDescent="0.25">
      <c r="A539" s="367" t="s">
        <v>1219</v>
      </c>
      <c r="B539" s="424" t="s">
        <v>931</v>
      </c>
      <c r="C539" s="385"/>
      <c r="D539" s="446"/>
      <c r="E539" s="416"/>
      <c r="F539" s="387" t="str">
        <f t="shared" si="22"/>
        <v/>
      </c>
      <c r="G539" s="387" t="str">
        <f t="shared" si="23"/>
        <v/>
      </c>
    </row>
    <row r="540" spans="1:7" x14ac:dyDescent="0.25">
      <c r="A540" s="367" t="s">
        <v>1220</v>
      </c>
      <c r="B540" s="424" t="s">
        <v>931</v>
      </c>
      <c r="C540" s="385"/>
      <c r="D540" s="446"/>
      <c r="E540" s="416"/>
      <c r="F540" s="387" t="str">
        <f t="shared" si="22"/>
        <v/>
      </c>
      <c r="G540" s="387" t="str">
        <f t="shared" si="23"/>
        <v/>
      </c>
    </row>
    <row r="541" spans="1:7" x14ac:dyDescent="0.25">
      <c r="A541" s="367" t="s">
        <v>1221</v>
      </c>
      <c r="B541" s="424" t="s">
        <v>931</v>
      </c>
      <c r="C541" s="385"/>
      <c r="D541" s="446"/>
      <c r="E541" s="416"/>
      <c r="F541" s="387" t="str">
        <f t="shared" si="22"/>
        <v/>
      </c>
      <c r="G541" s="387" t="str">
        <f t="shared" si="23"/>
        <v/>
      </c>
    </row>
    <row r="542" spans="1:7" x14ac:dyDescent="0.25">
      <c r="A542" s="367" t="s">
        <v>1222</v>
      </c>
      <c r="B542" s="424" t="s">
        <v>931</v>
      </c>
      <c r="C542" s="385"/>
      <c r="D542" s="446"/>
      <c r="E542" s="416"/>
      <c r="F542" s="387" t="str">
        <f t="shared" si="22"/>
        <v/>
      </c>
      <c r="G542" s="387" t="str">
        <f t="shared" si="23"/>
        <v/>
      </c>
    </row>
    <row r="543" spans="1:7" x14ac:dyDescent="0.25">
      <c r="A543" s="367" t="s">
        <v>1223</v>
      </c>
      <c r="B543" s="374" t="s">
        <v>949</v>
      </c>
      <c r="C543" s="385"/>
      <c r="D543" s="446"/>
      <c r="E543" s="416"/>
      <c r="F543" s="387" t="str">
        <f t="shared" si="22"/>
        <v/>
      </c>
      <c r="G543" s="387" t="str">
        <f t="shared" si="23"/>
        <v/>
      </c>
    </row>
    <row r="544" spans="1:7" x14ac:dyDescent="0.25">
      <c r="A544" s="367" t="s">
        <v>1224</v>
      </c>
      <c r="B544" s="374" t="s">
        <v>108</v>
      </c>
      <c r="C544" s="407">
        <f>SUM(C526:C543)</f>
        <v>0</v>
      </c>
      <c r="D544" s="459">
        <f>SUM(D526:D543)</f>
        <v>0</v>
      </c>
      <c r="E544" s="416"/>
      <c r="F544" s="380">
        <f>SUM(F526:F543)</f>
        <v>0</v>
      </c>
      <c r="G544" s="380">
        <f>SUM(G526:G543)</f>
        <v>0</v>
      </c>
    </row>
    <row r="545" spans="1:7" hidden="1" outlineLevel="1" x14ac:dyDescent="0.25">
      <c r="A545" s="367" t="s">
        <v>1225</v>
      </c>
      <c r="B545" s="378"/>
      <c r="C545" s="406"/>
      <c r="D545" s="406"/>
      <c r="E545" s="416"/>
      <c r="F545" s="416"/>
      <c r="G545" s="416"/>
    </row>
    <row r="546" spans="1:7" hidden="1" outlineLevel="1" x14ac:dyDescent="0.25">
      <c r="A546" s="367" t="s">
        <v>1226</v>
      </c>
      <c r="B546" s="378"/>
      <c r="C546" s="406"/>
      <c r="D546" s="406"/>
      <c r="E546" s="416"/>
      <c r="F546" s="416"/>
      <c r="G546" s="416"/>
    </row>
    <row r="547" spans="1:7" hidden="1" outlineLevel="1" x14ac:dyDescent="0.25">
      <c r="A547" s="367" t="s">
        <v>1227</v>
      </c>
      <c r="B547" s="378"/>
      <c r="C547" s="406"/>
      <c r="D547" s="406"/>
      <c r="E547" s="416"/>
      <c r="F547" s="416"/>
      <c r="G547" s="416"/>
    </row>
    <row r="548" spans="1:7" collapsed="1" x14ac:dyDescent="0.25">
      <c r="A548" s="363"/>
      <c r="B548" s="364" t="s">
        <v>1228</v>
      </c>
      <c r="C548" s="363" t="s">
        <v>66</v>
      </c>
      <c r="D548" s="363" t="s">
        <v>1204</v>
      </c>
      <c r="E548" s="363"/>
      <c r="F548" s="366" t="s">
        <v>589</v>
      </c>
      <c r="G548" s="366" t="s">
        <v>1205</v>
      </c>
    </row>
    <row r="549" spans="1:7" x14ac:dyDescent="0.25">
      <c r="A549" s="367" t="s">
        <v>1229</v>
      </c>
      <c r="B549" s="424" t="s">
        <v>931</v>
      </c>
      <c r="C549" s="385"/>
      <c r="D549" s="446"/>
      <c r="E549" s="416"/>
      <c r="F549" s="387" t="str">
        <f>IF($C$567=0,"",IF(C549="[for completion]","",IF(C549="","",C549/$C$567)))</f>
        <v/>
      </c>
      <c r="G549" s="387" t="str">
        <f>IF($D$567=0,"",IF(D549="[for completion]","",IF(D549="","",D549/$D$567)))</f>
        <v/>
      </c>
    </row>
    <row r="550" spans="1:7" x14ac:dyDescent="0.25">
      <c r="A550" s="367" t="s">
        <v>1230</v>
      </c>
      <c r="B550" s="424" t="s">
        <v>931</v>
      </c>
      <c r="C550" s="385"/>
      <c r="D550" s="446"/>
      <c r="E550" s="416"/>
      <c r="F550" s="387" t="str">
        <f t="shared" ref="F550:F566" si="24">IF($C$567=0,"",IF(C550="[for completion]","",IF(C550="","",C550/$C$567)))</f>
        <v/>
      </c>
      <c r="G550" s="387" t="str">
        <f t="shared" ref="G550:G566" si="25">IF($D$567=0,"",IF(D550="[for completion]","",IF(D550="","",D550/$D$567)))</f>
        <v/>
      </c>
    </row>
    <row r="551" spans="1:7" x14ac:dyDescent="0.25">
      <c r="A551" s="367" t="s">
        <v>1231</v>
      </c>
      <c r="B551" s="424" t="s">
        <v>931</v>
      </c>
      <c r="C551" s="385"/>
      <c r="D551" s="446"/>
      <c r="E551" s="416"/>
      <c r="F551" s="387" t="str">
        <f t="shared" si="24"/>
        <v/>
      </c>
      <c r="G551" s="387" t="str">
        <f t="shared" si="25"/>
        <v/>
      </c>
    </row>
    <row r="552" spans="1:7" x14ac:dyDescent="0.25">
      <c r="A552" s="367" t="s">
        <v>1232</v>
      </c>
      <c r="B552" s="424" t="s">
        <v>931</v>
      </c>
      <c r="C552" s="385"/>
      <c r="D552" s="446"/>
      <c r="E552" s="416"/>
      <c r="F552" s="387" t="str">
        <f t="shared" si="24"/>
        <v/>
      </c>
      <c r="G552" s="387" t="str">
        <f t="shared" si="25"/>
        <v/>
      </c>
    </row>
    <row r="553" spans="1:7" x14ac:dyDescent="0.25">
      <c r="A553" s="367" t="s">
        <v>1233</v>
      </c>
      <c r="B553" s="424" t="s">
        <v>931</v>
      </c>
      <c r="C553" s="385"/>
      <c r="D553" s="446"/>
      <c r="E553" s="416"/>
      <c r="F553" s="387" t="str">
        <f t="shared" si="24"/>
        <v/>
      </c>
      <c r="G553" s="387" t="str">
        <f t="shared" si="25"/>
        <v/>
      </c>
    </row>
    <row r="554" spans="1:7" x14ac:dyDescent="0.25">
      <c r="A554" s="367" t="s">
        <v>1234</v>
      </c>
      <c r="B554" s="424" t="s">
        <v>931</v>
      </c>
      <c r="C554" s="385"/>
      <c r="D554" s="446"/>
      <c r="E554" s="416"/>
      <c r="F554" s="387" t="str">
        <f t="shared" si="24"/>
        <v/>
      </c>
      <c r="G554" s="387" t="str">
        <f t="shared" si="25"/>
        <v/>
      </c>
    </row>
    <row r="555" spans="1:7" x14ac:dyDescent="0.25">
      <c r="A555" s="367" t="s">
        <v>1235</v>
      </c>
      <c r="B555" s="424" t="s">
        <v>931</v>
      </c>
      <c r="C555" s="385"/>
      <c r="D555" s="446"/>
      <c r="E555" s="416"/>
      <c r="F555" s="387" t="str">
        <f t="shared" si="24"/>
        <v/>
      </c>
      <c r="G555" s="387" t="str">
        <f t="shared" si="25"/>
        <v/>
      </c>
    </row>
    <row r="556" spans="1:7" x14ac:dyDescent="0.25">
      <c r="A556" s="367" t="s">
        <v>1236</v>
      </c>
      <c r="B556" s="424" t="s">
        <v>931</v>
      </c>
      <c r="C556" s="385"/>
      <c r="D556" s="446"/>
      <c r="E556" s="416"/>
      <c r="F556" s="387" t="str">
        <f t="shared" si="24"/>
        <v/>
      </c>
      <c r="G556" s="387" t="str">
        <f t="shared" si="25"/>
        <v/>
      </c>
    </row>
    <row r="557" spans="1:7" x14ac:dyDescent="0.25">
      <c r="A557" s="367" t="s">
        <v>1237</v>
      </c>
      <c r="B557" s="424" t="s">
        <v>931</v>
      </c>
      <c r="C557" s="385"/>
      <c r="D557" s="446"/>
      <c r="E557" s="416"/>
      <c r="F557" s="387" t="str">
        <f t="shared" si="24"/>
        <v/>
      </c>
      <c r="G557" s="387" t="str">
        <f t="shared" si="25"/>
        <v/>
      </c>
    </row>
    <row r="558" spans="1:7" x14ac:dyDescent="0.25">
      <c r="A558" s="367" t="s">
        <v>1238</v>
      </c>
      <c r="B558" s="424" t="s">
        <v>931</v>
      </c>
      <c r="C558" s="385"/>
      <c r="D558" s="446"/>
      <c r="E558" s="416"/>
      <c r="F558" s="387" t="str">
        <f t="shared" si="24"/>
        <v/>
      </c>
      <c r="G558" s="387" t="str">
        <f t="shared" si="25"/>
        <v/>
      </c>
    </row>
    <row r="559" spans="1:7" x14ac:dyDescent="0.25">
      <c r="A559" s="367" t="s">
        <v>1239</v>
      </c>
      <c r="B559" s="424" t="s">
        <v>931</v>
      </c>
      <c r="C559" s="385"/>
      <c r="D559" s="446"/>
      <c r="E559" s="416"/>
      <c r="F559" s="387" t="str">
        <f t="shared" si="24"/>
        <v/>
      </c>
      <c r="G559" s="387" t="str">
        <f t="shared" si="25"/>
        <v/>
      </c>
    </row>
    <row r="560" spans="1:7" x14ac:dyDescent="0.25">
      <c r="A560" s="367" t="s">
        <v>1240</v>
      </c>
      <c r="B560" s="424" t="s">
        <v>931</v>
      </c>
      <c r="C560" s="385"/>
      <c r="D560" s="446"/>
      <c r="E560" s="416"/>
      <c r="F560" s="387" t="str">
        <f t="shared" si="24"/>
        <v/>
      </c>
      <c r="G560" s="387" t="str">
        <f t="shared" si="25"/>
        <v/>
      </c>
    </row>
    <row r="561" spans="1:7" x14ac:dyDescent="0.25">
      <c r="A561" s="367" t="s">
        <v>1241</v>
      </c>
      <c r="B561" s="424" t="s">
        <v>931</v>
      </c>
      <c r="C561" s="385"/>
      <c r="D561" s="446"/>
      <c r="E561" s="416"/>
      <c r="F561" s="387" t="str">
        <f t="shared" si="24"/>
        <v/>
      </c>
      <c r="G561" s="387" t="str">
        <f t="shared" si="25"/>
        <v/>
      </c>
    </row>
    <row r="562" spans="1:7" x14ac:dyDescent="0.25">
      <c r="A562" s="367" t="s">
        <v>1242</v>
      </c>
      <c r="B562" s="424" t="s">
        <v>931</v>
      </c>
      <c r="C562" s="385"/>
      <c r="D562" s="446"/>
      <c r="E562" s="416"/>
      <c r="F562" s="387" t="str">
        <f t="shared" si="24"/>
        <v/>
      </c>
      <c r="G562" s="387" t="str">
        <f t="shared" si="25"/>
        <v/>
      </c>
    </row>
    <row r="563" spans="1:7" x14ac:dyDescent="0.25">
      <c r="A563" s="367" t="s">
        <v>1243</v>
      </c>
      <c r="B563" s="424" t="s">
        <v>931</v>
      </c>
      <c r="C563" s="385"/>
      <c r="D563" s="446"/>
      <c r="E563" s="416"/>
      <c r="F563" s="387" t="str">
        <f t="shared" si="24"/>
        <v/>
      </c>
      <c r="G563" s="387" t="str">
        <f t="shared" si="25"/>
        <v/>
      </c>
    </row>
    <row r="564" spans="1:7" x14ac:dyDescent="0.25">
      <c r="A564" s="367" t="s">
        <v>1244</v>
      </c>
      <c r="B564" s="424" t="s">
        <v>931</v>
      </c>
      <c r="C564" s="385"/>
      <c r="D564" s="446"/>
      <c r="E564" s="416"/>
      <c r="F564" s="387" t="str">
        <f t="shared" si="24"/>
        <v/>
      </c>
      <c r="G564" s="387" t="str">
        <f t="shared" si="25"/>
        <v/>
      </c>
    </row>
    <row r="565" spans="1:7" x14ac:dyDescent="0.25">
      <c r="A565" s="367" t="s">
        <v>1245</v>
      </c>
      <c r="B565" s="424" t="s">
        <v>931</v>
      </c>
      <c r="C565" s="385"/>
      <c r="D565" s="446"/>
      <c r="E565" s="416"/>
      <c r="F565" s="387" t="str">
        <f t="shared" si="24"/>
        <v/>
      </c>
      <c r="G565" s="387" t="str">
        <f t="shared" si="25"/>
        <v/>
      </c>
    </row>
    <row r="566" spans="1:7" x14ac:dyDescent="0.25">
      <c r="A566" s="367" t="s">
        <v>1246</v>
      </c>
      <c r="B566" s="374" t="s">
        <v>949</v>
      </c>
      <c r="C566" s="385"/>
      <c r="D566" s="446"/>
      <c r="E566" s="416"/>
      <c r="F566" s="387" t="str">
        <f t="shared" si="24"/>
        <v/>
      </c>
      <c r="G566" s="387" t="str">
        <f t="shared" si="25"/>
        <v/>
      </c>
    </row>
    <row r="567" spans="1:7" x14ac:dyDescent="0.25">
      <c r="A567" s="367" t="s">
        <v>1247</v>
      </c>
      <c r="B567" s="374" t="s">
        <v>108</v>
      </c>
      <c r="C567" s="407">
        <f>SUM(C549:C566)</f>
        <v>0</v>
      </c>
      <c r="D567" s="459">
        <f>SUM(D549:D566)</f>
        <v>0</v>
      </c>
      <c r="E567" s="416"/>
      <c r="F567" s="380">
        <f>SUM(F549:F566)</f>
        <v>0</v>
      </c>
      <c r="G567" s="380">
        <f>SUM(G549:G566)</f>
        <v>0</v>
      </c>
    </row>
    <row r="568" spans="1:7" hidden="1" outlineLevel="1" x14ac:dyDescent="0.25">
      <c r="A568" s="367" t="s">
        <v>1248</v>
      </c>
      <c r="B568" s="378"/>
      <c r="C568" s="406"/>
      <c r="D568" s="406"/>
      <c r="E568" s="416"/>
      <c r="F568" s="416"/>
      <c r="G568" s="416"/>
    </row>
    <row r="569" spans="1:7" hidden="1" outlineLevel="1" x14ac:dyDescent="0.25">
      <c r="A569" s="367" t="s">
        <v>1249</v>
      </c>
      <c r="B569" s="378"/>
      <c r="C569" s="406"/>
      <c r="D569" s="406"/>
      <c r="E569" s="416"/>
      <c r="F569" s="416"/>
      <c r="G569" s="416"/>
    </row>
    <row r="570" spans="1:7" hidden="1" outlineLevel="1" x14ac:dyDescent="0.25">
      <c r="A570" s="367" t="s">
        <v>1250</v>
      </c>
      <c r="B570" s="378"/>
      <c r="C570" s="406"/>
      <c r="D570" s="406"/>
      <c r="E570" s="416"/>
      <c r="F570" s="416"/>
      <c r="G570" s="416"/>
    </row>
    <row r="571" spans="1:7" collapsed="1" x14ac:dyDescent="0.25">
      <c r="A571" s="363"/>
      <c r="B571" s="364" t="s">
        <v>1251</v>
      </c>
      <c r="C571" s="363" t="s">
        <v>66</v>
      </c>
      <c r="D571" s="363" t="s">
        <v>1204</v>
      </c>
      <c r="E571" s="363"/>
      <c r="F571" s="366" t="s">
        <v>589</v>
      </c>
      <c r="G571" s="366" t="s">
        <v>1205</v>
      </c>
    </row>
    <row r="572" spans="1:7" x14ac:dyDescent="0.25">
      <c r="A572" s="367" t="s">
        <v>1252</v>
      </c>
      <c r="B572" s="374" t="s">
        <v>979</v>
      </c>
      <c r="C572" s="385"/>
      <c r="D572" s="446"/>
      <c r="E572" s="416"/>
      <c r="F572" s="387" t="str">
        <f t="shared" ref="F572:F579" si="26">IF($C$585=0,"",IF(C572="[for completion]","",IF(C572="","",C572/$C$585)))</f>
        <v/>
      </c>
      <c r="G572" s="387" t="str">
        <f t="shared" ref="G572:G579" si="27">IF($D$585=0,"",IF(D572="[for completion]","",IF(D572="","",D572/$D$585)))</f>
        <v/>
      </c>
    </row>
    <row r="573" spans="1:7" x14ac:dyDescent="0.25">
      <c r="A573" s="367" t="s">
        <v>1253</v>
      </c>
      <c r="B573" s="374" t="s">
        <v>981</v>
      </c>
      <c r="C573" s="385"/>
      <c r="D573" s="446"/>
      <c r="E573" s="416"/>
      <c r="F573" s="387" t="str">
        <f t="shared" si="26"/>
        <v/>
      </c>
      <c r="G573" s="387" t="str">
        <f t="shared" si="27"/>
        <v/>
      </c>
    </row>
    <row r="574" spans="1:7" x14ac:dyDescent="0.25">
      <c r="A574" s="367" t="s">
        <v>1254</v>
      </c>
      <c r="B574" s="374" t="s">
        <v>983</v>
      </c>
      <c r="C574" s="385"/>
      <c r="D574" s="446"/>
      <c r="E574" s="416"/>
      <c r="F574" s="387" t="str">
        <f t="shared" si="26"/>
        <v/>
      </c>
      <c r="G574" s="387" t="str">
        <f t="shared" si="27"/>
        <v/>
      </c>
    </row>
    <row r="575" spans="1:7" x14ac:dyDescent="0.25">
      <c r="A575" s="367" t="s">
        <v>1255</v>
      </c>
      <c r="B575" s="374" t="s">
        <v>985</v>
      </c>
      <c r="C575" s="385"/>
      <c r="D575" s="446"/>
      <c r="E575" s="416"/>
      <c r="F575" s="387" t="str">
        <f t="shared" si="26"/>
        <v/>
      </c>
      <c r="G575" s="387" t="str">
        <f t="shared" si="27"/>
        <v/>
      </c>
    </row>
    <row r="576" spans="1:7" x14ac:dyDescent="0.25">
      <c r="A576" s="367" t="s">
        <v>1256</v>
      </c>
      <c r="B576" s="374" t="s">
        <v>987</v>
      </c>
      <c r="C576" s="385"/>
      <c r="D576" s="446"/>
      <c r="E576" s="416"/>
      <c r="F576" s="387" t="str">
        <f t="shared" si="26"/>
        <v/>
      </c>
      <c r="G576" s="387" t="str">
        <f t="shared" si="27"/>
        <v/>
      </c>
    </row>
    <row r="577" spans="1:7" x14ac:dyDescent="0.25">
      <c r="A577" s="367" t="s">
        <v>1257</v>
      </c>
      <c r="B577" s="374" t="s">
        <v>989</v>
      </c>
      <c r="C577" s="385"/>
      <c r="D577" s="446"/>
      <c r="E577" s="416"/>
      <c r="F577" s="387" t="str">
        <f t="shared" si="26"/>
        <v/>
      </c>
      <c r="G577" s="387" t="str">
        <f t="shared" si="27"/>
        <v/>
      </c>
    </row>
    <row r="578" spans="1:7" x14ac:dyDescent="0.25">
      <c r="A578" s="367" t="s">
        <v>1258</v>
      </c>
      <c r="B578" s="374" t="s">
        <v>991</v>
      </c>
      <c r="C578" s="385"/>
      <c r="D578" s="446"/>
      <c r="E578" s="416"/>
      <c r="F578" s="387" t="str">
        <f t="shared" si="26"/>
        <v/>
      </c>
      <c r="G578" s="387" t="str">
        <f t="shared" si="27"/>
        <v/>
      </c>
    </row>
    <row r="579" spans="1:7" x14ac:dyDescent="0.25">
      <c r="A579" s="367" t="s">
        <v>1259</v>
      </c>
      <c r="B579" s="374" t="s">
        <v>993</v>
      </c>
      <c r="C579" s="385"/>
      <c r="D579" s="446"/>
      <c r="E579" s="416"/>
      <c r="F579" s="387" t="str">
        <f t="shared" si="26"/>
        <v/>
      </c>
      <c r="G579" s="387" t="str">
        <f t="shared" si="27"/>
        <v/>
      </c>
    </row>
    <row r="580" spans="1:7" x14ac:dyDescent="0.25">
      <c r="A580" s="367" t="s">
        <v>1260</v>
      </c>
      <c r="B580" s="374" t="s">
        <v>995</v>
      </c>
      <c r="C580" s="385"/>
      <c r="D580" s="392"/>
      <c r="E580" s="416"/>
      <c r="F580" s="387"/>
      <c r="G580" s="387"/>
    </row>
    <row r="581" spans="1:7" x14ac:dyDescent="0.25">
      <c r="A581" s="367" t="s">
        <v>1261</v>
      </c>
      <c r="B581" s="367" t="s">
        <v>997</v>
      </c>
      <c r="C581" s="385"/>
      <c r="D581" s="392"/>
      <c r="E581" s="429"/>
      <c r="F581" s="387"/>
      <c r="G581" s="387"/>
    </row>
    <row r="582" spans="1:7" x14ac:dyDescent="0.25">
      <c r="A582" s="367" t="s">
        <v>1262</v>
      </c>
      <c r="B582" s="367" t="s">
        <v>999</v>
      </c>
      <c r="C582" s="385"/>
      <c r="D582" s="392"/>
      <c r="E582" s="429"/>
      <c r="F582" s="387"/>
      <c r="G582" s="387"/>
    </row>
    <row r="583" spans="1:7" x14ac:dyDescent="0.25">
      <c r="A583" s="367" t="s">
        <v>1263</v>
      </c>
      <c r="B583" s="374" t="s">
        <v>1001</v>
      </c>
      <c r="C583" s="385"/>
      <c r="D583" s="392"/>
      <c r="E583" s="416"/>
      <c r="F583" s="387" t="str">
        <f>IF($C$585=0,"",IF(C583="[for completion]","",IF(C583="","",C583/$C$585)))</f>
        <v/>
      </c>
      <c r="G583" s="387" t="str">
        <f>IF($D$585=0,"",IF(D583="[for completion]","",IF(D583="","",D583/$D$585)))</f>
        <v/>
      </c>
    </row>
    <row r="584" spans="1:7" x14ac:dyDescent="0.25">
      <c r="A584" s="367" t="s">
        <v>1264</v>
      </c>
      <c r="B584" s="367" t="s">
        <v>949</v>
      </c>
      <c r="C584" s="385"/>
      <c r="D584" s="446"/>
      <c r="E584" s="416"/>
      <c r="F584" s="387" t="str">
        <f>IF($C$585=0,"",IF(C584="[for completion]","",IF(C584="","",C584/$C$585)))</f>
        <v/>
      </c>
      <c r="G584" s="387" t="str">
        <f>IF($D$585=0,"",IF(D584="[for completion]","",IF(D584="","",D584/$D$585)))</f>
        <v/>
      </c>
    </row>
    <row r="585" spans="1:7" x14ac:dyDescent="0.25">
      <c r="A585" s="367" t="s">
        <v>1265</v>
      </c>
      <c r="B585" s="374" t="s">
        <v>108</v>
      </c>
      <c r="C585" s="407">
        <f>SUM(C572:C584)</f>
        <v>0</v>
      </c>
      <c r="D585" s="459">
        <f>SUM(D572:D584)</f>
        <v>0</v>
      </c>
      <c r="E585" s="416"/>
      <c r="F585" s="380">
        <f>SUM(F572:F584)</f>
        <v>0</v>
      </c>
      <c r="G585" s="380">
        <f>SUM(G572:G584)</f>
        <v>0</v>
      </c>
    </row>
    <row r="586" spans="1:7" hidden="1" outlineLevel="1" x14ac:dyDescent="0.25">
      <c r="A586" s="367" t="s">
        <v>1266</v>
      </c>
      <c r="B586" s="378"/>
      <c r="C586" s="462"/>
      <c r="D586" s="465"/>
      <c r="E586" s="416"/>
      <c r="F586" s="460"/>
      <c r="G586" s="460"/>
    </row>
    <row r="587" spans="1:7" hidden="1" outlineLevel="1" x14ac:dyDescent="0.25">
      <c r="A587" s="367" t="s">
        <v>1267</v>
      </c>
      <c r="B587" s="378"/>
      <c r="C587" s="462"/>
      <c r="D587" s="465"/>
      <c r="E587" s="416"/>
      <c r="F587" s="460"/>
      <c r="G587" s="460"/>
    </row>
    <row r="588" spans="1:7" hidden="1" outlineLevel="1" x14ac:dyDescent="0.25">
      <c r="A588" s="367" t="s">
        <v>1268</v>
      </c>
      <c r="B588" s="378"/>
      <c r="C588" s="462"/>
      <c r="D588" s="465"/>
      <c r="E588" s="416"/>
      <c r="F588" s="460"/>
      <c r="G588" s="460"/>
    </row>
    <row r="589" spans="1:7" hidden="1" outlineLevel="1" x14ac:dyDescent="0.25">
      <c r="A589" s="367" t="s">
        <v>1269</v>
      </c>
      <c r="B589" s="378"/>
      <c r="C589" s="462"/>
      <c r="D589" s="465"/>
      <c r="E589" s="416"/>
      <c r="F589" s="460"/>
      <c r="G589" s="460"/>
    </row>
    <row r="590" spans="1:7" hidden="1" outlineLevel="1" x14ac:dyDescent="0.25">
      <c r="A590" s="367" t="s">
        <v>1270</v>
      </c>
      <c r="B590" s="378"/>
      <c r="C590" s="462"/>
      <c r="D590" s="465"/>
      <c r="E590" s="416"/>
      <c r="F590" s="460"/>
      <c r="G590" s="460"/>
    </row>
    <row r="591" spans="1:7" hidden="1" outlineLevel="1" x14ac:dyDescent="0.25">
      <c r="A591" s="367" t="s">
        <v>1271</v>
      </c>
      <c r="B591" s="378"/>
      <c r="C591" s="462"/>
      <c r="D591" s="465"/>
      <c r="E591" s="416"/>
      <c r="F591" s="460"/>
      <c r="G591" s="460"/>
    </row>
    <row r="592" spans="1:7" hidden="1" outlineLevel="1" x14ac:dyDescent="0.25">
      <c r="A592" s="367" t="s">
        <v>1272</v>
      </c>
      <c r="B592" s="429"/>
      <c r="C592" s="429"/>
      <c r="D592" s="429"/>
      <c r="E592" s="429"/>
      <c r="F592" s="429"/>
      <c r="G592" s="429"/>
    </row>
    <row r="593" spans="1:7" hidden="1" outlineLevel="1" x14ac:dyDescent="0.25">
      <c r="A593" s="367" t="s">
        <v>1273</v>
      </c>
      <c r="B593" s="429"/>
      <c r="C593" s="429"/>
      <c r="D593" s="429"/>
      <c r="E593" s="429"/>
      <c r="F593" s="429"/>
      <c r="G593" s="429"/>
    </row>
    <row r="594" spans="1:7" hidden="1" outlineLevel="1" x14ac:dyDescent="0.25">
      <c r="A594" s="367" t="s">
        <v>1274</v>
      </c>
      <c r="B594" s="406"/>
      <c r="C594" s="406"/>
      <c r="D594" s="406"/>
      <c r="E594" s="406"/>
      <c r="F594" s="406"/>
      <c r="G594" s="427"/>
    </row>
    <row r="595" spans="1:7" hidden="1" outlineLevel="2" x14ac:dyDescent="0.25">
      <c r="A595" s="367" t="s">
        <v>1275</v>
      </c>
      <c r="B595" s="406"/>
      <c r="C595" s="406"/>
      <c r="D595" s="406"/>
      <c r="E595" s="406"/>
      <c r="F595" s="406"/>
      <c r="G595" s="427"/>
    </row>
    <row r="596" spans="1:7" collapsed="1" x14ac:dyDescent="0.25">
      <c r="A596" s="363"/>
      <c r="B596" s="364" t="s">
        <v>1276</v>
      </c>
      <c r="C596" s="363" t="s">
        <v>66</v>
      </c>
      <c r="D596" s="363" t="s">
        <v>1204</v>
      </c>
      <c r="E596" s="363"/>
      <c r="F596" s="366" t="s">
        <v>588</v>
      </c>
      <c r="G596" s="366" t="s">
        <v>1205</v>
      </c>
    </row>
    <row r="597" spans="1:7" x14ac:dyDescent="0.25">
      <c r="A597" s="367" t="s">
        <v>1277</v>
      </c>
      <c r="B597" s="374" t="s">
        <v>1033</v>
      </c>
      <c r="C597" s="385"/>
      <c r="D597" s="446"/>
      <c r="E597" s="416"/>
      <c r="F597" s="387" t="str">
        <f>IF($C$602=0,"",IF(C597="[for completion]","",IF(C597="","",C597/$C$602)))</f>
        <v/>
      </c>
      <c r="G597" s="387" t="str">
        <f>IF($D$602=0,"",IF(D597="[for completion]","",IF(D597="","",D597/$D$602)))</f>
        <v/>
      </c>
    </row>
    <row r="598" spans="1:7" x14ac:dyDescent="0.25">
      <c r="A598" s="367" t="s">
        <v>1278</v>
      </c>
      <c r="B598" s="464" t="s">
        <v>1279</v>
      </c>
      <c r="C598" s="385"/>
      <c r="D598" s="446"/>
      <c r="E598" s="416"/>
      <c r="F598" s="387" t="str">
        <f t="shared" ref="F598:F600" si="28">IF($C$602=0,"",IF(C598="[for completion]","",IF(C598="","",C598/$C$602)))</f>
        <v/>
      </c>
      <c r="G598" s="387" t="str">
        <f t="shared" ref="G598:G600" si="29">IF($D$602=0,"",IF(D598="[for completion]","",IF(D598="","",D598/$D$602)))</f>
        <v/>
      </c>
    </row>
    <row r="599" spans="1:7" x14ac:dyDescent="0.25">
      <c r="A599" s="367" t="s">
        <v>1280</v>
      </c>
      <c r="B599" s="374" t="s">
        <v>1028</v>
      </c>
      <c r="C599" s="385"/>
      <c r="D599" s="446"/>
      <c r="E599" s="416"/>
      <c r="F599" s="387" t="str">
        <f t="shared" si="28"/>
        <v/>
      </c>
      <c r="G599" s="387" t="str">
        <f t="shared" si="29"/>
        <v/>
      </c>
    </row>
    <row r="600" spans="1:7" x14ac:dyDescent="0.25">
      <c r="A600" s="367" t="s">
        <v>1281</v>
      </c>
      <c r="B600" s="367" t="s">
        <v>949</v>
      </c>
      <c r="C600" s="385"/>
      <c r="D600" s="446"/>
      <c r="E600" s="416"/>
      <c r="F600" s="387" t="str">
        <f t="shared" si="28"/>
        <v/>
      </c>
      <c r="G600" s="387" t="str">
        <f t="shared" si="29"/>
        <v/>
      </c>
    </row>
    <row r="601" spans="1:7" x14ac:dyDescent="0.25">
      <c r="A601" s="367" t="s">
        <v>1282</v>
      </c>
      <c r="B601" s="374" t="s">
        <v>108</v>
      </c>
      <c r="C601" s="407">
        <f>SUM(C597:C600)</f>
        <v>0</v>
      </c>
      <c r="D601" s="459">
        <f>SUM(D597:D600)</f>
        <v>0</v>
      </c>
      <c r="E601" s="416"/>
      <c r="F601" s="380">
        <f>SUM(F597:F600)</f>
        <v>0</v>
      </c>
      <c r="G601" s="380">
        <f>SUM(G597:G600)</f>
        <v>0</v>
      </c>
    </row>
    <row r="602" spans="1:7" x14ac:dyDescent="0.25">
      <c r="A602" s="23"/>
      <c r="B602" s="35"/>
      <c r="C602" s="31"/>
      <c r="D602" s="42"/>
      <c r="E602" s="26"/>
      <c r="F602" s="32"/>
      <c r="G602" s="32"/>
    </row>
    <row r="603" spans="1:7" s="33" customFormat="1" ht="30" x14ac:dyDescent="0.25">
      <c r="A603" s="363"/>
      <c r="B603" s="364" t="s">
        <v>1283</v>
      </c>
      <c r="C603" s="363" t="s">
        <v>1041</v>
      </c>
      <c r="D603" s="363" t="s">
        <v>1284</v>
      </c>
      <c r="E603" s="363"/>
      <c r="F603" s="366" t="s">
        <v>1043</v>
      </c>
      <c r="G603" s="366" t="s">
        <v>1044</v>
      </c>
    </row>
    <row r="604" spans="1:7" s="33" customFormat="1" x14ac:dyDescent="0.25">
      <c r="A604" s="367" t="s">
        <v>1285</v>
      </c>
      <c r="B604" s="374" t="s">
        <v>1164</v>
      </c>
      <c r="C604" s="385"/>
      <c r="D604" s="385"/>
      <c r="E604" s="466"/>
      <c r="F604" s="385"/>
      <c r="G604" s="385"/>
    </row>
    <row r="605" spans="1:7" s="33" customFormat="1" x14ac:dyDescent="0.25">
      <c r="A605" s="367" t="s">
        <v>1286</v>
      </c>
      <c r="B605" s="374" t="s">
        <v>1166</v>
      </c>
      <c r="C605" s="385"/>
      <c r="D605" s="385"/>
      <c r="E605" s="466"/>
      <c r="F605" s="385"/>
      <c r="G605" s="385"/>
    </row>
    <row r="606" spans="1:7" s="33" customFormat="1" x14ac:dyDescent="0.25">
      <c r="A606" s="367" t="s">
        <v>1287</v>
      </c>
      <c r="B606" s="374" t="s">
        <v>1168</v>
      </c>
      <c r="C606" s="385"/>
      <c r="D606" s="385"/>
      <c r="E606" s="466"/>
      <c r="F606" s="385"/>
      <c r="G606" s="385"/>
    </row>
    <row r="607" spans="1:7" s="33" customFormat="1" x14ac:dyDescent="0.25">
      <c r="A607" s="367" t="s">
        <v>1288</v>
      </c>
      <c r="B607" s="374" t="s">
        <v>1170</v>
      </c>
      <c r="C607" s="385"/>
      <c r="D607" s="385"/>
      <c r="E607" s="466"/>
      <c r="F607" s="385"/>
      <c r="G607" s="385"/>
    </row>
    <row r="608" spans="1:7" s="33" customFormat="1" x14ac:dyDescent="0.25">
      <c r="A608" s="367" t="s">
        <v>1289</v>
      </c>
      <c r="B608" s="374" t="s">
        <v>1172</v>
      </c>
      <c r="C608" s="385"/>
      <c r="D608" s="385"/>
      <c r="E608" s="466"/>
      <c r="F608" s="385"/>
      <c r="G608" s="385"/>
    </row>
    <row r="609" spans="1:7" s="33" customFormat="1" x14ac:dyDescent="0.25">
      <c r="A609" s="367" t="s">
        <v>1290</v>
      </c>
      <c r="B609" s="374" t="s">
        <v>1174</v>
      </c>
      <c r="C609" s="385"/>
      <c r="D609" s="385"/>
      <c r="E609" s="466"/>
      <c r="F609" s="385"/>
      <c r="G609" s="385"/>
    </row>
    <row r="610" spans="1:7" s="33" customFormat="1" x14ac:dyDescent="0.25">
      <c r="A610" s="367" t="s">
        <v>1291</v>
      </c>
      <c r="B610" s="374" t="s">
        <v>1176</v>
      </c>
      <c r="C610" s="385"/>
      <c r="D610" s="385"/>
      <c r="E610" s="466"/>
      <c r="F610" s="385"/>
      <c r="G610" s="385"/>
    </row>
    <row r="611" spans="1:7" s="33" customFormat="1" x14ac:dyDescent="0.25">
      <c r="A611" s="367" t="s">
        <v>1292</v>
      </c>
      <c r="B611" s="374" t="s">
        <v>1178</v>
      </c>
      <c r="C611" s="385"/>
      <c r="D611" s="385"/>
      <c r="E611" s="466"/>
      <c r="F611" s="385"/>
      <c r="G611" s="385"/>
    </row>
    <row r="612" spans="1:7" s="33" customFormat="1" x14ac:dyDescent="0.25">
      <c r="A612" s="367" t="s">
        <v>1293</v>
      </c>
      <c r="B612" s="374" t="s">
        <v>1180</v>
      </c>
      <c r="C612" s="385"/>
      <c r="D612" s="385"/>
      <c r="E612" s="466"/>
      <c r="F612" s="385"/>
      <c r="G612" s="385"/>
    </row>
    <row r="613" spans="1:7" s="33" customFormat="1" x14ac:dyDescent="0.25">
      <c r="A613" s="367" t="s">
        <v>1294</v>
      </c>
      <c r="B613" s="374" t="s">
        <v>1182</v>
      </c>
      <c r="C613" s="385"/>
      <c r="D613" s="385"/>
      <c r="E613" s="466"/>
      <c r="F613" s="385"/>
      <c r="G613" s="385"/>
    </row>
    <row r="614" spans="1:7" s="33" customFormat="1" x14ac:dyDescent="0.25">
      <c r="A614" s="367" t="s">
        <v>1295</v>
      </c>
      <c r="B614" s="374" t="s">
        <v>1184</v>
      </c>
      <c r="C614" s="385"/>
      <c r="D614" s="385"/>
      <c r="E614" s="466"/>
      <c r="F614" s="385"/>
      <c r="G614" s="385"/>
    </row>
    <row r="615" spans="1:7" s="33" customFormat="1" x14ac:dyDescent="0.25">
      <c r="A615" s="367" t="s">
        <v>1296</v>
      </c>
      <c r="B615" s="374" t="s">
        <v>1186</v>
      </c>
      <c r="C615" s="385"/>
      <c r="D615" s="385"/>
      <c r="E615" s="466"/>
      <c r="F615" s="385"/>
      <c r="G615" s="385"/>
    </row>
    <row r="616" spans="1:7" s="33" customFormat="1" x14ac:dyDescent="0.25">
      <c r="A616" s="367" t="s">
        <v>1297</v>
      </c>
      <c r="B616" s="374" t="s">
        <v>106</v>
      </c>
      <c r="C616" s="385"/>
      <c r="D616" s="385"/>
      <c r="E616" s="466"/>
      <c r="F616" s="385"/>
      <c r="G616" s="385"/>
    </row>
    <row r="617" spans="1:7" s="33" customFormat="1" x14ac:dyDescent="0.25">
      <c r="A617" s="367" t="s">
        <v>1298</v>
      </c>
      <c r="B617" s="374" t="s">
        <v>108</v>
      </c>
      <c r="C617" s="407">
        <f>SUM(C604:C616)</f>
        <v>0</v>
      </c>
      <c r="D617" s="407">
        <f>SUM(D604:D616)</f>
        <v>0</v>
      </c>
      <c r="E617" s="427"/>
      <c r="F617" s="462">
        <f>SUM(F604:F616)</f>
        <v>0</v>
      </c>
      <c r="G617" s="387"/>
    </row>
    <row r="618" spans="1:7" s="33" customFormat="1" x14ac:dyDescent="0.25">
      <c r="A618" s="367" t="s">
        <v>1299</v>
      </c>
      <c r="B618" s="367" t="s">
        <v>1054</v>
      </c>
      <c r="C618" s="429"/>
      <c r="D618" s="429"/>
      <c r="E618" s="429"/>
      <c r="F618" s="385"/>
      <c r="G618" s="387"/>
    </row>
    <row r="619" spans="1:7" s="33" customFormat="1" x14ac:dyDescent="0.25">
      <c r="A619" s="367" t="s">
        <v>1300</v>
      </c>
      <c r="B619" s="406"/>
      <c r="C619" s="406"/>
      <c r="D619" s="406"/>
      <c r="E619" s="406"/>
      <c r="F619" s="406"/>
      <c r="G619" s="460"/>
    </row>
    <row r="620" spans="1:7" s="33" customFormat="1" x14ac:dyDescent="0.25">
      <c r="A620" s="367" t="s">
        <v>1301</v>
      </c>
      <c r="B620" s="378"/>
      <c r="C620" s="462"/>
      <c r="D620" s="465"/>
      <c r="E620" s="427"/>
      <c r="F620" s="460" t="str">
        <f t="shared" ref="F620:F621" si="30">IF($C$561=0,"",IF(C620="[for completion]","",IF(C620="","",C620/$C$561)))</f>
        <v/>
      </c>
      <c r="G620" s="460"/>
    </row>
    <row r="621" spans="1:7" s="33" customFormat="1" x14ac:dyDescent="0.25">
      <c r="A621" s="367" t="s">
        <v>1302</v>
      </c>
      <c r="B621" s="378"/>
      <c r="C621" s="462"/>
      <c r="D621" s="465"/>
      <c r="E621" s="427"/>
      <c r="F621" s="460" t="str">
        <f t="shared" si="30"/>
        <v/>
      </c>
      <c r="G621" s="460"/>
    </row>
    <row r="622" spans="1:7" x14ac:dyDescent="0.25">
      <c r="A622" s="367" t="s">
        <v>1303</v>
      </c>
      <c r="B622" s="378"/>
      <c r="C622" s="462"/>
      <c r="D622" s="465"/>
      <c r="E622" s="427"/>
      <c r="F622" s="460"/>
      <c r="G622" s="460"/>
    </row>
  </sheetData>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F180:F184 C187:D187 F187:G187 C216:D216 B190:D213 C180:D184" name="Mortgage Assets II"/>
    <protectedRange sqref="C216:D216 C219:D226 B228:D236 F234:G236 C238:D238 F238:G238 B250:D258 F256:G258 B266:C275 B280:C285 C277:C279 F277:G285 D277:D285 C425:D425 D260:D275 F260:G275 C260:C265 F248:G248 D241:D248 C242:C248" name="Mortgage Asset IV"/>
    <protectedRange sqref="C3 B16:D26 F16:F26 B163:B168 B37:B42 C36:D42 F36:F42 C73:D75 F73:F75 B88:D97 B99:D148 B29:D34 F28:F34 F77:F97 C77:D87 F45:F71 C45:D71 C12:C14 C28:D28 F99:F148" name="Mortgage Asset I"/>
    <protectedRange sqref="C287:D308 C310:D331 C358:D364 C368:D371 C333:D356" name="Optional ECBECAIs_2"/>
    <protectedRange sqref="B287:B304 B310:B327" name="Mortgage Assets III_1"/>
    <protectedRange sqref="C526:D547 C572:D594 C549:D570 C597:D600" name="Optional ECBECAIs_2_1"/>
    <protectedRange sqref="B526:B543 B549:B566" name="Mortgage Assets III_2"/>
    <protectedRange sqref="C365:D366 C372:D373" name="Optional ECBECAIs_2_2"/>
    <protectedRange sqref="C601:D602" name="Optional ECBECAIs_2_3"/>
    <protectedRange sqref="C375:D392" name="Optional ECBECAIs_2_4"/>
    <protectedRange sqref="B375:B391" name="Mortgage Assets III_1_1"/>
    <protectedRange sqref="F393:G422 B393:D422" name="Mortgage Asset IV_3_1"/>
    <protectedRange sqref="C604:D621" name="Optional ECBECAIs_2_5"/>
    <protectedRange sqref="B604:B620" name="Mortgage Assets III_1_2"/>
  </protectedRanges>
  <phoneticPr fontId="21" type="noConversion"/>
  <hyperlinks>
    <hyperlink ref="B6" location="'B1. HTT Mortgage Assets'!B10" display="7. Mortgage Assets" xr:uid="{00000000-0004-0000-0300-000000000000}"/>
    <hyperlink ref="B7" location="'B1. HTT Mortgage Assets'!B166" display="7.A Residential Cover Pool" xr:uid="{00000000-0004-0000-0300-000001000000}"/>
    <hyperlink ref="B8" location="'B1. HTT Mortgage Assets'!B267" display="7.B Commercial Cover Pool" xr:uid="{00000000-0004-0000-0300-000002000000}"/>
    <hyperlink ref="B11" location="'2. Harmonised Glossary'!A12" display="Property Type Information" xr:uid="{00000000-0004-0000-0300-000003000000}"/>
    <hyperlink ref="B149" location="'2. Harmonised Glossary'!A9" display="Breakdown by Interest Rate" xr:uid="{00000000-0004-0000-0300-000004000000}"/>
    <hyperlink ref="B179" location="'2. Harmonised Glossary'!A14" display="Non-Performing Loans (NPLs)" xr:uid="{00000000-0004-0000-0300-000005000000}"/>
    <hyperlink ref="B215" location="'C. HTT Harmonised Glossary'!B13" display="11. Loan to Value (LTV) Information - UNINDEXED" xr:uid="{00000000-0004-0000-0300-000006000000}"/>
    <hyperlink ref="B237" location="'C. HTT Harmonised Glossary'!B16" display="12. Loan to Value (LTV) Information - INDEXED " xr:uid="{00000000-0004-0000-0300-000007000000}"/>
  </hyperlinks>
  <pageMargins left="0.7" right="0.7" top="0.75" bottom="0.75" header="0.3" footer="0.3"/>
  <pageSetup paperSize="9" scale="70" fitToHeight="0"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824AD-BA64-47F0-A495-C0F0EC26A1EE}">
  <sheetPr codeName="Feuil5">
    <tabColor rgb="FFE36E00"/>
    <pageSetUpPr fitToPage="1"/>
  </sheetPr>
  <dimension ref="A1:C57"/>
  <sheetViews>
    <sheetView zoomScale="80" zoomScaleNormal="80" workbookViewId="0">
      <selection activeCell="C1" sqref="C1"/>
    </sheetView>
  </sheetViews>
  <sheetFormatPr baseColWidth="10" defaultColWidth="9.140625" defaultRowHeight="15" outlineLevelRow="1" x14ac:dyDescent="0.25"/>
  <cols>
    <col min="1" max="1" width="16.28515625" customWidth="1"/>
    <col min="2" max="2" width="89.85546875" customWidth="1"/>
    <col min="3" max="3" width="130.7109375" customWidth="1"/>
  </cols>
  <sheetData>
    <row r="1" spans="1:3" ht="31.5" x14ac:dyDescent="0.25">
      <c r="A1" s="18" t="s">
        <v>1304</v>
      </c>
      <c r="B1" s="18"/>
      <c r="C1" s="362" t="s">
        <v>14</v>
      </c>
    </row>
    <row r="2" spans="1:3" x14ac:dyDescent="0.25">
      <c r="B2" s="19"/>
      <c r="C2" s="19"/>
    </row>
    <row r="3" spans="1:3" x14ac:dyDescent="0.25">
      <c r="A3" s="47" t="s">
        <v>1305</v>
      </c>
      <c r="B3" s="48"/>
      <c r="C3" s="19"/>
    </row>
    <row r="4" spans="1:3" x14ac:dyDescent="0.25">
      <c r="B4" s="23"/>
      <c r="C4" s="19"/>
    </row>
    <row r="5" spans="1:3" ht="37.5" x14ac:dyDescent="0.25">
      <c r="A5" s="28" t="s">
        <v>25</v>
      </c>
      <c r="B5" s="28" t="s">
        <v>1306</v>
      </c>
      <c r="C5" s="49" t="s">
        <v>1307</v>
      </c>
    </row>
    <row r="6" spans="1:3" ht="30" x14ac:dyDescent="0.25">
      <c r="A6" s="428" t="s">
        <v>1308</v>
      </c>
      <c r="B6" s="368" t="s">
        <v>1309</v>
      </c>
      <c r="C6" s="469" t="s">
        <v>1310</v>
      </c>
    </row>
    <row r="7" spans="1:3" ht="30" x14ac:dyDescent="0.25">
      <c r="A7" s="428" t="s">
        <v>1311</v>
      </c>
      <c r="B7" s="368" t="s">
        <v>1312</v>
      </c>
      <c r="C7" s="51" t="s">
        <v>1313</v>
      </c>
    </row>
    <row r="8" spans="1:3" ht="30" x14ac:dyDescent="0.25">
      <c r="A8" s="428" t="s">
        <v>1314</v>
      </c>
      <c r="B8" s="368" t="s">
        <v>1315</v>
      </c>
      <c r="C8" s="51" t="s">
        <v>1316</v>
      </c>
    </row>
    <row r="9" spans="1:3" ht="120" x14ac:dyDescent="0.25">
      <c r="A9" s="428" t="s">
        <v>1317</v>
      </c>
      <c r="B9" s="368" t="s">
        <v>1318</v>
      </c>
      <c r="C9" s="51" t="s">
        <v>1319</v>
      </c>
    </row>
    <row r="10" spans="1:3" ht="165" x14ac:dyDescent="0.25">
      <c r="A10" s="428" t="s">
        <v>1320</v>
      </c>
      <c r="B10" s="368" t="s">
        <v>1321</v>
      </c>
      <c r="C10" s="50" t="s">
        <v>1322</v>
      </c>
    </row>
    <row r="11" spans="1:3" ht="45" x14ac:dyDescent="0.25">
      <c r="A11" s="428" t="s">
        <v>1323</v>
      </c>
      <c r="B11" s="368" t="s">
        <v>1324</v>
      </c>
      <c r="C11" s="51" t="s">
        <v>1325</v>
      </c>
    </row>
    <row r="12" spans="1:3" x14ac:dyDescent="0.25">
      <c r="A12" s="428" t="s">
        <v>1326</v>
      </c>
      <c r="B12" s="368" t="s">
        <v>1327</v>
      </c>
      <c r="C12" s="344" t="s">
        <v>35</v>
      </c>
    </row>
    <row r="13" spans="1:3" ht="105" x14ac:dyDescent="0.25">
      <c r="A13" s="428" t="s">
        <v>1328</v>
      </c>
      <c r="B13" s="368" t="s">
        <v>1329</v>
      </c>
      <c r="C13" s="50" t="s">
        <v>1330</v>
      </c>
    </row>
    <row r="14" spans="1:3" ht="30" x14ac:dyDescent="0.25">
      <c r="A14" s="428" t="s">
        <v>1331</v>
      </c>
      <c r="B14" s="368" t="s">
        <v>1332</v>
      </c>
      <c r="C14" s="51" t="s">
        <v>1333</v>
      </c>
    </row>
    <row r="15" spans="1:3" ht="30" x14ac:dyDescent="0.25">
      <c r="A15" s="428" t="s">
        <v>1334</v>
      </c>
      <c r="B15" s="368" t="s">
        <v>1335</v>
      </c>
      <c r="C15" s="51" t="s">
        <v>1336</v>
      </c>
    </row>
    <row r="16" spans="1:3" ht="30" x14ac:dyDescent="0.25">
      <c r="A16" s="428" t="s">
        <v>1337</v>
      </c>
      <c r="B16" s="368" t="s">
        <v>1338</v>
      </c>
      <c r="C16" s="51" t="s">
        <v>1339</v>
      </c>
    </row>
    <row r="17" spans="1:3" ht="135" x14ac:dyDescent="0.25">
      <c r="A17" s="428" t="s">
        <v>1340</v>
      </c>
      <c r="B17" s="467" t="s">
        <v>1341</v>
      </c>
      <c r="C17" s="51" t="s">
        <v>1342</v>
      </c>
    </row>
    <row r="18" spans="1:3" ht="30" x14ac:dyDescent="0.25">
      <c r="A18" s="428" t="s">
        <v>1343</v>
      </c>
      <c r="B18" s="467" t="s">
        <v>1344</v>
      </c>
      <c r="C18" s="51" t="s">
        <v>1345</v>
      </c>
    </row>
    <row r="19" spans="1:3" x14ac:dyDescent="0.25">
      <c r="A19" s="428" t="s">
        <v>1346</v>
      </c>
      <c r="B19" s="467" t="s">
        <v>1347</v>
      </c>
      <c r="C19" s="51" t="s">
        <v>1348</v>
      </c>
    </row>
    <row r="20" spans="1:3" x14ac:dyDescent="0.25">
      <c r="A20" s="428" t="s">
        <v>447</v>
      </c>
      <c r="B20" s="368" t="s">
        <v>1349</v>
      </c>
      <c r="C20" s="344" t="s">
        <v>1350</v>
      </c>
    </row>
    <row r="21" spans="1:3" hidden="1" outlineLevel="1" x14ac:dyDescent="0.25">
      <c r="A21" s="428" t="s">
        <v>1351</v>
      </c>
      <c r="B21" s="379" t="s">
        <v>1352</v>
      </c>
      <c r="C21" s="23"/>
    </row>
    <row r="22" spans="1:3" hidden="1" outlineLevel="1" x14ac:dyDescent="0.25">
      <c r="A22" s="428" t="s">
        <v>1353</v>
      </c>
      <c r="B22" s="468"/>
      <c r="C22" s="23"/>
    </row>
    <row r="23" spans="1:3" hidden="1" outlineLevel="1" x14ac:dyDescent="0.25">
      <c r="A23" s="428" t="s">
        <v>1354</v>
      </c>
      <c r="B23" s="392"/>
      <c r="C23" s="23"/>
    </row>
    <row r="24" spans="1:3" hidden="1" outlineLevel="1" x14ac:dyDescent="0.25">
      <c r="A24" s="428" t="s">
        <v>1355</v>
      </c>
      <c r="B24" s="456"/>
      <c r="C24" s="23"/>
    </row>
    <row r="25" spans="1:3" hidden="1" outlineLevel="1" x14ac:dyDescent="0.25">
      <c r="A25" s="428" t="s">
        <v>1356</v>
      </c>
      <c r="B25" s="456"/>
      <c r="C25" s="23"/>
    </row>
    <row r="26" spans="1:3" hidden="1" outlineLevel="1" x14ac:dyDescent="0.25">
      <c r="A26" s="428" t="s">
        <v>1357</v>
      </c>
      <c r="B26" s="456"/>
      <c r="C26" s="23"/>
    </row>
    <row r="27" spans="1:3" hidden="1" outlineLevel="1" x14ac:dyDescent="0.25">
      <c r="A27" s="428" t="s">
        <v>1358</v>
      </c>
      <c r="B27" s="456"/>
      <c r="C27" s="23"/>
    </row>
    <row r="28" spans="1:3" ht="18.75" collapsed="1" x14ac:dyDescent="0.25">
      <c r="A28" s="28"/>
      <c r="B28" s="28" t="s">
        <v>1359</v>
      </c>
      <c r="C28" s="49" t="s">
        <v>1307</v>
      </c>
    </row>
    <row r="29" spans="1:3" x14ac:dyDescent="0.25">
      <c r="A29" s="428" t="s">
        <v>1360</v>
      </c>
      <c r="B29" s="368" t="s">
        <v>1361</v>
      </c>
      <c r="C29" s="23"/>
    </row>
    <row r="30" spans="1:3" x14ac:dyDescent="0.25">
      <c r="A30" s="428" t="s">
        <v>1362</v>
      </c>
      <c r="B30" s="368" t="s">
        <v>1363</v>
      </c>
      <c r="C30" s="23"/>
    </row>
    <row r="31" spans="1:3" x14ac:dyDescent="0.25">
      <c r="A31" s="428" t="s">
        <v>1364</v>
      </c>
      <c r="B31" s="368" t="s">
        <v>1365</v>
      </c>
      <c r="C31" s="23"/>
    </row>
    <row r="32" spans="1:3" ht="30" hidden="1" outlineLevel="1" x14ac:dyDescent="0.25">
      <c r="A32" s="428" t="s">
        <v>1366</v>
      </c>
      <c r="B32" s="470" t="s">
        <v>1367</v>
      </c>
      <c r="C32" s="344" t="s">
        <v>1368</v>
      </c>
    </row>
    <row r="33" spans="1:3" hidden="1" outlineLevel="1" x14ac:dyDescent="0.25">
      <c r="A33" s="428" t="s">
        <v>1369</v>
      </c>
      <c r="B33" s="471"/>
      <c r="C33" s="23"/>
    </row>
    <row r="34" spans="1:3" hidden="1" outlineLevel="1" x14ac:dyDescent="0.25">
      <c r="A34" s="428" t="s">
        <v>1370</v>
      </c>
      <c r="B34" s="471"/>
      <c r="C34" s="23"/>
    </row>
    <row r="35" spans="1:3" hidden="1" outlineLevel="1" x14ac:dyDescent="0.25">
      <c r="A35" s="428" t="s">
        <v>1371</v>
      </c>
      <c r="B35" s="471"/>
      <c r="C35" s="23"/>
    </row>
    <row r="36" spans="1:3" hidden="1" outlineLevel="1" x14ac:dyDescent="0.25">
      <c r="A36" s="428" t="s">
        <v>1372</v>
      </c>
      <c r="B36" s="471"/>
      <c r="C36" s="23"/>
    </row>
    <row r="37" spans="1:3" hidden="1" outlineLevel="1" x14ac:dyDescent="0.25">
      <c r="A37" s="428" t="s">
        <v>1373</v>
      </c>
      <c r="B37" s="471"/>
      <c r="C37" s="23"/>
    </row>
    <row r="38" spans="1:3" hidden="1" outlineLevel="1" x14ac:dyDescent="0.25">
      <c r="A38" s="428" t="s">
        <v>1374</v>
      </c>
      <c r="B38" s="471"/>
      <c r="C38" s="23"/>
    </row>
    <row r="39" spans="1:3" hidden="1" outlineLevel="1" x14ac:dyDescent="0.25">
      <c r="A39" s="428" t="s">
        <v>1375</v>
      </c>
      <c r="B39" s="471"/>
      <c r="C39" s="23"/>
    </row>
    <row r="40" spans="1:3" hidden="1" outlineLevel="1" x14ac:dyDescent="0.25">
      <c r="A40" s="428" t="s">
        <v>1376</v>
      </c>
      <c r="B40" s="429"/>
      <c r="C40" s="23"/>
    </row>
    <row r="41" spans="1:3" hidden="1" outlineLevel="1" x14ac:dyDescent="0.25">
      <c r="A41" s="428" t="s">
        <v>1377</v>
      </c>
      <c r="B41" s="471"/>
      <c r="C41" s="23"/>
    </row>
    <row r="42" spans="1:3" hidden="1" outlineLevel="1" x14ac:dyDescent="0.25">
      <c r="A42" s="428" t="s">
        <v>1378</v>
      </c>
      <c r="B42" s="471"/>
      <c r="C42" s="23"/>
    </row>
    <row r="43" spans="1:3" hidden="1" outlineLevel="1" x14ac:dyDescent="0.25">
      <c r="A43" s="428" t="s">
        <v>1379</v>
      </c>
      <c r="B43" s="471"/>
      <c r="C43" s="23"/>
    </row>
    <row r="44" spans="1:3" ht="18.75" collapsed="1" x14ac:dyDescent="0.25">
      <c r="A44" s="28"/>
      <c r="B44" s="28" t="s">
        <v>1380</v>
      </c>
      <c r="C44" s="49" t="s">
        <v>1381</v>
      </c>
    </row>
    <row r="45" spans="1:3" x14ac:dyDescent="0.25">
      <c r="A45" s="428" t="s">
        <v>1382</v>
      </c>
      <c r="B45" s="467" t="s">
        <v>1383</v>
      </c>
      <c r="C45" s="23" t="s">
        <v>73</v>
      </c>
    </row>
    <row r="46" spans="1:3" x14ac:dyDescent="0.25">
      <c r="A46" s="428" t="s">
        <v>1384</v>
      </c>
      <c r="B46" s="467" t="s">
        <v>1385</v>
      </c>
      <c r="C46" s="23" t="s">
        <v>1386</v>
      </c>
    </row>
    <row r="47" spans="1:3" x14ac:dyDescent="0.25">
      <c r="A47" s="428" t="s">
        <v>1387</v>
      </c>
      <c r="B47" s="467" t="s">
        <v>1388</v>
      </c>
      <c r="C47" s="23" t="s">
        <v>41</v>
      </c>
    </row>
    <row r="48" spans="1:3" hidden="1" outlineLevel="1" x14ac:dyDescent="0.25">
      <c r="A48" s="428" t="s">
        <v>1389</v>
      </c>
      <c r="B48" s="470" t="s">
        <v>1390</v>
      </c>
      <c r="C48" s="23" t="s">
        <v>1391</v>
      </c>
    </row>
    <row r="49" spans="1:3" hidden="1" outlineLevel="1" x14ac:dyDescent="0.25">
      <c r="A49" s="428" t="s">
        <v>1392</v>
      </c>
      <c r="B49" s="424"/>
      <c r="C49" s="23"/>
    </row>
    <row r="50" spans="1:3" hidden="1" outlineLevel="1" x14ac:dyDescent="0.25">
      <c r="A50" s="428" t="s">
        <v>1393</v>
      </c>
      <c r="B50" s="472"/>
      <c r="C50" s="23"/>
    </row>
    <row r="51" spans="1:3" ht="18.75" collapsed="1" x14ac:dyDescent="0.25">
      <c r="A51" s="28"/>
      <c r="B51" s="28" t="s">
        <v>1394</v>
      </c>
      <c r="C51" s="49" t="s">
        <v>1307</v>
      </c>
    </row>
    <row r="52" spans="1:3" ht="120" x14ac:dyDescent="0.25">
      <c r="A52" s="428" t="s">
        <v>1395</v>
      </c>
      <c r="B52" s="368" t="s">
        <v>1396</v>
      </c>
      <c r="C52" s="50" t="s">
        <v>1397</v>
      </c>
    </row>
    <row r="53" spans="1:3" ht="30" x14ac:dyDescent="0.25">
      <c r="A53" s="428" t="s">
        <v>1398</v>
      </c>
      <c r="B53" s="424"/>
      <c r="C53" s="50" t="s">
        <v>1399</v>
      </c>
    </row>
    <row r="54" spans="1:3" ht="75" x14ac:dyDescent="0.25">
      <c r="A54" s="428" t="s">
        <v>1400</v>
      </c>
      <c r="B54" s="424"/>
      <c r="C54" s="50" t="s">
        <v>1401</v>
      </c>
    </row>
    <row r="55" spans="1:3" ht="90" x14ac:dyDescent="0.25">
      <c r="A55" s="428" t="s">
        <v>1402</v>
      </c>
      <c r="B55" s="424"/>
      <c r="C55" s="50" t="s">
        <v>1403</v>
      </c>
    </row>
    <row r="56" spans="1:3" ht="45" x14ac:dyDescent="0.25">
      <c r="A56" s="428" t="s">
        <v>1404</v>
      </c>
      <c r="B56" s="424"/>
      <c r="C56" s="50" t="s">
        <v>1405</v>
      </c>
    </row>
    <row r="57" spans="1:3" ht="105" x14ac:dyDescent="0.25">
      <c r="A57" s="428" t="s">
        <v>1406</v>
      </c>
      <c r="B57" s="424"/>
      <c r="C57" s="50" t="s">
        <v>1407</v>
      </c>
    </row>
  </sheetData>
  <protectedRanges>
    <protectedRange sqref="B21:C27 C52:C57 B52 C6:C9 A53:B57 B33:C43 C29:C32 C11:C20" name="Glossary"/>
    <protectedRange sqref="B32" name="Glossary_1"/>
    <protectedRange sqref="C10" name="Glossary_3"/>
  </protectedRanges>
  <hyperlinks>
    <hyperlink ref="C12" r:id="rId1" xr:uid="{00000000-0004-0000-0400-000000000000}"/>
    <hyperlink ref="C20" r:id="rId2" xr:uid="{00000000-0004-0000-0400-000001000000}"/>
    <hyperlink ref="C32" r:id="rId3" xr:uid="{00000000-0004-0000-0400-000002000000}"/>
  </hyperlinks>
  <pageMargins left="0.7" right="0.7" top="0.75" bottom="0.75" header="0.3" footer="0.3"/>
  <pageSetup paperSize="9" fitToHeight="0" orientation="landscape"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9730E-04C0-41B5-BB92-69362AD0FB1B}">
  <sheetPr codeName="Feuil6">
    <tabColor rgb="FF243386"/>
    <pageSetUpPr fitToPage="1"/>
  </sheetPr>
  <dimension ref="A1:G91"/>
  <sheetViews>
    <sheetView zoomScale="80" zoomScaleNormal="80" workbookViewId="0">
      <selection activeCell="G82" sqref="G82"/>
    </sheetView>
  </sheetViews>
  <sheetFormatPr baseColWidth="10" defaultColWidth="9.140625" defaultRowHeight="15" outlineLevelRow="1" x14ac:dyDescent="0.25"/>
  <cols>
    <col min="1" max="1" width="13" customWidth="1"/>
    <col min="2" max="2" width="60.7109375" customWidth="1"/>
    <col min="3" max="3" width="28" bestFit="1" customWidth="1"/>
    <col min="4" max="4" width="29.140625" customWidth="1"/>
    <col min="5" max="5" width="26.42578125" customWidth="1"/>
    <col min="6" max="6" width="18.7109375" bestFit="1" customWidth="1"/>
    <col min="7" max="7" width="40.28515625" customWidth="1"/>
    <col min="8" max="8" width="6.7109375" customWidth="1"/>
  </cols>
  <sheetData>
    <row r="1" spans="1:7" x14ac:dyDescent="0.25">
      <c r="A1" s="493" t="s">
        <v>1408</v>
      </c>
      <c r="B1" s="493"/>
      <c r="C1" s="23"/>
      <c r="D1" s="23"/>
      <c r="E1" s="23"/>
      <c r="F1" s="23"/>
      <c r="G1" s="23"/>
    </row>
    <row r="2" spans="1:7" ht="31.5" x14ac:dyDescent="0.25">
      <c r="A2" s="18" t="s">
        <v>1409</v>
      </c>
      <c r="B2" s="18"/>
      <c r="C2" s="19"/>
      <c r="D2" s="19"/>
      <c r="E2" s="19"/>
      <c r="F2" s="362" t="s">
        <v>14</v>
      </c>
      <c r="G2" s="41"/>
    </row>
    <row r="3" spans="1:7" x14ac:dyDescent="0.25">
      <c r="A3" s="19"/>
      <c r="B3" s="52"/>
      <c r="C3" s="52"/>
      <c r="D3" s="19"/>
      <c r="E3" s="19"/>
      <c r="F3" s="19"/>
      <c r="G3" s="19"/>
    </row>
    <row r="4" spans="1:7" ht="18.75" x14ac:dyDescent="0.25">
      <c r="A4" s="20"/>
      <c r="B4" s="21" t="s">
        <v>15</v>
      </c>
      <c r="C4" s="22" t="s">
        <v>16</v>
      </c>
      <c r="D4" s="20"/>
      <c r="E4" s="20"/>
      <c r="F4" s="19"/>
      <c r="G4" s="19"/>
    </row>
    <row r="5" spans="1:7" x14ac:dyDescent="0.25">
      <c r="A5" s="23"/>
      <c r="B5" s="23"/>
      <c r="C5" s="23"/>
      <c r="D5" s="23"/>
      <c r="E5" s="23"/>
      <c r="F5" s="23"/>
      <c r="G5" s="23"/>
    </row>
    <row r="6" spans="1:7" ht="18.75" x14ac:dyDescent="0.25">
      <c r="A6" s="24"/>
      <c r="B6" s="25" t="s">
        <v>1410</v>
      </c>
      <c r="C6" s="24"/>
      <c r="D6" s="23"/>
      <c r="E6" s="26"/>
      <c r="F6" s="26"/>
      <c r="G6" s="26"/>
    </row>
    <row r="7" spans="1:7" x14ac:dyDescent="0.25">
      <c r="A7" s="23"/>
      <c r="B7" s="53" t="s">
        <v>1411</v>
      </c>
      <c r="C7" s="23"/>
      <c r="D7" s="23"/>
      <c r="E7" s="23"/>
      <c r="F7" s="23"/>
      <c r="G7" s="23"/>
    </row>
    <row r="8" spans="1:7" x14ac:dyDescent="0.25">
      <c r="A8" s="23"/>
      <c r="B8" s="53" t="s">
        <v>1412</v>
      </c>
      <c r="C8" s="23"/>
      <c r="D8" s="23"/>
      <c r="E8" s="23"/>
      <c r="F8" s="23"/>
      <c r="G8" s="23"/>
    </row>
    <row r="9" spans="1:7" x14ac:dyDescent="0.25">
      <c r="A9" s="23"/>
      <c r="B9" s="54" t="s">
        <v>1413</v>
      </c>
      <c r="C9" s="23"/>
      <c r="D9" s="23"/>
      <c r="E9" s="23"/>
      <c r="F9" s="23"/>
      <c r="G9" s="23"/>
    </row>
    <row r="10" spans="1:7" x14ac:dyDescent="0.25">
      <c r="A10" s="23"/>
      <c r="B10" s="27"/>
      <c r="C10" s="23"/>
      <c r="D10" s="23"/>
      <c r="E10" s="23"/>
      <c r="F10" s="23"/>
      <c r="G10" s="23"/>
    </row>
    <row r="11" spans="1:7" x14ac:dyDescent="0.25">
      <c r="A11" s="23"/>
      <c r="B11" s="27"/>
      <c r="C11" s="23"/>
      <c r="D11" s="23"/>
      <c r="E11" s="23"/>
      <c r="F11" s="23"/>
      <c r="G11" s="23"/>
    </row>
    <row r="12" spans="1:7" ht="37.5" x14ac:dyDescent="0.25">
      <c r="A12" s="28" t="s">
        <v>25</v>
      </c>
      <c r="B12" s="28" t="s">
        <v>1414</v>
      </c>
      <c r="C12" s="29"/>
      <c r="D12" s="29"/>
      <c r="E12" s="29"/>
      <c r="F12" s="29"/>
      <c r="G12" s="29"/>
    </row>
    <row r="13" spans="1:7" x14ac:dyDescent="0.25">
      <c r="A13" s="363"/>
      <c r="B13" s="364" t="s">
        <v>1415</v>
      </c>
      <c r="C13" s="363" t="s">
        <v>1416</v>
      </c>
      <c r="D13" s="363" t="s">
        <v>1417</v>
      </c>
      <c r="E13" s="365"/>
      <c r="F13" s="366"/>
      <c r="G13" s="366"/>
    </row>
    <row r="14" spans="1:7" x14ac:dyDescent="0.25">
      <c r="A14" s="367" t="s">
        <v>1418</v>
      </c>
      <c r="B14" s="374" t="s">
        <v>1419</v>
      </c>
      <c r="C14" s="57" t="s">
        <v>1420</v>
      </c>
      <c r="D14" s="57" t="s">
        <v>1421</v>
      </c>
      <c r="E14" s="26"/>
      <c r="F14" s="26"/>
      <c r="G14" s="26"/>
    </row>
    <row r="15" spans="1:7" x14ac:dyDescent="0.25">
      <c r="A15" s="367" t="s">
        <v>1422</v>
      </c>
      <c r="B15" s="374" t="s">
        <v>503</v>
      </c>
      <c r="C15" s="57" t="s">
        <v>1420</v>
      </c>
      <c r="D15" s="57" t="s">
        <v>1421</v>
      </c>
      <c r="E15" s="26"/>
      <c r="F15" s="26"/>
      <c r="G15" s="26"/>
    </row>
    <row r="16" spans="1:7" x14ac:dyDescent="0.25">
      <c r="A16" s="367" t="s">
        <v>1423</v>
      </c>
      <c r="B16" s="374" t="s">
        <v>1424</v>
      </c>
      <c r="C16" s="57" t="s">
        <v>1425</v>
      </c>
      <c r="D16" s="57" t="s">
        <v>1425</v>
      </c>
      <c r="E16" s="26"/>
      <c r="F16" s="26"/>
      <c r="G16" s="26"/>
    </row>
    <row r="17" spans="1:7" x14ac:dyDescent="0.25">
      <c r="A17" s="367" t="s">
        <v>1426</v>
      </c>
      <c r="B17" s="374" t="s">
        <v>1427</v>
      </c>
      <c r="C17" s="57" t="s">
        <v>1425</v>
      </c>
      <c r="D17" s="57" t="s">
        <v>1425</v>
      </c>
      <c r="E17" s="26"/>
      <c r="F17" s="26"/>
      <c r="G17" s="26"/>
    </row>
    <row r="18" spans="1:7" x14ac:dyDescent="0.25">
      <c r="A18" s="367" t="s">
        <v>1428</v>
      </c>
      <c r="B18" s="374" t="s">
        <v>1429</v>
      </c>
      <c r="C18" s="57" t="s">
        <v>1420</v>
      </c>
      <c r="D18" s="57" t="s">
        <v>1421</v>
      </c>
      <c r="E18" s="26"/>
      <c r="F18" s="26"/>
      <c r="G18" s="26"/>
    </row>
    <row r="19" spans="1:7" x14ac:dyDescent="0.25">
      <c r="A19" s="367" t="s">
        <v>1430</v>
      </c>
      <c r="B19" s="374" t="s">
        <v>1431</v>
      </c>
      <c r="C19" s="57" t="s">
        <v>1425</v>
      </c>
      <c r="D19" s="57" t="s">
        <v>1425</v>
      </c>
      <c r="E19" s="26"/>
      <c r="F19" s="26"/>
      <c r="G19" s="26"/>
    </row>
    <row r="20" spans="1:7" x14ac:dyDescent="0.25">
      <c r="A20" s="367" t="s">
        <v>1432</v>
      </c>
      <c r="B20" s="374" t="s">
        <v>1433</v>
      </c>
      <c r="C20" s="57" t="s">
        <v>1420</v>
      </c>
      <c r="D20" s="57" t="s">
        <v>1421</v>
      </c>
      <c r="E20" s="26"/>
      <c r="F20" s="26"/>
      <c r="G20" s="26"/>
    </row>
    <row r="21" spans="1:7" x14ac:dyDescent="0.25">
      <c r="A21" s="367" t="s">
        <v>1434</v>
      </c>
      <c r="B21" s="374" t="s">
        <v>1435</v>
      </c>
      <c r="C21" s="57" t="s">
        <v>1425</v>
      </c>
      <c r="D21" s="57" t="s">
        <v>1425</v>
      </c>
      <c r="E21" s="26"/>
      <c r="F21" s="26"/>
      <c r="G21" s="26"/>
    </row>
    <row r="22" spans="1:7" x14ac:dyDescent="0.25">
      <c r="A22" s="367" t="s">
        <v>1436</v>
      </c>
      <c r="B22" s="374" t="s">
        <v>1437</v>
      </c>
      <c r="C22" s="57" t="s">
        <v>1425</v>
      </c>
      <c r="D22" s="57" t="s">
        <v>1425</v>
      </c>
      <c r="E22" s="26"/>
      <c r="F22" s="26"/>
      <c r="G22" s="26"/>
    </row>
    <row r="23" spans="1:7" x14ac:dyDescent="0.25">
      <c r="A23" s="367" t="s">
        <v>1438</v>
      </c>
      <c r="B23" s="374" t="s">
        <v>1439</v>
      </c>
      <c r="C23" s="57" t="s">
        <v>1425</v>
      </c>
      <c r="D23" s="57" t="s">
        <v>1425</v>
      </c>
      <c r="E23" s="26"/>
      <c r="F23" s="26"/>
      <c r="G23" s="26"/>
    </row>
    <row r="24" spans="1:7" ht="30" x14ac:dyDescent="0.25">
      <c r="A24" s="367" t="s">
        <v>1440</v>
      </c>
      <c r="B24" s="374" t="s">
        <v>1441</v>
      </c>
      <c r="C24" s="57" t="s">
        <v>1442</v>
      </c>
      <c r="D24" s="57" t="s">
        <v>1425</v>
      </c>
      <c r="E24" s="26"/>
      <c r="F24" s="26"/>
      <c r="G24" s="26"/>
    </row>
    <row r="25" spans="1:7" hidden="1" outlineLevel="1" x14ac:dyDescent="0.25">
      <c r="A25" s="367" t="s">
        <v>1443</v>
      </c>
      <c r="B25" s="379" t="s">
        <v>1444</v>
      </c>
      <c r="C25" s="23"/>
      <c r="D25" s="23"/>
      <c r="E25" s="26"/>
      <c r="F25" s="26"/>
      <c r="G25" s="26"/>
    </row>
    <row r="26" spans="1:7" hidden="1" outlineLevel="1" x14ac:dyDescent="0.25">
      <c r="A26" s="367" t="s">
        <v>1445</v>
      </c>
      <c r="B26" s="473"/>
      <c r="C26" s="23"/>
      <c r="D26" s="23"/>
      <c r="E26" s="26"/>
      <c r="F26" s="26"/>
      <c r="G26" s="26"/>
    </row>
    <row r="27" spans="1:7" hidden="1" outlineLevel="1" x14ac:dyDescent="0.25">
      <c r="A27" s="367" t="s">
        <v>1446</v>
      </c>
      <c r="B27" s="473"/>
      <c r="C27" s="23"/>
      <c r="D27" s="23"/>
      <c r="E27" s="26"/>
      <c r="F27" s="26"/>
      <c r="G27" s="26"/>
    </row>
    <row r="28" spans="1:7" hidden="1" outlineLevel="1" x14ac:dyDescent="0.25">
      <c r="A28" s="367" t="s">
        <v>1447</v>
      </c>
      <c r="B28" s="473"/>
      <c r="C28" s="23"/>
      <c r="D28" s="23"/>
      <c r="E28" s="26"/>
      <c r="F28" s="26"/>
      <c r="G28" s="26"/>
    </row>
    <row r="29" spans="1:7" hidden="1" outlineLevel="1" x14ac:dyDescent="0.25">
      <c r="A29" s="367" t="s">
        <v>1448</v>
      </c>
      <c r="B29" s="473"/>
      <c r="C29" s="23"/>
      <c r="D29" s="23"/>
      <c r="E29" s="26"/>
      <c r="F29" s="26"/>
      <c r="G29" s="26"/>
    </row>
    <row r="30" spans="1:7" hidden="1" outlineLevel="1" x14ac:dyDescent="0.25">
      <c r="A30" s="367" t="s">
        <v>1449</v>
      </c>
      <c r="B30" s="473"/>
      <c r="C30" s="23"/>
      <c r="D30" s="23"/>
      <c r="E30" s="26"/>
      <c r="F30" s="26"/>
      <c r="G30" s="26"/>
    </row>
    <row r="31" spans="1:7" hidden="1" outlineLevel="1" x14ac:dyDescent="0.25">
      <c r="A31" s="367" t="s">
        <v>1450</v>
      </c>
      <c r="B31" s="473"/>
      <c r="C31" s="23"/>
      <c r="D31" s="23"/>
      <c r="E31" s="26"/>
      <c r="F31" s="26"/>
      <c r="G31" s="26"/>
    </row>
    <row r="32" spans="1:7" hidden="1" outlineLevel="1" x14ac:dyDescent="0.25">
      <c r="A32" s="367" t="s">
        <v>1451</v>
      </c>
      <c r="B32" s="473"/>
      <c r="C32" s="23"/>
      <c r="D32" s="23"/>
      <c r="E32" s="26"/>
      <c r="F32" s="26"/>
      <c r="G32" s="26"/>
    </row>
    <row r="33" spans="1:7" ht="18.75" collapsed="1" x14ac:dyDescent="0.25">
      <c r="A33" s="29"/>
      <c r="B33" s="28" t="s">
        <v>1412</v>
      </c>
      <c r="C33" s="29"/>
      <c r="D33" s="29"/>
      <c r="E33" s="29"/>
      <c r="F33" s="29"/>
      <c r="G33" s="29"/>
    </row>
    <row r="34" spans="1:7" x14ac:dyDescent="0.25">
      <c r="A34" s="363"/>
      <c r="B34" s="364" t="s">
        <v>1452</v>
      </c>
      <c r="C34" s="363" t="s">
        <v>1453</v>
      </c>
      <c r="D34" s="363" t="s">
        <v>1417</v>
      </c>
      <c r="E34" s="365" t="s">
        <v>1454</v>
      </c>
      <c r="F34" s="366"/>
      <c r="G34" s="366"/>
    </row>
    <row r="35" spans="1:7" x14ac:dyDescent="0.25">
      <c r="A35" s="367" t="s">
        <v>1455</v>
      </c>
      <c r="B35" s="55"/>
      <c r="C35" s="55"/>
      <c r="D35" s="55"/>
      <c r="E35" s="55"/>
      <c r="F35" s="56"/>
      <c r="G35" s="56"/>
    </row>
    <row r="36" spans="1:7" x14ac:dyDescent="0.25">
      <c r="A36" s="367" t="s">
        <v>1456</v>
      </c>
      <c r="B36" s="35"/>
      <c r="C36" s="23"/>
      <c r="D36" s="23"/>
      <c r="E36" s="23"/>
      <c r="F36" s="23"/>
      <c r="G36" s="23"/>
    </row>
    <row r="37" spans="1:7" x14ac:dyDescent="0.25">
      <c r="A37" s="367" t="s">
        <v>1457</v>
      </c>
      <c r="B37" s="35"/>
      <c r="C37" s="23"/>
      <c r="D37" s="23"/>
      <c r="E37" s="23"/>
      <c r="F37" s="23"/>
      <c r="G37" s="23"/>
    </row>
    <row r="38" spans="1:7" x14ac:dyDescent="0.25">
      <c r="A38" s="367" t="s">
        <v>1458</v>
      </c>
      <c r="B38" s="35"/>
      <c r="C38" s="23"/>
      <c r="D38" s="23"/>
      <c r="E38" s="23"/>
      <c r="F38" s="23"/>
      <c r="G38" s="23"/>
    </row>
    <row r="39" spans="1:7" x14ac:dyDescent="0.25">
      <c r="A39" s="367" t="s">
        <v>1459</v>
      </c>
      <c r="B39" s="35"/>
      <c r="C39" s="23"/>
      <c r="D39" s="23"/>
      <c r="E39" s="23"/>
      <c r="F39" s="23"/>
      <c r="G39" s="23"/>
    </row>
    <row r="40" spans="1:7" x14ac:dyDescent="0.25">
      <c r="A40" s="367" t="s">
        <v>1460</v>
      </c>
      <c r="B40" s="35"/>
      <c r="C40" s="23"/>
      <c r="D40" s="23"/>
      <c r="E40" s="23"/>
      <c r="F40" s="23"/>
      <c r="G40" s="23"/>
    </row>
    <row r="41" spans="1:7" x14ac:dyDescent="0.25">
      <c r="A41" s="367" t="s">
        <v>1461</v>
      </c>
      <c r="B41" s="35"/>
      <c r="C41" s="23"/>
      <c r="D41" s="23"/>
      <c r="E41" s="23"/>
      <c r="F41" s="23"/>
      <c r="G41" s="23"/>
    </row>
    <row r="42" spans="1:7" x14ac:dyDescent="0.25">
      <c r="A42" s="367" t="s">
        <v>1462</v>
      </c>
      <c r="B42" s="35"/>
      <c r="C42" s="23"/>
      <c r="D42" s="23"/>
      <c r="E42" s="23"/>
      <c r="F42" s="23"/>
      <c r="G42" s="23"/>
    </row>
    <row r="43" spans="1:7" x14ac:dyDescent="0.25">
      <c r="A43" s="367" t="s">
        <v>1463</v>
      </c>
      <c r="B43" s="35"/>
      <c r="C43" s="23"/>
      <c r="D43" s="23"/>
      <c r="E43" s="23"/>
      <c r="F43" s="23"/>
      <c r="G43" s="23"/>
    </row>
    <row r="44" spans="1:7" x14ac:dyDescent="0.25">
      <c r="A44" s="367" t="s">
        <v>1464</v>
      </c>
      <c r="B44" s="35"/>
      <c r="C44" s="23"/>
      <c r="D44" s="23"/>
      <c r="E44" s="23"/>
      <c r="F44" s="23"/>
      <c r="G44" s="23"/>
    </row>
    <row r="45" spans="1:7" x14ac:dyDescent="0.25">
      <c r="A45" s="367" t="s">
        <v>1465</v>
      </c>
      <c r="B45" s="35"/>
      <c r="C45" s="23"/>
      <c r="D45" s="23"/>
      <c r="E45" s="23"/>
      <c r="F45" s="23"/>
      <c r="G45" s="23"/>
    </row>
    <row r="46" spans="1:7" x14ac:dyDescent="0.25">
      <c r="A46" s="367" t="s">
        <v>1466</v>
      </c>
      <c r="B46" s="35"/>
      <c r="C46" s="23"/>
      <c r="D46" s="23"/>
      <c r="E46" s="23"/>
      <c r="F46" s="23"/>
      <c r="G46" s="23"/>
    </row>
    <row r="47" spans="1:7" x14ac:dyDescent="0.25">
      <c r="A47" s="367" t="s">
        <v>1467</v>
      </c>
      <c r="B47" s="35"/>
      <c r="C47" s="23"/>
      <c r="D47" s="23"/>
      <c r="E47" s="23"/>
      <c r="F47" s="23"/>
      <c r="G47" s="23"/>
    </row>
    <row r="48" spans="1:7" x14ac:dyDescent="0.25">
      <c r="A48" s="367" t="s">
        <v>1468</v>
      </c>
      <c r="B48" s="35"/>
      <c r="C48" s="23"/>
      <c r="D48" s="23"/>
      <c r="E48" s="23"/>
      <c r="F48" s="23"/>
      <c r="G48" s="23"/>
    </row>
    <row r="49" spans="1:7" x14ac:dyDescent="0.25">
      <c r="A49" s="367" t="s">
        <v>1469</v>
      </c>
      <c r="B49" s="35"/>
      <c r="C49" s="23"/>
      <c r="D49" s="23"/>
      <c r="E49" s="23"/>
      <c r="F49" s="23"/>
      <c r="G49" s="23"/>
    </row>
    <row r="50" spans="1:7" x14ac:dyDescent="0.25">
      <c r="A50" s="367" t="s">
        <v>1470</v>
      </c>
      <c r="B50" s="35"/>
      <c r="C50" s="23"/>
      <c r="D50" s="23"/>
      <c r="E50" s="23"/>
      <c r="F50" s="23"/>
      <c r="G50" s="23"/>
    </row>
    <row r="51" spans="1:7" x14ac:dyDescent="0.25">
      <c r="A51" s="367" t="s">
        <v>1471</v>
      </c>
      <c r="B51" s="35"/>
      <c r="C51" s="23"/>
      <c r="D51" s="23"/>
      <c r="E51" s="23"/>
      <c r="F51" s="23"/>
      <c r="G51" s="23"/>
    </row>
    <row r="52" spans="1:7" x14ac:dyDescent="0.25">
      <c r="A52" s="367" t="s">
        <v>1472</v>
      </c>
      <c r="B52" s="35"/>
      <c r="C52" s="23"/>
      <c r="D52" s="23"/>
      <c r="E52" s="23"/>
      <c r="F52" s="23"/>
      <c r="G52" s="23"/>
    </row>
    <row r="53" spans="1:7" x14ac:dyDescent="0.25">
      <c r="A53" s="367" t="s">
        <v>1473</v>
      </c>
      <c r="B53" s="35"/>
      <c r="C53" s="23"/>
      <c r="D53" s="23"/>
      <c r="E53" s="23"/>
      <c r="F53" s="23"/>
      <c r="G53" s="23"/>
    </row>
    <row r="54" spans="1:7" x14ac:dyDescent="0.25">
      <c r="A54" s="367" t="s">
        <v>1474</v>
      </c>
      <c r="B54" s="35"/>
      <c r="C54" s="23"/>
      <c r="D54" s="23"/>
      <c r="E54" s="23"/>
      <c r="F54" s="23"/>
      <c r="G54" s="23"/>
    </row>
    <row r="55" spans="1:7" x14ac:dyDescent="0.25">
      <c r="A55" s="367" t="s">
        <v>1475</v>
      </c>
      <c r="B55" s="35"/>
      <c r="C55" s="23"/>
      <c r="D55" s="23"/>
      <c r="E55" s="23"/>
      <c r="F55" s="23"/>
      <c r="G55" s="23"/>
    </row>
    <row r="56" spans="1:7" x14ac:dyDescent="0.25">
      <c r="A56" s="367" t="s">
        <v>1476</v>
      </c>
      <c r="B56" s="35"/>
      <c r="C56" s="23"/>
      <c r="D56" s="23"/>
      <c r="E56" s="23"/>
      <c r="F56" s="23"/>
      <c r="G56" s="23"/>
    </row>
    <row r="57" spans="1:7" x14ac:dyDescent="0.25">
      <c r="A57" s="367" t="s">
        <v>1477</v>
      </c>
      <c r="B57" s="35"/>
      <c r="C57" s="23"/>
      <c r="D57" s="23"/>
      <c r="E57" s="23"/>
      <c r="F57" s="23"/>
      <c r="G57" s="23"/>
    </row>
    <row r="58" spans="1:7" x14ac:dyDescent="0.25">
      <c r="A58" s="367" t="s">
        <v>1478</v>
      </c>
      <c r="B58" s="35"/>
      <c r="C58" s="23"/>
      <c r="D58" s="23"/>
      <c r="E58" s="23"/>
      <c r="F58" s="23"/>
      <c r="G58" s="23"/>
    </row>
    <row r="59" spans="1:7" x14ac:dyDescent="0.25">
      <c r="A59" s="367" t="s">
        <v>1479</v>
      </c>
      <c r="B59" s="35"/>
      <c r="C59" s="23"/>
      <c r="D59" s="23"/>
      <c r="E59" s="23"/>
      <c r="F59" s="23"/>
      <c r="G59" s="23"/>
    </row>
    <row r="60" spans="1:7" hidden="1" outlineLevel="1" x14ac:dyDescent="0.25">
      <c r="A60" s="367" t="s">
        <v>1480</v>
      </c>
      <c r="B60" s="35"/>
      <c r="C60" s="23"/>
      <c r="D60" s="23"/>
      <c r="E60" s="35"/>
      <c r="F60" s="35"/>
      <c r="G60" s="35"/>
    </row>
    <row r="61" spans="1:7" hidden="1" outlineLevel="1" x14ac:dyDescent="0.25">
      <c r="A61" s="367" t="s">
        <v>1481</v>
      </c>
      <c r="B61" s="35"/>
      <c r="C61" s="23"/>
      <c r="D61" s="23"/>
      <c r="E61" s="35"/>
      <c r="F61" s="35"/>
      <c r="G61" s="35"/>
    </row>
    <row r="62" spans="1:7" hidden="1" outlineLevel="1" x14ac:dyDescent="0.25">
      <c r="A62" s="367" t="s">
        <v>1482</v>
      </c>
      <c r="B62" s="35"/>
      <c r="C62" s="23"/>
      <c r="D62" s="23"/>
      <c r="E62" s="35"/>
      <c r="F62" s="35"/>
      <c r="G62" s="35"/>
    </row>
    <row r="63" spans="1:7" hidden="1" outlineLevel="1" x14ac:dyDescent="0.25">
      <c r="A63" s="367" t="s">
        <v>1483</v>
      </c>
      <c r="B63" s="35"/>
      <c r="C63" s="23"/>
      <c r="D63" s="23"/>
      <c r="E63" s="35"/>
      <c r="F63" s="35"/>
      <c r="G63" s="35"/>
    </row>
    <row r="64" spans="1:7" hidden="1" outlineLevel="1" x14ac:dyDescent="0.25">
      <c r="A64" s="367" t="s">
        <v>1484</v>
      </c>
      <c r="B64" s="35"/>
      <c r="C64" s="23"/>
      <c r="D64" s="23"/>
      <c r="E64" s="35"/>
      <c r="F64" s="35"/>
      <c r="G64" s="35"/>
    </row>
    <row r="65" spans="1:7" hidden="1" outlineLevel="1" x14ac:dyDescent="0.25">
      <c r="A65" s="367" t="s">
        <v>1485</v>
      </c>
      <c r="B65" s="35"/>
      <c r="C65" s="23"/>
      <c r="D65" s="23"/>
      <c r="E65" s="35"/>
      <c r="F65" s="35"/>
      <c r="G65" s="35"/>
    </row>
    <row r="66" spans="1:7" hidden="1" outlineLevel="1" x14ac:dyDescent="0.25">
      <c r="A66" s="367" t="s">
        <v>1486</v>
      </c>
      <c r="B66" s="35"/>
      <c r="C66" s="23"/>
      <c r="D66" s="23"/>
      <c r="E66" s="35"/>
      <c r="F66" s="35"/>
      <c r="G66" s="35"/>
    </row>
    <row r="67" spans="1:7" hidden="1" outlineLevel="1" x14ac:dyDescent="0.25">
      <c r="A67" s="367" t="s">
        <v>1487</v>
      </c>
      <c r="B67" s="35"/>
      <c r="C67" s="23"/>
      <c r="D67" s="23"/>
      <c r="E67" s="35"/>
      <c r="F67" s="35"/>
      <c r="G67" s="35"/>
    </row>
    <row r="68" spans="1:7" hidden="1" outlineLevel="1" x14ac:dyDescent="0.25">
      <c r="A68" s="367" t="s">
        <v>1488</v>
      </c>
      <c r="B68" s="35"/>
      <c r="C68" s="23"/>
      <c r="D68" s="23"/>
      <c r="E68" s="35"/>
      <c r="F68" s="35"/>
      <c r="G68" s="35"/>
    </row>
    <row r="69" spans="1:7" hidden="1" outlineLevel="1" x14ac:dyDescent="0.25">
      <c r="A69" s="367" t="s">
        <v>1489</v>
      </c>
      <c r="B69" s="35"/>
      <c r="C69" s="23"/>
      <c r="D69" s="23"/>
      <c r="E69" s="35"/>
      <c r="F69" s="35"/>
      <c r="G69" s="35"/>
    </row>
    <row r="70" spans="1:7" hidden="1" outlineLevel="1" x14ac:dyDescent="0.25">
      <c r="A70" s="367" t="s">
        <v>1490</v>
      </c>
      <c r="B70" s="35"/>
      <c r="C70" s="23"/>
      <c r="D70" s="23"/>
      <c r="E70" s="35"/>
      <c r="F70" s="35"/>
      <c r="G70" s="35"/>
    </row>
    <row r="71" spans="1:7" hidden="1" outlineLevel="1" x14ac:dyDescent="0.25">
      <c r="A71" s="367" t="s">
        <v>1491</v>
      </c>
      <c r="B71" s="35"/>
      <c r="C71" s="23"/>
      <c r="D71" s="23"/>
      <c r="E71" s="35"/>
      <c r="F71" s="35"/>
      <c r="G71" s="35"/>
    </row>
    <row r="72" spans="1:7" hidden="1" outlineLevel="1" x14ac:dyDescent="0.25">
      <c r="A72" s="367" t="s">
        <v>1492</v>
      </c>
      <c r="B72" s="35"/>
      <c r="C72" s="23"/>
      <c r="D72" s="23"/>
      <c r="E72" s="35"/>
      <c r="F72" s="35"/>
      <c r="G72" s="35"/>
    </row>
    <row r="73" spans="1:7" ht="18.75" collapsed="1" x14ac:dyDescent="0.25">
      <c r="A73" s="29"/>
      <c r="B73" s="28" t="s">
        <v>1413</v>
      </c>
      <c r="C73" s="29"/>
      <c r="D73" s="29"/>
      <c r="E73" s="29"/>
      <c r="F73" s="29"/>
      <c r="G73" s="29"/>
    </row>
    <row r="74" spans="1:7" x14ac:dyDescent="0.25">
      <c r="A74" s="363"/>
      <c r="B74" s="439" t="s">
        <v>1493</v>
      </c>
      <c r="C74" s="440" t="s">
        <v>1494</v>
      </c>
      <c r="D74" s="440" t="s">
        <v>1495</v>
      </c>
      <c r="E74" s="441" t="s">
        <v>1496</v>
      </c>
      <c r="F74" s="441" t="s">
        <v>1497</v>
      </c>
      <c r="G74" s="440" t="s">
        <v>1498</v>
      </c>
    </row>
    <row r="75" spans="1:7" x14ac:dyDescent="0.25">
      <c r="A75" s="367" t="s">
        <v>1499</v>
      </c>
      <c r="B75" s="367" t="s">
        <v>1500</v>
      </c>
      <c r="C75" s="381">
        <v>5.4052060534202937</v>
      </c>
      <c r="D75" s="381"/>
      <c r="E75" s="381"/>
      <c r="F75" s="381"/>
      <c r="G75" s="381">
        <f>SUM(C75:F75)</f>
        <v>5.4052060534202937</v>
      </c>
    </row>
    <row r="76" spans="1:7" x14ac:dyDescent="0.25">
      <c r="A76" s="367" t="s">
        <v>1501</v>
      </c>
      <c r="B76" s="367" t="s">
        <v>1502</v>
      </c>
      <c r="C76" s="381">
        <v>15.438030623351631</v>
      </c>
      <c r="D76" s="381"/>
      <c r="E76" s="381"/>
      <c r="F76" s="381"/>
      <c r="G76" s="381">
        <f>SUM(C76:F76)</f>
        <v>15.438030623351631</v>
      </c>
    </row>
    <row r="77" spans="1:7" hidden="1" outlineLevel="1" x14ac:dyDescent="0.25">
      <c r="A77" s="367" t="s">
        <v>1503</v>
      </c>
      <c r="B77" s="406"/>
      <c r="C77" s="406"/>
      <c r="D77" s="406"/>
      <c r="E77" s="406"/>
      <c r="F77" s="406"/>
      <c r="G77" s="406"/>
    </row>
    <row r="78" spans="1:7" hidden="1" outlineLevel="1" x14ac:dyDescent="0.25">
      <c r="A78" s="367" t="s">
        <v>1504</v>
      </c>
      <c r="B78" s="406"/>
      <c r="C78" s="406"/>
      <c r="D78" s="406"/>
      <c r="E78" s="406"/>
      <c r="F78" s="406"/>
      <c r="G78" s="406"/>
    </row>
    <row r="79" spans="1:7" hidden="1" outlineLevel="1" x14ac:dyDescent="0.25">
      <c r="A79" s="367" t="s">
        <v>1505</v>
      </c>
      <c r="B79" s="406"/>
      <c r="C79" s="406"/>
      <c r="D79" s="406"/>
      <c r="E79" s="406"/>
      <c r="F79" s="406"/>
      <c r="G79" s="406"/>
    </row>
    <row r="80" spans="1:7" hidden="1" outlineLevel="1" x14ac:dyDescent="0.25">
      <c r="A80" s="367" t="s">
        <v>1506</v>
      </c>
      <c r="B80" s="406"/>
      <c r="C80" s="406"/>
      <c r="D80" s="406"/>
      <c r="E80" s="406"/>
      <c r="F80" s="406"/>
      <c r="G80" s="406"/>
    </row>
    <row r="81" spans="1:7" collapsed="1" x14ac:dyDescent="0.25">
      <c r="A81" s="363"/>
      <c r="B81" s="364" t="s">
        <v>1507</v>
      </c>
      <c r="C81" s="363" t="s">
        <v>588</v>
      </c>
      <c r="D81" s="363" t="s">
        <v>589</v>
      </c>
      <c r="E81" s="365" t="s">
        <v>1508</v>
      </c>
      <c r="F81" s="366" t="s">
        <v>1509</v>
      </c>
      <c r="G81" s="366" t="s">
        <v>1510</v>
      </c>
    </row>
    <row r="82" spans="1:7" x14ac:dyDescent="0.25">
      <c r="A82" s="367" t="s">
        <v>1511</v>
      </c>
      <c r="B82" s="367" t="s">
        <v>1512</v>
      </c>
      <c r="C82" s="381"/>
      <c r="D82" s="23"/>
      <c r="E82" s="23"/>
      <c r="F82" s="23"/>
      <c r="G82" s="23"/>
    </row>
    <row r="83" spans="1:7" x14ac:dyDescent="0.25">
      <c r="A83" s="367" t="s">
        <v>1513</v>
      </c>
      <c r="B83" s="367" t="s">
        <v>1514</v>
      </c>
      <c r="C83" s="381"/>
      <c r="D83" s="23"/>
      <c r="E83" s="23"/>
      <c r="F83" s="23"/>
      <c r="G83" s="23"/>
    </row>
    <row r="84" spans="1:7" x14ac:dyDescent="0.25">
      <c r="A84" s="367" t="s">
        <v>1515</v>
      </c>
      <c r="B84" s="367" t="s">
        <v>1516</v>
      </c>
      <c r="C84" s="381"/>
      <c r="D84" s="23"/>
      <c r="E84" s="23"/>
      <c r="F84" s="23"/>
      <c r="G84" s="23"/>
    </row>
    <row r="85" spans="1:7" x14ac:dyDescent="0.25">
      <c r="A85" s="367" t="s">
        <v>1517</v>
      </c>
      <c r="B85" s="367" t="s">
        <v>1518</v>
      </c>
      <c r="C85" s="381"/>
      <c r="D85" s="23"/>
      <c r="E85" s="23"/>
      <c r="F85" s="23"/>
      <c r="G85" s="23"/>
    </row>
    <row r="86" spans="1:7" x14ac:dyDescent="0.25">
      <c r="A86" s="367" t="s">
        <v>1519</v>
      </c>
      <c r="B86" s="367" t="s">
        <v>1520</v>
      </c>
      <c r="C86" s="381"/>
      <c r="D86" s="23"/>
      <c r="E86" s="23"/>
      <c r="F86" s="23"/>
      <c r="G86" s="23"/>
    </row>
    <row r="87" spans="1:7" hidden="1" outlineLevel="1" x14ac:dyDescent="0.25">
      <c r="A87" s="367" t="s">
        <v>1521</v>
      </c>
      <c r="B87" s="406"/>
      <c r="C87" s="406"/>
      <c r="D87" s="23"/>
      <c r="E87" s="23"/>
      <c r="F87" s="23"/>
      <c r="G87" s="23"/>
    </row>
    <row r="88" spans="1:7" hidden="1" outlineLevel="1" x14ac:dyDescent="0.25">
      <c r="A88" s="367" t="s">
        <v>1522</v>
      </c>
      <c r="B88" s="406"/>
      <c r="C88" s="406"/>
      <c r="D88" s="23"/>
      <c r="E88" s="23"/>
      <c r="F88" s="23"/>
      <c r="G88" s="23"/>
    </row>
    <row r="89" spans="1:7" hidden="1" outlineLevel="1" x14ac:dyDescent="0.25">
      <c r="A89" s="367" t="s">
        <v>1523</v>
      </c>
      <c r="B89" s="406"/>
      <c r="C89" s="406"/>
      <c r="D89" s="23"/>
      <c r="E89" s="23"/>
      <c r="F89" s="23"/>
      <c r="G89" s="23"/>
    </row>
    <row r="90" spans="1:7" hidden="1" outlineLevel="1" x14ac:dyDescent="0.25">
      <c r="A90" s="367" t="s">
        <v>1524</v>
      </c>
      <c r="B90" s="406"/>
      <c r="C90" s="406"/>
      <c r="D90" s="23"/>
      <c r="E90" s="23"/>
      <c r="F90" s="23"/>
      <c r="G90" s="23"/>
    </row>
    <row r="91" spans="1:7" collapsed="1" x14ac:dyDescent="0.25"/>
  </sheetData>
  <protectedRanges>
    <protectedRange sqref="C4 C14:D24 B35:E72 B77:B80 B87:B90 C77:C80 C82:G90" name="Optional ECBECAIs"/>
    <protectedRange sqref="C75:G76" name="Optional ECBECAIs_1"/>
  </protectedRanges>
  <mergeCells count="1">
    <mergeCell ref="A1:B1"/>
  </mergeCells>
  <hyperlinks>
    <hyperlink ref="B7" location="'E. Optional ECB-ECAIs data'!B12" display="1. Additional information on the programme" xr:uid="{00000000-0004-0000-0500-000000000000}"/>
    <hyperlink ref="B8" location="'E. Optional ECB-ECAIs data'!B33" display="2.  Additional information on the swaps" xr:uid="{00000000-0004-0000-0500-000001000000}"/>
    <hyperlink ref="B9" location="'E. Optional ECB-ECAIs data'!B73" display="3.  Additional information on the asset distribution" xr:uid="{00000000-0004-0000-0500-000002000000}"/>
  </hyperlinks>
  <pageMargins left="0.7" right="0.7" top="0.75" bottom="0.75" header="0.3" footer="0.3"/>
  <pageSetup paperSize="9" scale="66" fitToHeight="0" orientation="landscape" horizontalDpi="300" verticalDpi="30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DE146-676E-4399-887C-4117A84BA3B1}">
  <sheetPr>
    <tabColor rgb="FF243386"/>
    <pageSetUpPr fitToPage="1"/>
  </sheetPr>
  <dimension ref="A1:G639"/>
  <sheetViews>
    <sheetView zoomScale="80" zoomScaleNormal="80" workbookViewId="0">
      <selection activeCell="C262" sqref="C262"/>
    </sheetView>
  </sheetViews>
  <sheetFormatPr baseColWidth="10" defaultColWidth="8.85546875" defaultRowHeight="15" outlineLevelRow="2" x14ac:dyDescent="0.25"/>
  <cols>
    <col min="1" max="1" width="14.85546875" customWidth="1"/>
    <col min="2" max="2" width="59.42578125" customWidth="1"/>
    <col min="3" max="3" width="17.85546875" bestFit="1" customWidth="1"/>
    <col min="4" max="4" width="24.85546875" customWidth="1"/>
    <col min="5" max="5" width="7.28515625" customWidth="1"/>
    <col min="6" max="6" width="30.5703125" customWidth="1"/>
    <col min="7" max="7" width="30.140625" customWidth="1"/>
    <col min="8" max="17" width="8.85546875" customWidth="1"/>
  </cols>
  <sheetData>
    <row r="1" spans="1:7" ht="31.5" x14ac:dyDescent="0.25">
      <c r="A1" s="18" t="s">
        <v>1525</v>
      </c>
      <c r="B1" s="18"/>
      <c r="C1" s="19"/>
      <c r="D1" s="19"/>
      <c r="E1" s="19"/>
      <c r="F1" s="362" t="s">
        <v>14</v>
      </c>
      <c r="G1" s="41"/>
    </row>
    <row r="2" spans="1:7" x14ac:dyDescent="0.25">
      <c r="A2" s="19"/>
      <c r="B2" s="52"/>
      <c r="C2" s="52"/>
      <c r="D2" s="19"/>
      <c r="E2" s="19"/>
      <c r="F2" s="19"/>
      <c r="G2" s="19"/>
    </row>
    <row r="3" spans="1:7" ht="18.75" x14ac:dyDescent="0.25">
      <c r="A3" s="20"/>
      <c r="B3" s="21" t="s">
        <v>15</v>
      </c>
      <c r="C3" s="347" t="s">
        <v>16</v>
      </c>
      <c r="D3" s="20"/>
      <c r="E3" s="20"/>
      <c r="F3" s="19"/>
      <c r="G3" s="19"/>
    </row>
    <row r="4" spans="1:7" x14ac:dyDescent="0.25">
      <c r="A4" s="23"/>
      <c r="B4" s="23"/>
      <c r="C4" s="23"/>
      <c r="D4" s="23"/>
      <c r="E4" s="23"/>
      <c r="F4" s="23"/>
      <c r="G4" s="23"/>
    </row>
    <row r="5" spans="1:7" ht="18.75" x14ac:dyDescent="0.25">
      <c r="A5" s="24"/>
      <c r="B5" s="495" t="s">
        <v>1526</v>
      </c>
      <c r="C5" s="496"/>
      <c r="D5" s="23"/>
      <c r="E5" s="26"/>
      <c r="F5" s="26"/>
      <c r="G5" s="26"/>
    </row>
    <row r="6" spans="1:7" x14ac:dyDescent="0.25">
      <c r="A6" s="23"/>
      <c r="B6" s="497" t="s">
        <v>1527</v>
      </c>
      <c r="C6" s="498"/>
      <c r="D6" s="349"/>
      <c r="E6" s="23"/>
      <c r="F6" s="23"/>
      <c r="G6" s="23"/>
    </row>
    <row r="7" spans="1:7" x14ac:dyDescent="0.25">
      <c r="A7" s="23"/>
      <c r="B7" s="497" t="s">
        <v>1528</v>
      </c>
      <c r="C7" s="498"/>
      <c r="D7" s="349"/>
      <c r="E7" s="23"/>
      <c r="F7" s="23"/>
      <c r="G7" s="23"/>
    </row>
    <row r="8" spans="1:7" x14ac:dyDescent="0.25">
      <c r="A8" s="23"/>
      <c r="B8" s="497" t="s">
        <v>1529</v>
      </c>
      <c r="C8" s="498"/>
      <c r="D8" s="349"/>
      <c r="E8" s="23"/>
      <c r="F8" s="23"/>
      <c r="G8" s="23"/>
    </row>
    <row r="9" spans="1:7" x14ac:dyDescent="0.25">
      <c r="A9" s="348"/>
      <c r="B9" s="499" t="s">
        <v>1530</v>
      </c>
      <c r="C9" s="499"/>
      <c r="D9" s="349"/>
      <c r="E9" s="23"/>
      <c r="F9" s="23"/>
      <c r="G9" s="23"/>
    </row>
    <row r="10" spans="1:7" x14ac:dyDescent="0.25">
      <c r="A10" s="23"/>
      <c r="B10" s="350"/>
      <c r="C10" s="351"/>
      <c r="D10" s="23"/>
      <c r="E10" s="23"/>
      <c r="F10" s="23"/>
      <c r="G10" s="23"/>
    </row>
    <row r="11" spans="1:7" x14ac:dyDescent="0.25">
      <c r="A11" s="23"/>
      <c r="B11" s="361"/>
      <c r="C11" s="23"/>
      <c r="D11" s="23"/>
      <c r="E11" s="23"/>
      <c r="F11" s="23"/>
      <c r="G11" s="23"/>
    </row>
    <row r="12" spans="1:7" x14ac:dyDescent="0.25">
      <c r="A12" s="23"/>
      <c r="B12" s="361"/>
      <c r="C12" s="23"/>
      <c r="D12" s="23"/>
      <c r="E12" s="23"/>
      <c r="F12" s="23"/>
      <c r="G12" s="23"/>
    </row>
    <row r="13" spans="1:7" ht="18.75" customHeight="1" x14ac:dyDescent="0.25">
      <c r="A13" s="28"/>
      <c r="B13" s="494" t="s">
        <v>1527</v>
      </c>
      <c r="C13" s="494"/>
      <c r="D13" s="28"/>
      <c r="E13" s="28"/>
      <c r="F13" s="28"/>
      <c r="G13" s="28"/>
    </row>
    <row r="14" spans="1:7" ht="30" x14ac:dyDescent="0.25">
      <c r="A14" s="440"/>
      <c r="B14" s="440" t="s">
        <v>1531</v>
      </c>
      <c r="C14" s="440" t="s">
        <v>66</v>
      </c>
      <c r="D14" s="440" t="s">
        <v>1532</v>
      </c>
      <c r="E14" s="440"/>
      <c r="F14" s="440" t="s">
        <v>1533</v>
      </c>
      <c r="G14" s="440" t="s">
        <v>1534</v>
      </c>
    </row>
    <row r="15" spans="1:7" x14ac:dyDescent="0.25">
      <c r="A15" s="367" t="s">
        <v>1535</v>
      </c>
      <c r="B15" s="428" t="s">
        <v>1536</v>
      </c>
      <c r="C15" s="398">
        <v>7553.1592305100003</v>
      </c>
      <c r="D15" s="474">
        <v>48102</v>
      </c>
      <c r="E15" s="429"/>
      <c r="F15" s="387">
        <f>IF(OR('B1. HTT Mortgage Assets'!$C$15=0,C15="[For completion]"),"",C15/'B1. HTT Mortgage Assets'!$C$15)</f>
        <v>0.13718844770923075</v>
      </c>
      <c r="G15" s="387">
        <f>IF(OR('B1. HTT Mortgage Assets'!$F$28=0,D15="[For completion]"),"",D15/'B1. HTT Mortgage Assets'!$F$28)</f>
        <v>0.11410935539197661</v>
      </c>
    </row>
    <row r="16" spans="1:7" x14ac:dyDescent="0.25">
      <c r="A16" s="367" t="s">
        <v>1537</v>
      </c>
      <c r="B16" s="374" t="s">
        <v>1538</v>
      </c>
      <c r="C16" s="398"/>
      <c r="D16" s="474"/>
      <c r="E16" s="429"/>
      <c r="F16" s="387">
        <f>IF(OR('B1. HTT Mortgage Assets'!$C$15=0,C16="[For completion]"),"",C16/'B1. HTT Mortgage Assets'!$C$15)</f>
        <v>0</v>
      </c>
      <c r="G16" s="387">
        <f>IF(OR('B1. HTT Mortgage Assets'!$F$28=0,D16="[For completion]"),"",D16/'B1. HTT Mortgage Assets'!$F$28)</f>
        <v>0</v>
      </c>
    </row>
    <row r="17" spans="1:7" x14ac:dyDescent="0.25">
      <c r="A17" s="367" t="s">
        <v>1539</v>
      </c>
      <c r="B17" s="374" t="s">
        <v>1540</v>
      </c>
      <c r="C17" s="398"/>
      <c r="D17" s="474"/>
      <c r="E17" s="429"/>
      <c r="F17" s="387">
        <f>IF(OR('B1. HTT Mortgage Assets'!$C$15=0,C15="[For completion]"),"",C17/'B1. HTT Mortgage Assets'!$C$15)</f>
        <v>0</v>
      </c>
      <c r="G17" s="387">
        <f>IF(OR('B1. HTT Mortgage Assets'!$F$28=0,D17="[For completion]"),"",D17/'B1. HTT Mortgage Assets'!$F$28)</f>
        <v>0</v>
      </c>
    </row>
    <row r="18" spans="1:7" x14ac:dyDescent="0.25">
      <c r="A18" s="367" t="s">
        <v>1541</v>
      </c>
      <c r="B18" s="374" t="s">
        <v>1542</v>
      </c>
      <c r="C18" s="383">
        <f>SUM(C15:C16)</f>
        <v>7553.1592305100003</v>
      </c>
      <c r="D18" s="458">
        <f>SUM(D15:D17)</f>
        <v>48102</v>
      </c>
      <c r="E18" s="429"/>
      <c r="F18" s="387">
        <f>SUM(F15:F17)</f>
        <v>0.13718844770923075</v>
      </c>
      <c r="G18" s="387">
        <f>SUM(G15:G17)</f>
        <v>0.11410935539197661</v>
      </c>
    </row>
    <row r="19" spans="1:7" hidden="1" outlineLevel="1" x14ac:dyDescent="0.25">
      <c r="A19" s="374" t="s">
        <v>1543</v>
      </c>
      <c r="B19" s="426" t="s">
        <v>110</v>
      </c>
      <c r="C19" s="424"/>
      <c r="D19" s="424"/>
      <c r="E19" s="429"/>
      <c r="F19" s="424"/>
      <c r="G19" s="424"/>
    </row>
    <row r="20" spans="1:7" hidden="1" outlineLevel="1" x14ac:dyDescent="0.25">
      <c r="A20" s="374" t="s">
        <v>1544</v>
      </c>
      <c r="B20" s="453" t="s">
        <v>110</v>
      </c>
      <c r="C20" s="424"/>
      <c r="D20" s="424"/>
      <c r="E20" s="429"/>
      <c r="F20" s="424"/>
      <c r="G20" s="424"/>
    </row>
    <row r="21" spans="1:7" hidden="1" outlineLevel="1" x14ac:dyDescent="0.25">
      <c r="A21" s="374" t="s">
        <v>1545</v>
      </c>
      <c r="B21" s="453" t="s">
        <v>110</v>
      </c>
      <c r="C21" s="424"/>
      <c r="D21" s="424"/>
      <c r="E21" s="429"/>
      <c r="F21" s="424"/>
      <c r="G21" s="424"/>
    </row>
    <row r="22" spans="1:7" hidden="1" outlineLevel="1" x14ac:dyDescent="0.25">
      <c r="A22" s="374" t="s">
        <v>1546</v>
      </c>
      <c r="B22" s="453" t="s">
        <v>110</v>
      </c>
      <c r="C22" s="424"/>
      <c r="D22" s="424"/>
      <c r="E22" s="429"/>
      <c r="F22" s="424"/>
      <c r="G22" s="424"/>
    </row>
    <row r="23" spans="1:7" hidden="1" outlineLevel="1" x14ac:dyDescent="0.25">
      <c r="A23" s="374" t="s">
        <v>1547</v>
      </c>
      <c r="B23" s="453" t="s">
        <v>110</v>
      </c>
      <c r="C23" s="424"/>
      <c r="D23" s="424"/>
      <c r="E23" s="429"/>
      <c r="F23" s="424"/>
      <c r="G23" s="424"/>
    </row>
    <row r="24" spans="1:7" ht="18.75" collapsed="1" x14ac:dyDescent="0.25">
      <c r="A24" s="28"/>
      <c r="B24" s="494" t="s">
        <v>1528</v>
      </c>
      <c r="C24" s="494"/>
      <c r="D24" s="28"/>
      <c r="E24" s="28"/>
      <c r="F24" s="28"/>
      <c r="G24" s="28"/>
    </row>
    <row r="25" spans="1:7" x14ac:dyDescent="0.25">
      <c r="A25" s="363"/>
      <c r="B25" s="363" t="s">
        <v>1548</v>
      </c>
      <c r="C25" s="363" t="s">
        <v>66</v>
      </c>
      <c r="D25" s="363"/>
      <c r="E25" s="363"/>
      <c r="F25" s="363" t="s">
        <v>1549</v>
      </c>
      <c r="G25" s="363"/>
    </row>
    <row r="26" spans="1:7" x14ac:dyDescent="0.25">
      <c r="A26" s="367" t="s">
        <v>1550</v>
      </c>
      <c r="B26" s="367" t="s">
        <v>555</v>
      </c>
      <c r="C26" s="385">
        <v>7553.1592305100003</v>
      </c>
      <c r="D26" s="385"/>
      <c r="E26" s="406"/>
      <c r="F26" s="387">
        <v>1</v>
      </c>
    </row>
    <row r="27" spans="1:7" x14ac:dyDescent="0.25">
      <c r="A27" s="367" t="s">
        <v>1551</v>
      </c>
      <c r="B27" s="367" t="s">
        <v>557</v>
      </c>
      <c r="C27" s="385"/>
      <c r="D27" s="385"/>
      <c r="E27" s="406"/>
      <c r="F27" s="387">
        <f>IF($C$29=0,"",IF(C27="[For completion]","",C27/$C$29))</f>
        <v>0</v>
      </c>
    </row>
    <row r="28" spans="1:7" x14ac:dyDescent="0.25">
      <c r="A28" s="367" t="s">
        <v>1552</v>
      </c>
      <c r="B28" s="367" t="s">
        <v>106</v>
      </c>
      <c r="C28" s="385"/>
      <c r="D28" s="385"/>
      <c r="E28" s="406"/>
      <c r="F28" s="387">
        <f>IF($C$29=0,"",IF(C28="[For completion]","",C28/$C$29))</f>
        <v>0</v>
      </c>
    </row>
    <row r="29" spans="1:7" x14ac:dyDescent="0.25">
      <c r="A29" s="367" t="s">
        <v>1553</v>
      </c>
      <c r="B29" s="442" t="s">
        <v>108</v>
      </c>
      <c r="C29" s="407">
        <f>SUM(C26:C28)</f>
        <v>7553.1592305100003</v>
      </c>
      <c r="D29" s="406"/>
      <c r="E29" s="406"/>
      <c r="F29" s="380">
        <f>F26</f>
        <v>1</v>
      </c>
    </row>
    <row r="30" spans="1:7" hidden="1" outlineLevel="1" x14ac:dyDescent="0.25">
      <c r="A30" s="367" t="s">
        <v>1554</v>
      </c>
      <c r="B30" s="443" t="s">
        <v>563</v>
      </c>
      <c r="C30" s="385"/>
      <c r="D30" s="392"/>
      <c r="E30" s="406"/>
      <c r="F30" s="387">
        <f>IF($C$29=0,"",IF(C30="[For completion]","",C30/$C$29))</f>
        <v>0</v>
      </c>
    </row>
    <row r="31" spans="1:7" hidden="1" outlineLevel="1" x14ac:dyDescent="0.25">
      <c r="A31" s="367" t="s">
        <v>1555</v>
      </c>
      <c r="B31" s="443" t="s">
        <v>1556</v>
      </c>
      <c r="C31" s="385"/>
      <c r="D31" s="392"/>
      <c r="E31" s="406"/>
      <c r="F31" s="387">
        <f t="shared" ref="F31:F38" si="0">IF($C$29=0,"",IF(C31="[For completion]","",C31/$C$29))</f>
        <v>0</v>
      </c>
      <c r="G31" s="26"/>
    </row>
    <row r="32" spans="1:7" hidden="1" outlineLevel="1" x14ac:dyDescent="0.25">
      <c r="A32" s="367" t="s">
        <v>1557</v>
      </c>
      <c r="B32" s="443" t="s">
        <v>1558</v>
      </c>
      <c r="C32" s="385"/>
      <c r="D32" s="392"/>
      <c r="E32" s="406"/>
      <c r="F32" s="387">
        <f>IF($C$29=0,"",IF(C32="[For completion]","",C32/$C$29))</f>
        <v>0</v>
      </c>
      <c r="G32" s="26"/>
    </row>
    <row r="33" spans="1:7" hidden="1" outlineLevel="1" x14ac:dyDescent="0.25">
      <c r="A33" s="367" t="s">
        <v>1559</v>
      </c>
      <c r="B33" s="443" t="s">
        <v>1560</v>
      </c>
      <c r="C33" s="385"/>
      <c r="D33" s="392"/>
      <c r="E33" s="406"/>
      <c r="F33" s="387">
        <f t="shared" si="0"/>
        <v>0</v>
      </c>
      <c r="G33" s="26"/>
    </row>
    <row r="34" spans="1:7" hidden="1" outlineLevel="1" x14ac:dyDescent="0.25">
      <c r="A34" s="367" t="s">
        <v>1561</v>
      </c>
      <c r="B34" s="443" t="s">
        <v>1562</v>
      </c>
      <c r="C34" s="385"/>
      <c r="D34" s="392"/>
      <c r="E34" s="406"/>
      <c r="F34" s="387">
        <f t="shared" si="0"/>
        <v>0</v>
      </c>
      <c r="G34" s="26"/>
    </row>
    <row r="35" spans="1:7" hidden="1" outlineLevel="1" x14ac:dyDescent="0.25">
      <c r="A35" s="367" t="s">
        <v>1563</v>
      </c>
      <c r="B35" s="443" t="s">
        <v>1564</v>
      </c>
      <c r="C35" s="385"/>
      <c r="D35" s="392"/>
      <c r="E35" s="406"/>
      <c r="F35" s="387">
        <f t="shared" si="0"/>
        <v>0</v>
      </c>
      <c r="G35" s="26"/>
    </row>
    <row r="36" spans="1:7" hidden="1" outlineLevel="1" x14ac:dyDescent="0.25">
      <c r="A36" s="367" t="s">
        <v>1565</v>
      </c>
      <c r="B36" s="443" t="s">
        <v>1566</v>
      </c>
      <c r="C36" s="385"/>
      <c r="D36" s="392"/>
      <c r="E36" s="406"/>
      <c r="F36" s="387">
        <f t="shared" si="0"/>
        <v>0</v>
      </c>
      <c r="G36" s="26"/>
    </row>
    <row r="37" spans="1:7" hidden="1" outlineLevel="1" x14ac:dyDescent="0.25">
      <c r="A37" s="367" t="s">
        <v>1567</v>
      </c>
      <c r="B37" s="443" t="s">
        <v>1568</v>
      </c>
      <c r="C37" s="385"/>
      <c r="D37" s="392"/>
      <c r="E37" s="406"/>
      <c r="F37" s="387">
        <f t="shared" si="0"/>
        <v>0</v>
      </c>
      <c r="G37" s="26"/>
    </row>
    <row r="38" spans="1:7" hidden="1" outlineLevel="1" x14ac:dyDescent="0.25">
      <c r="A38" s="367" t="s">
        <v>1569</v>
      </c>
      <c r="B38" s="443" t="s">
        <v>1570</v>
      </c>
      <c r="C38" s="385"/>
      <c r="D38" s="392"/>
      <c r="E38" s="429"/>
      <c r="F38" s="387">
        <f t="shared" si="0"/>
        <v>0</v>
      </c>
      <c r="G38" s="26"/>
    </row>
    <row r="39" spans="1:7" hidden="1" outlineLevel="1" x14ac:dyDescent="0.25">
      <c r="A39" s="367" t="s">
        <v>1571</v>
      </c>
      <c r="B39" s="475" t="s">
        <v>1572</v>
      </c>
      <c r="C39" s="385"/>
      <c r="D39" s="392"/>
      <c r="E39" s="429"/>
      <c r="F39" s="387"/>
      <c r="G39" s="35"/>
    </row>
    <row r="40" spans="1:7" hidden="1" outlineLevel="1" x14ac:dyDescent="0.25">
      <c r="A40" s="367" t="s">
        <v>1573</v>
      </c>
      <c r="B40" s="453" t="s">
        <v>110</v>
      </c>
      <c r="C40" s="386"/>
      <c r="D40" s="445"/>
      <c r="E40" s="429"/>
      <c r="F40" s="378"/>
      <c r="G40" s="35"/>
    </row>
    <row r="41" spans="1:7" hidden="1" outlineLevel="1" x14ac:dyDescent="0.25">
      <c r="A41" s="367" t="s">
        <v>1574</v>
      </c>
      <c r="B41" s="453" t="s">
        <v>110</v>
      </c>
      <c r="C41" s="386"/>
      <c r="D41" s="445"/>
      <c r="E41" s="476"/>
      <c r="F41" s="378"/>
      <c r="G41" s="35"/>
    </row>
    <row r="42" spans="1:7" hidden="1" outlineLevel="1" x14ac:dyDescent="0.25">
      <c r="A42" s="367" t="s">
        <v>1575</v>
      </c>
      <c r="B42" s="453" t="s">
        <v>110</v>
      </c>
      <c r="C42" s="386"/>
      <c r="D42" s="445"/>
      <c r="E42" s="476"/>
      <c r="F42" s="378"/>
      <c r="G42" s="35"/>
    </row>
    <row r="43" spans="1:7" hidden="1" outlineLevel="1" x14ac:dyDescent="0.25">
      <c r="A43" s="367" t="s">
        <v>1576</v>
      </c>
      <c r="B43" s="453" t="s">
        <v>110</v>
      </c>
      <c r="C43" s="386"/>
      <c r="D43" s="445"/>
      <c r="E43" s="476"/>
      <c r="F43" s="378"/>
      <c r="G43" s="35"/>
    </row>
    <row r="44" spans="1:7" hidden="1" outlineLevel="1" x14ac:dyDescent="0.25">
      <c r="A44" s="367" t="s">
        <v>1577</v>
      </c>
      <c r="B44" s="453" t="s">
        <v>110</v>
      </c>
      <c r="C44" s="386"/>
      <c r="D44" s="445"/>
      <c r="E44" s="476"/>
      <c r="F44" s="378"/>
      <c r="G44" s="35"/>
    </row>
    <row r="45" spans="1:7" hidden="1" outlineLevel="1" x14ac:dyDescent="0.25">
      <c r="A45" s="367" t="s">
        <v>1578</v>
      </c>
      <c r="B45" s="453" t="s">
        <v>110</v>
      </c>
      <c r="C45" s="386"/>
      <c r="D45" s="445"/>
      <c r="E45" s="476"/>
      <c r="F45" s="378"/>
      <c r="G45" s="35"/>
    </row>
    <row r="46" spans="1:7" hidden="1" outlineLevel="1" x14ac:dyDescent="0.25">
      <c r="A46" s="367" t="s">
        <v>1579</v>
      </c>
      <c r="B46" s="453" t="s">
        <v>110</v>
      </c>
      <c r="C46" s="386"/>
      <c r="D46" s="445"/>
      <c r="E46" s="476"/>
      <c r="F46" s="378"/>
    </row>
    <row r="47" spans="1:7" hidden="1" outlineLevel="1" x14ac:dyDescent="0.25">
      <c r="A47" s="367" t="s">
        <v>1580</v>
      </c>
      <c r="B47" s="453" t="s">
        <v>110</v>
      </c>
      <c r="C47" s="386"/>
      <c r="D47" s="445"/>
      <c r="E47" s="476"/>
      <c r="F47" s="378"/>
    </row>
    <row r="48" spans="1:7" collapsed="1" x14ac:dyDescent="0.25">
      <c r="A48" s="363"/>
      <c r="B48" s="363" t="s">
        <v>573</v>
      </c>
      <c r="C48" s="363" t="s">
        <v>574</v>
      </c>
      <c r="D48" s="363" t="s">
        <v>575</v>
      </c>
      <c r="E48" s="363"/>
      <c r="F48" s="363" t="s">
        <v>1581</v>
      </c>
      <c r="G48" s="363"/>
    </row>
    <row r="49" spans="1:7" x14ac:dyDescent="0.25">
      <c r="A49" s="367" t="s">
        <v>1582</v>
      </c>
      <c r="B49" s="367" t="s">
        <v>1583</v>
      </c>
      <c r="C49" s="446">
        <v>48102</v>
      </c>
      <c r="D49" s="446"/>
      <c r="E49" s="406"/>
      <c r="F49" s="447">
        <f>C49</f>
        <v>48102</v>
      </c>
      <c r="G49" s="35"/>
    </row>
    <row r="50" spans="1:7" hidden="1" outlineLevel="1" x14ac:dyDescent="0.25">
      <c r="A50" s="367" t="s">
        <v>1584</v>
      </c>
      <c r="B50" s="477" t="s">
        <v>580</v>
      </c>
      <c r="C50" s="392"/>
      <c r="D50" s="392"/>
      <c r="E50" s="406"/>
      <c r="F50" s="392"/>
      <c r="G50" s="35"/>
    </row>
    <row r="51" spans="1:7" hidden="1" outlineLevel="1" x14ac:dyDescent="0.25">
      <c r="A51" s="367" t="s">
        <v>1585</v>
      </c>
      <c r="B51" s="477" t="s">
        <v>582</v>
      </c>
      <c r="C51" s="392"/>
      <c r="D51" s="392"/>
      <c r="E51" s="406"/>
      <c r="F51" s="392"/>
      <c r="G51" s="35"/>
    </row>
    <row r="52" spans="1:7" hidden="1" outlineLevel="2" x14ac:dyDescent="0.25">
      <c r="A52" s="367" t="s">
        <v>1586</v>
      </c>
      <c r="B52" s="369"/>
      <c r="C52" s="406"/>
      <c r="D52" s="406"/>
      <c r="E52" s="406"/>
      <c r="F52" s="406"/>
      <c r="G52" s="35"/>
    </row>
    <row r="53" spans="1:7" hidden="1" outlineLevel="2" x14ac:dyDescent="0.25">
      <c r="A53" s="367" t="s">
        <v>1587</v>
      </c>
      <c r="B53" s="369"/>
      <c r="C53" s="406"/>
      <c r="D53" s="406"/>
      <c r="E53" s="406"/>
      <c r="F53" s="406"/>
      <c r="G53" s="35"/>
    </row>
    <row r="54" spans="1:7" hidden="1" outlineLevel="2" x14ac:dyDescent="0.25">
      <c r="A54" s="367" t="s">
        <v>1588</v>
      </c>
      <c r="B54" s="369"/>
      <c r="C54" s="406"/>
      <c r="D54" s="392"/>
      <c r="E54" s="406"/>
      <c r="F54" s="406"/>
      <c r="G54" s="35"/>
    </row>
    <row r="55" spans="1:7" hidden="1" outlineLevel="2" x14ac:dyDescent="0.25">
      <c r="A55" s="367" t="s">
        <v>1589</v>
      </c>
      <c r="B55" s="369"/>
      <c r="C55" s="406"/>
      <c r="D55" s="406"/>
      <c r="E55" s="406"/>
      <c r="F55" s="406"/>
      <c r="G55" s="35"/>
    </row>
    <row r="56" spans="1:7" ht="30" collapsed="1" x14ac:dyDescent="0.25">
      <c r="A56" s="363"/>
      <c r="B56" s="363" t="s">
        <v>587</v>
      </c>
      <c r="C56" s="363" t="s">
        <v>588</v>
      </c>
      <c r="D56" s="363" t="s">
        <v>589</v>
      </c>
      <c r="E56" s="363"/>
      <c r="F56" s="363" t="s">
        <v>1590</v>
      </c>
      <c r="G56" s="363"/>
    </row>
    <row r="57" spans="1:7" x14ac:dyDescent="0.25">
      <c r="A57" s="367" t="s">
        <v>1591</v>
      </c>
      <c r="B57" s="367" t="s">
        <v>591</v>
      </c>
      <c r="C57" s="448">
        <v>0</v>
      </c>
      <c r="D57" s="448"/>
      <c r="E57" s="463"/>
      <c r="F57" s="447">
        <f>C57</f>
        <v>0</v>
      </c>
      <c r="G57" s="35"/>
    </row>
    <row r="58" spans="1:7" hidden="1" outlineLevel="1" x14ac:dyDescent="0.25">
      <c r="A58" s="367" t="s">
        <v>1592</v>
      </c>
      <c r="B58" s="406"/>
      <c r="C58" s="454"/>
      <c r="D58" s="454"/>
      <c r="E58" s="463"/>
      <c r="F58" s="454"/>
      <c r="G58" s="35"/>
    </row>
    <row r="59" spans="1:7" hidden="1" outlineLevel="1" x14ac:dyDescent="0.25">
      <c r="A59" s="367" t="s">
        <v>1593</v>
      </c>
      <c r="B59" s="406"/>
      <c r="C59" s="454"/>
      <c r="D59" s="454"/>
      <c r="E59" s="463"/>
      <c r="F59" s="454"/>
      <c r="G59" s="35"/>
    </row>
    <row r="60" spans="1:7" hidden="1" outlineLevel="1" x14ac:dyDescent="0.25">
      <c r="A60" s="367" t="s">
        <v>1594</v>
      </c>
      <c r="B60" s="406"/>
      <c r="C60" s="454"/>
      <c r="D60" s="454"/>
      <c r="E60" s="463"/>
      <c r="F60" s="454"/>
      <c r="G60" s="35"/>
    </row>
    <row r="61" spans="1:7" hidden="1" outlineLevel="1" x14ac:dyDescent="0.25">
      <c r="A61" s="367" t="s">
        <v>1595</v>
      </c>
      <c r="B61" s="406"/>
      <c r="C61" s="454"/>
      <c r="D61" s="454"/>
      <c r="E61" s="463"/>
      <c r="F61" s="454"/>
      <c r="G61" s="35"/>
    </row>
    <row r="62" spans="1:7" hidden="1" outlineLevel="1" x14ac:dyDescent="0.25">
      <c r="A62" s="367" t="s">
        <v>1596</v>
      </c>
      <c r="B62" s="406"/>
      <c r="C62" s="454"/>
      <c r="D62" s="454"/>
      <c r="E62" s="463"/>
      <c r="F62" s="454"/>
      <c r="G62" s="35"/>
    </row>
    <row r="63" spans="1:7" hidden="1" outlineLevel="1" x14ac:dyDescent="0.25">
      <c r="A63" s="367" t="s">
        <v>1597</v>
      </c>
      <c r="B63" s="406"/>
      <c r="C63" s="454"/>
      <c r="D63" s="454"/>
      <c r="E63" s="463"/>
      <c r="F63" s="454"/>
      <c r="G63" s="35"/>
    </row>
    <row r="64" spans="1:7" ht="30" collapsed="1" x14ac:dyDescent="0.25">
      <c r="A64" s="363"/>
      <c r="B64" s="363" t="s">
        <v>598</v>
      </c>
      <c r="C64" s="363" t="s">
        <v>588</v>
      </c>
      <c r="D64" s="363" t="s">
        <v>589</v>
      </c>
      <c r="E64" s="363"/>
      <c r="F64" s="363" t="s">
        <v>1590</v>
      </c>
      <c r="G64" s="363"/>
    </row>
    <row r="65" spans="1:7" x14ac:dyDescent="0.25">
      <c r="A65" s="367" t="s">
        <v>1598</v>
      </c>
      <c r="B65" s="451" t="s">
        <v>600</v>
      </c>
      <c r="C65" s="452">
        <f>C75</f>
        <v>1</v>
      </c>
      <c r="D65" s="452"/>
      <c r="E65" s="454"/>
      <c r="F65" s="452">
        <f>C65</f>
        <v>1</v>
      </c>
      <c r="G65" s="35"/>
    </row>
    <row r="66" spans="1:7" x14ac:dyDescent="0.25">
      <c r="A66" s="367" t="s">
        <v>1599</v>
      </c>
      <c r="B66" s="367" t="s">
        <v>602</v>
      </c>
      <c r="C66" s="448"/>
      <c r="D66" s="448"/>
      <c r="E66" s="454"/>
      <c r="F66" s="448"/>
      <c r="G66" s="35"/>
    </row>
    <row r="67" spans="1:7" x14ac:dyDescent="0.25">
      <c r="A67" s="367" t="s">
        <v>1600</v>
      </c>
      <c r="B67" s="367" t="s">
        <v>604</v>
      </c>
      <c r="C67" s="448"/>
      <c r="D67" s="448"/>
      <c r="E67" s="454"/>
      <c r="F67" s="448"/>
      <c r="G67" s="35"/>
    </row>
    <row r="68" spans="1:7" x14ac:dyDescent="0.25">
      <c r="A68" s="367" t="s">
        <v>1601</v>
      </c>
      <c r="B68" s="367" t="s">
        <v>606</v>
      </c>
      <c r="C68" s="448"/>
      <c r="D68" s="448"/>
      <c r="E68" s="454"/>
      <c r="F68" s="448"/>
      <c r="G68" s="35"/>
    </row>
    <row r="69" spans="1:7" x14ac:dyDescent="0.25">
      <c r="A69" s="367" t="s">
        <v>1602</v>
      </c>
      <c r="B69" s="367" t="s">
        <v>608</v>
      </c>
      <c r="C69" s="448"/>
      <c r="D69" s="448"/>
      <c r="E69" s="454"/>
      <c r="F69" s="448"/>
      <c r="G69" s="35"/>
    </row>
    <row r="70" spans="1:7" x14ac:dyDescent="0.25">
      <c r="A70" s="367" t="s">
        <v>1603</v>
      </c>
      <c r="B70" s="367" t="s">
        <v>610</v>
      </c>
      <c r="C70" s="448"/>
      <c r="D70" s="448"/>
      <c r="E70" s="454"/>
      <c r="F70" s="448"/>
      <c r="G70" s="35"/>
    </row>
    <row r="71" spans="1:7" x14ac:dyDescent="0.25">
      <c r="A71" s="367" t="s">
        <v>1604</v>
      </c>
      <c r="B71" s="367" t="s">
        <v>612</v>
      </c>
      <c r="C71" s="448"/>
      <c r="D71" s="448"/>
      <c r="E71" s="454"/>
      <c r="F71" s="448"/>
      <c r="G71" s="35"/>
    </row>
    <row r="72" spans="1:7" x14ac:dyDescent="0.25">
      <c r="A72" s="367" t="s">
        <v>1605</v>
      </c>
      <c r="B72" s="367" t="s">
        <v>614</v>
      </c>
      <c r="C72" s="448"/>
      <c r="D72" s="448"/>
      <c r="E72" s="454"/>
      <c r="F72" s="448"/>
      <c r="G72" s="35"/>
    </row>
    <row r="73" spans="1:7" x14ac:dyDescent="0.25">
      <c r="A73" s="367" t="s">
        <v>1606</v>
      </c>
      <c r="B73" s="367" t="s">
        <v>616</v>
      </c>
      <c r="C73" s="448"/>
      <c r="D73" s="448"/>
      <c r="E73" s="454"/>
      <c r="F73" s="448"/>
      <c r="G73" s="35"/>
    </row>
    <row r="74" spans="1:7" x14ac:dyDescent="0.25">
      <c r="A74" s="367" t="s">
        <v>1607</v>
      </c>
      <c r="B74" s="367" t="s">
        <v>618</v>
      </c>
      <c r="C74" s="448"/>
      <c r="D74" s="448"/>
      <c r="E74" s="454"/>
      <c r="F74" s="448"/>
      <c r="G74" s="35"/>
    </row>
    <row r="75" spans="1:7" x14ac:dyDescent="0.25">
      <c r="A75" s="367" t="s">
        <v>1608</v>
      </c>
      <c r="B75" s="367" t="s">
        <v>2</v>
      </c>
      <c r="C75" s="448">
        <v>1</v>
      </c>
      <c r="D75" s="448"/>
      <c r="E75" s="454"/>
      <c r="F75" s="448"/>
      <c r="G75" s="35"/>
    </row>
    <row r="76" spans="1:7" x14ac:dyDescent="0.25">
      <c r="A76" s="367" t="s">
        <v>1609</v>
      </c>
      <c r="B76" s="367" t="s">
        <v>621</v>
      </c>
      <c r="C76" s="448"/>
      <c r="D76" s="448"/>
      <c r="E76" s="454"/>
      <c r="F76" s="448"/>
      <c r="G76" s="35"/>
    </row>
    <row r="77" spans="1:7" x14ac:dyDescent="0.25">
      <c r="A77" s="367" t="s">
        <v>1610</v>
      </c>
      <c r="B77" s="367" t="s">
        <v>623</v>
      </c>
      <c r="C77" s="448"/>
      <c r="D77" s="448"/>
      <c r="E77" s="454"/>
      <c r="F77" s="448"/>
      <c r="G77" s="35"/>
    </row>
    <row r="78" spans="1:7" x14ac:dyDescent="0.25">
      <c r="A78" s="367" t="s">
        <v>1611</v>
      </c>
      <c r="B78" s="367" t="s">
        <v>625</v>
      </c>
      <c r="C78" s="448"/>
      <c r="D78" s="448"/>
      <c r="E78" s="454"/>
      <c r="F78" s="448"/>
      <c r="G78" s="35"/>
    </row>
    <row r="79" spans="1:7" x14ac:dyDescent="0.25">
      <c r="A79" s="367" t="s">
        <v>1612</v>
      </c>
      <c r="B79" s="367" t="s">
        <v>627</v>
      </c>
      <c r="C79" s="448"/>
      <c r="D79" s="448"/>
      <c r="E79" s="454"/>
      <c r="F79" s="448"/>
      <c r="G79" s="35"/>
    </row>
    <row r="80" spans="1:7" x14ac:dyDescent="0.25">
      <c r="A80" s="367" t="s">
        <v>1613</v>
      </c>
      <c r="B80" s="367" t="s">
        <v>629</v>
      </c>
      <c r="C80" s="448"/>
      <c r="D80" s="448"/>
      <c r="E80" s="454"/>
      <c r="F80" s="448"/>
      <c r="G80" s="35"/>
    </row>
    <row r="81" spans="1:7" x14ac:dyDescent="0.25">
      <c r="A81" s="367" t="s">
        <v>1614</v>
      </c>
      <c r="B81" s="367" t="s">
        <v>631</v>
      </c>
      <c r="C81" s="448"/>
      <c r="D81" s="448"/>
      <c r="E81" s="454"/>
      <c r="F81" s="448"/>
      <c r="G81" s="35"/>
    </row>
    <row r="82" spans="1:7" x14ac:dyDescent="0.25">
      <c r="A82" s="367" t="s">
        <v>1615</v>
      </c>
      <c r="B82" s="367" t="s">
        <v>633</v>
      </c>
      <c r="C82" s="448"/>
      <c r="D82" s="448"/>
      <c r="E82" s="454"/>
      <c r="F82" s="448"/>
      <c r="G82" s="35"/>
    </row>
    <row r="83" spans="1:7" x14ac:dyDescent="0.25">
      <c r="A83" s="367" t="s">
        <v>1616</v>
      </c>
      <c r="B83" s="367" t="s">
        <v>635</v>
      </c>
      <c r="C83" s="448"/>
      <c r="D83" s="448"/>
      <c r="E83" s="454"/>
      <c r="F83" s="448"/>
      <c r="G83" s="35"/>
    </row>
    <row r="84" spans="1:7" x14ac:dyDescent="0.25">
      <c r="A84" s="367" t="s">
        <v>1617</v>
      </c>
      <c r="B84" s="367" t="s">
        <v>637</v>
      </c>
      <c r="C84" s="448"/>
      <c r="D84" s="448"/>
      <c r="E84" s="454"/>
      <c r="F84" s="448"/>
      <c r="G84" s="35"/>
    </row>
    <row r="85" spans="1:7" x14ac:dyDescent="0.25">
      <c r="A85" s="367" t="s">
        <v>1618</v>
      </c>
      <c r="B85" s="367" t="s">
        <v>639</v>
      </c>
      <c r="C85" s="448"/>
      <c r="D85" s="448"/>
      <c r="E85" s="454"/>
      <c r="F85" s="448"/>
      <c r="G85" s="35"/>
    </row>
    <row r="86" spans="1:7" x14ac:dyDescent="0.25">
      <c r="A86" s="367" t="s">
        <v>1619</v>
      </c>
      <c r="B86" s="367" t="s">
        <v>641</v>
      </c>
      <c r="C86" s="448"/>
      <c r="D86" s="448"/>
      <c r="E86" s="454"/>
      <c r="F86" s="448"/>
      <c r="G86" s="35"/>
    </row>
    <row r="87" spans="1:7" x14ac:dyDescent="0.25">
      <c r="A87" s="367" t="s">
        <v>1620</v>
      </c>
      <c r="B87" s="367" t="s">
        <v>643</v>
      </c>
      <c r="C87" s="448"/>
      <c r="D87" s="448"/>
      <c r="E87" s="454"/>
      <c r="F87" s="448"/>
      <c r="G87" s="35"/>
    </row>
    <row r="88" spans="1:7" x14ac:dyDescent="0.25">
      <c r="A88" s="367" t="s">
        <v>1621</v>
      </c>
      <c r="B88" s="367" t="s">
        <v>645</v>
      </c>
      <c r="C88" s="448"/>
      <c r="D88" s="448"/>
      <c r="E88" s="454"/>
      <c r="F88" s="448"/>
      <c r="G88" s="35"/>
    </row>
    <row r="89" spans="1:7" x14ac:dyDescent="0.25">
      <c r="A89" s="367" t="s">
        <v>1622</v>
      </c>
      <c r="B89" s="367" t="s">
        <v>647</v>
      </c>
      <c r="C89" s="448"/>
      <c r="D89" s="448"/>
      <c r="E89" s="454"/>
      <c r="F89" s="448"/>
      <c r="G89" s="35"/>
    </row>
    <row r="90" spans="1:7" x14ac:dyDescent="0.25">
      <c r="A90" s="367" t="s">
        <v>1623</v>
      </c>
      <c r="B90" s="367" t="s">
        <v>649</v>
      </c>
      <c r="C90" s="448"/>
      <c r="D90" s="448"/>
      <c r="E90" s="454"/>
      <c r="F90" s="448"/>
      <c r="G90" s="35"/>
    </row>
    <row r="91" spans="1:7" x14ac:dyDescent="0.25">
      <c r="A91" s="367" t="s">
        <v>1624</v>
      </c>
      <c r="B91" s="367" t="s">
        <v>651</v>
      </c>
      <c r="C91" s="448"/>
      <c r="D91" s="448"/>
      <c r="E91" s="454"/>
      <c r="F91" s="448"/>
      <c r="G91" s="35"/>
    </row>
    <row r="92" spans="1:7" x14ac:dyDescent="0.25">
      <c r="A92" s="367" t="s">
        <v>1625</v>
      </c>
      <c r="B92" s="367" t="s">
        <v>653</v>
      </c>
      <c r="C92" s="448"/>
      <c r="D92" s="448"/>
      <c r="E92" s="454"/>
      <c r="F92" s="448"/>
      <c r="G92" s="35"/>
    </row>
    <row r="93" spans="1:7" x14ac:dyDescent="0.25">
      <c r="A93" s="367" t="s">
        <v>1626</v>
      </c>
      <c r="B93" s="451" t="s">
        <v>307</v>
      </c>
      <c r="C93" s="452">
        <f>SUM(C94:C96)</f>
        <v>0</v>
      </c>
      <c r="D93" s="452">
        <f>SUM(D94:D96)</f>
        <v>0</v>
      </c>
      <c r="E93" s="478"/>
      <c r="F93" s="452">
        <f>SUM(F94:F96)</f>
        <v>0</v>
      </c>
      <c r="G93" s="35"/>
    </row>
    <row r="94" spans="1:7" x14ac:dyDescent="0.25">
      <c r="A94" s="367" t="s">
        <v>1627</v>
      </c>
      <c r="B94" s="367" t="s">
        <v>656</v>
      </c>
      <c r="C94" s="448"/>
      <c r="D94" s="448"/>
      <c r="E94" s="454"/>
      <c r="F94" s="448"/>
      <c r="G94" s="35"/>
    </row>
    <row r="95" spans="1:7" x14ac:dyDescent="0.25">
      <c r="A95" s="367" t="s">
        <v>1628</v>
      </c>
      <c r="B95" s="367" t="s">
        <v>658</v>
      </c>
      <c r="C95" s="448"/>
      <c r="D95" s="448"/>
      <c r="E95" s="454"/>
      <c r="F95" s="448"/>
      <c r="G95" s="35"/>
    </row>
    <row r="96" spans="1:7" x14ac:dyDescent="0.25">
      <c r="A96" s="367" t="s">
        <v>1629</v>
      </c>
      <c r="B96" s="367" t="s">
        <v>660</v>
      </c>
      <c r="C96" s="448"/>
      <c r="D96" s="448"/>
      <c r="E96" s="454"/>
      <c r="F96" s="448"/>
      <c r="G96" s="35"/>
    </row>
    <row r="97" spans="1:7" x14ac:dyDescent="0.25">
      <c r="A97" s="367" t="s">
        <v>1630</v>
      </c>
      <c r="B97" s="451" t="s">
        <v>106</v>
      </c>
      <c r="C97" s="452">
        <f>SUM(C98:C108)</f>
        <v>0</v>
      </c>
      <c r="D97" s="452">
        <f>SUM(D98:D108)</f>
        <v>0</v>
      </c>
      <c r="E97" s="478"/>
      <c r="F97" s="452">
        <f>SUM(F98:F108)</f>
        <v>0</v>
      </c>
      <c r="G97" s="35"/>
    </row>
    <row r="98" spans="1:7" x14ac:dyDescent="0.25">
      <c r="A98" s="367" t="s">
        <v>1631</v>
      </c>
      <c r="B98" s="374" t="s">
        <v>309</v>
      </c>
      <c r="C98" s="448"/>
      <c r="D98" s="448"/>
      <c r="E98" s="454"/>
      <c r="F98" s="448"/>
      <c r="G98" s="35"/>
    </row>
    <row r="99" spans="1:7" x14ac:dyDescent="0.25">
      <c r="A99" s="367" t="s">
        <v>1632</v>
      </c>
      <c r="B99" s="367" t="s">
        <v>311</v>
      </c>
      <c r="C99" s="448"/>
      <c r="D99" s="448"/>
      <c r="E99" s="454"/>
      <c r="F99" s="448"/>
      <c r="G99" s="35"/>
    </row>
    <row r="100" spans="1:7" x14ac:dyDescent="0.25">
      <c r="A100" s="367" t="s">
        <v>1633</v>
      </c>
      <c r="B100" s="374" t="s">
        <v>313</v>
      </c>
      <c r="C100" s="448"/>
      <c r="D100" s="448"/>
      <c r="E100" s="454"/>
      <c r="F100" s="448"/>
      <c r="G100" s="35"/>
    </row>
    <row r="101" spans="1:7" x14ac:dyDescent="0.25">
      <c r="A101" s="367" t="s">
        <v>1634</v>
      </c>
      <c r="B101" s="374" t="s">
        <v>315</v>
      </c>
      <c r="C101" s="448"/>
      <c r="D101" s="448"/>
      <c r="E101" s="454"/>
      <c r="F101" s="448"/>
      <c r="G101" s="35"/>
    </row>
    <row r="102" spans="1:7" x14ac:dyDescent="0.25">
      <c r="A102" s="367" t="s">
        <v>1635</v>
      </c>
      <c r="B102" s="374" t="s">
        <v>317</v>
      </c>
      <c r="C102" s="448"/>
      <c r="D102" s="448"/>
      <c r="E102" s="454"/>
      <c r="F102" s="448"/>
      <c r="G102" s="35"/>
    </row>
    <row r="103" spans="1:7" x14ac:dyDescent="0.25">
      <c r="A103" s="367" t="s">
        <v>1636</v>
      </c>
      <c r="B103" s="374" t="s">
        <v>319</v>
      </c>
      <c r="C103" s="448"/>
      <c r="D103" s="448"/>
      <c r="E103" s="454"/>
      <c r="F103" s="448"/>
      <c r="G103" s="35"/>
    </row>
    <row r="104" spans="1:7" x14ac:dyDescent="0.25">
      <c r="A104" s="367" t="s">
        <v>1637</v>
      </c>
      <c r="B104" s="374" t="s">
        <v>321</v>
      </c>
      <c r="C104" s="448"/>
      <c r="D104" s="448"/>
      <c r="E104" s="454"/>
      <c r="F104" s="448"/>
      <c r="G104" s="35"/>
    </row>
    <row r="105" spans="1:7" x14ac:dyDescent="0.25">
      <c r="A105" s="367" t="s">
        <v>1638</v>
      </c>
      <c r="B105" s="374" t="s">
        <v>323</v>
      </c>
      <c r="C105" s="448"/>
      <c r="D105" s="448"/>
      <c r="E105" s="454"/>
      <c r="F105" s="448"/>
      <c r="G105" s="35"/>
    </row>
    <row r="106" spans="1:7" x14ac:dyDescent="0.25">
      <c r="A106" s="367" t="s">
        <v>1639</v>
      </c>
      <c r="B106" s="374" t="s">
        <v>325</v>
      </c>
      <c r="C106" s="448"/>
      <c r="D106" s="448"/>
      <c r="E106" s="454"/>
      <c r="F106" s="448"/>
      <c r="G106" s="35"/>
    </row>
    <row r="107" spans="1:7" x14ac:dyDescent="0.25">
      <c r="A107" s="367" t="s">
        <v>1640</v>
      </c>
      <c r="B107" s="374" t="s">
        <v>327</v>
      </c>
      <c r="C107" s="448"/>
      <c r="D107" s="448"/>
      <c r="E107" s="454"/>
      <c r="F107" s="448"/>
      <c r="G107" s="35"/>
    </row>
    <row r="108" spans="1:7" x14ac:dyDescent="0.25">
      <c r="A108" s="367" t="s">
        <v>1641</v>
      </c>
      <c r="B108" s="374" t="s">
        <v>106</v>
      </c>
      <c r="C108" s="448"/>
      <c r="D108" s="448"/>
      <c r="E108" s="454"/>
      <c r="F108" s="448"/>
      <c r="G108" s="35"/>
    </row>
    <row r="109" spans="1:7" hidden="1" outlineLevel="1" x14ac:dyDescent="0.25">
      <c r="A109" s="367" t="s">
        <v>1642</v>
      </c>
      <c r="B109" s="453" t="s">
        <v>110</v>
      </c>
      <c r="C109" s="448"/>
      <c r="D109" s="448"/>
      <c r="E109" s="454"/>
      <c r="F109" s="448"/>
      <c r="G109" s="35"/>
    </row>
    <row r="110" spans="1:7" hidden="1" outlineLevel="1" x14ac:dyDescent="0.25">
      <c r="A110" s="367" t="s">
        <v>1643</v>
      </c>
      <c r="B110" s="453" t="s">
        <v>110</v>
      </c>
      <c r="C110" s="448"/>
      <c r="D110" s="448"/>
      <c r="E110" s="454"/>
      <c r="F110" s="448"/>
      <c r="G110" s="35"/>
    </row>
    <row r="111" spans="1:7" hidden="1" outlineLevel="1" x14ac:dyDescent="0.25">
      <c r="A111" s="367" t="s">
        <v>1644</v>
      </c>
      <c r="B111" s="453" t="s">
        <v>110</v>
      </c>
      <c r="C111" s="448"/>
      <c r="D111" s="448"/>
      <c r="E111" s="454"/>
      <c r="F111" s="448"/>
      <c r="G111" s="35"/>
    </row>
    <row r="112" spans="1:7" hidden="1" outlineLevel="1" x14ac:dyDescent="0.25">
      <c r="A112" s="367" t="s">
        <v>1645</v>
      </c>
      <c r="B112" s="453" t="s">
        <v>110</v>
      </c>
      <c r="C112" s="448"/>
      <c r="D112" s="448"/>
      <c r="E112" s="454"/>
      <c r="F112" s="448"/>
      <c r="G112" s="35"/>
    </row>
    <row r="113" spans="1:7" hidden="1" outlineLevel="1" x14ac:dyDescent="0.25">
      <c r="A113" s="367" t="s">
        <v>1646</v>
      </c>
      <c r="B113" s="453" t="s">
        <v>110</v>
      </c>
      <c r="C113" s="448"/>
      <c r="D113" s="448"/>
      <c r="E113" s="454"/>
      <c r="F113" s="448"/>
      <c r="G113" s="35"/>
    </row>
    <row r="114" spans="1:7" hidden="1" outlineLevel="1" x14ac:dyDescent="0.25">
      <c r="A114" s="367" t="s">
        <v>1647</v>
      </c>
      <c r="B114" s="453" t="s">
        <v>110</v>
      </c>
      <c r="C114" s="448"/>
      <c r="D114" s="448"/>
      <c r="E114" s="454"/>
      <c r="F114" s="448"/>
      <c r="G114" s="35"/>
    </row>
    <row r="115" spans="1:7" hidden="1" outlineLevel="1" x14ac:dyDescent="0.25">
      <c r="A115" s="367" t="s">
        <v>1648</v>
      </c>
      <c r="B115" s="453" t="s">
        <v>110</v>
      </c>
      <c r="C115" s="448"/>
      <c r="D115" s="448"/>
      <c r="E115" s="454"/>
      <c r="F115" s="448"/>
      <c r="G115" s="35"/>
    </row>
    <row r="116" spans="1:7" hidden="1" outlineLevel="1" x14ac:dyDescent="0.25">
      <c r="A116" s="367" t="s">
        <v>1649</v>
      </c>
      <c r="B116" s="453" t="s">
        <v>110</v>
      </c>
      <c r="C116" s="448"/>
      <c r="D116" s="448"/>
      <c r="E116" s="454"/>
      <c r="F116" s="448"/>
      <c r="G116" s="35"/>
    </row>
    <row r="117" spans="1:7" hidden="1" outlineLevel="1" x14ac:dyDescent="0.25">
      <c r="A117" s="367" t="s">
        <v>1650</v>
      </c>
      <c r="B117" s="453" t="s">
        <v>110</v>
      </c>
      <c r="C117" s="448"/>
      <c r="D117" s="448"/>
      <c r="E117" s="454"/>
      <c r="F117" s="448"/>
      <c r="G117" s="35"/>
    </row>
    <row r="118" spans="1:7" hidden="1" outlineLevel="1" x14ac:dyDescent="0.25">
      <c r="A118" s="367" t="s">
        <v>1651</v>
      </c>
      <c r="B118" s="453" t="s">
        <v>110</v>
      </c>
      <c r="C118" s="448"/>
      <c r="D118" s="448"/>
      <c r="E118" s="454"/>
      <c r="F118" s="448"/>
      <c r="G118" s="35"/>
    </row>
    <row r="119" spans="1:7" ht="30" collapsed="1" x14ac:dyDescent="0.25">
      <c r="A119" s="363"/>
      <c r="B119" s="363" t="s">
        <v>683</v>
      </c>
      <c r="C119" s="363" t="s">
        <v>588</v>
      </c>
      <c r="D119" s="363" t="s">
        <v>589</v>
      </c>
      <c r="E119" s="363"/>
      <c r="F119" s="363" t="s">
        <v>553</v>
      </c>
      <c r="G119" s="363"/>
    </row>
    <row r="120" spans="1:7" x14ac:dyDescent="0.25">
      <c r="A120" s="367" t="s">
        <v>1652</v>
      </c>
      <c r="B120" s="352" t="s">
        <v>686</v>
      </c>
      <c r="C120" s="355">
        <v>0.12969923833101205</v>
      </c>
      <c r="D120" s="355"/>
      <c r="E120" s="353"/>
      <c r="F120" s="355">
        <f>IF(ISBLANK(C120),"",C120)</f>
        <v>0.12969923833101205</v>
      </c>
      <c r="G120" s="35"/>
    </row>
    <row r="121" spans="1:7" x14ac:dyDescent="0.25">
      <c r="A121" s="367" t="s">
        <v>1653</v>
      </c>
      <c r="B121" s="352" t="s">
        <v>688</v>
      </c>
      <c r="C121" s="355">
        <v>9.8778880244740023E-3</v>
      </c>
      <c r="D121" s="355"/>
      <c r="E121" s="353"/>
      <c r="F121" s="355">
        <f t="shared" ref="F121:F169" si="1">IF(ISBLANK(C121),"",C121)</f>
        <v>9.8778880244740023E-3</v>
      </c>
      <c r="G121" s="35"/>
    </row>
    <row r="122" spans="1:7" x14ac:dyDescent="0.25">
      <c r="A122" s="367" t="s">
        <v>1654</v>
      </c>
      <c r="B122" s="352" t="s">
        <v>690</v>
      </c>
      <c r="C122" s="355">
        <v>2.9283796386358623E-2</v>
      </c>
      <c r="D122" s="355"/>
      <c r="E122" s="353"/>
      <c r="F122" s="355">
        <f t="shared" si="1"/>
        <v>2.9283796386358623E-2</v>
      </c>
      <c r="G122" s="35"/>
    </row>
    <row r="123" spans="1:7" x14ac:dyDescent="0.25">
      <c r="A123" s="367" t="s">
        <v>1655</v>
      </c>
      <c r="B123" s="352" t="s">
        <v>692</v>
      </c>
      <c r="C123" s="355">
        <v>2.0275829314094749E-2</v>
      </c>
      <c r="D123" s="355"/>
      <c r="E123" s="353"/>
      <c r="F123" s="355">
        <f t="shared" si="1"/>
        <v>2.0275829314094749E-2</v>
      </c>
      <c r="G123" s="35"/>
    </row>
    <row r="124" spans="1:7" x14ac:dyDescent="0.25">
      <c r="A124" s="367" t="s">
        <v>1656</v>
      </c>
      <c r="B124" s="352" t="s">
        <v>694</v>
      </c>
      <c r="C124" s="355">
        <v>1.0902809535294223E-2</v>
      </c>
      <c r="D124" s="355"/>
      <c r="E124" s="353"/>
      <c r="F124" s="355">
        <f t="shared" si="1"/>
        <v>1.0902809535294223E-2</v>
      </c>
      <c r="G124" s="35"/>
    </row>
    <row r="125" spans="1:7" x14ac:dyDescent="0.25">
      <c r="A125" s="367" t="s">
        <v>1657</v>
      </c>
      <c r="B125" s="352" t="s">
        <v>698</v>
      </c>
      <c r="C125" s="355">
        <v>3.7144039867018204E-2</v>
      </c>
      <c r="D125" s="355"/>
      <c r="E125" s="353"/>
      <c r="F125" s="355">
        <f t="shared" si="1"/>
        <v>3.7144039867018204E-2</v>
      </c>
      <c r="G125" s="35"/>
    </row>
    <row r="126" spans="1:7" x14ac:dyDescent="0.25">
      <c r="A126" s="367" t="s">
        <v>1658</v>
      </c>
      <c r="B126" s="352" t="s">
        <v>700</v>
      </c>
      <c r="C126" s="355">
        <v>7.9692036922589429E-2</v>
      </c>
      <c r="D126" s="355"/>
      <c r="E126" s="353"/>
      <c r="F126" s="355">
        <f t="shared" si="1"/>
        <v>7.9692036922589429E-2</v>
      </c>
      <c r="G126" s="35"/>
    </row>
    <row r="127" spans="1:7" x14ac:dyDescent="0.25">
      <c r="A127" s="367" t="s">
        <v>1659</v>
      </c>
      <c r="B127" s="352" t="s">
        <v>702</v>
      </c>
      <c r="C127" s="355">
        <v>0.29579970223653579</v>
      </c>
      <c r="D127" s="355"/>
      <c r="E127" s="353"/>
      <c r="F127" s="355">
        <f t="shared" si="1"/>
        <v>0.29579970223653579</v>
      </c>
      <c r="G127" s="35"/>
    </row>
    <row r="128" spans="1:7" x14ac:dyDescent="0.25">
      <c r="A128" s="367" t="s">
        <v>1660</v>
      </c>
      <c r="B128" s="352" t="s">
        <v>704</v>
      </c>
      <c r="C128" s="355">
        <v>5.0215230465145408E-2</v>
      </c>
      <c r="D128" s="355"/>
      <c r="E128" s="353"/>
      <c r="F128" s="355">
        <f t="shared" si="1"/>
        <v>5.0215230465145408E-2</v>
      </c>
      <c r="G128" s="35"/>
    </row>
    <row r="129" spans="1:7" x14ac:dyDescent="0.25">
      <c r="A129" s="367" t="s">
        <v>1661</v>
      </c>
      <c r="B129" s="352" t="s">
        <v>706</v>
      </c>
      <c r="C129" s="355">
        <v>8.3914735574454918E-2</v>
      </c>
      <c r="D129" s="355"/>
      <c r="E129" s="353"/>
      <c r="F129" s="355">
        <f t="shared" si="1"/>
        <v>8.3914735574454918E-2</v>
      </c>
      <c r="G129" s="35"/>
    </row>
    <row r="130" spans="1:7" x14ac:dyDescent="0.25">
      <c r="A130" s="367" t="s">
        <v>1662</v>
      </c>
      <c r="B130" s="352" t="s">
        <v>708</v>
      </c>
      <c r="C130" s="355">
        <v>0.11362642559331436</v>
      </c>
      <c r="D130" s="355"/>
      <c r="E130" s="353"/>
      <c r="F130" s="355">
        <f t="shared" si="1"/>
        <v>0.11362642559331436</v>
      </c>
      <c r="G130" s="35"/>
    </row>
    <row r="131" spans="1:7" x14ac:dyDescent="0.25">
      <c r="A131" s="367" t="s">
        <v>1663</v>
      </c>
      <c r="B131" s="352" t="s">
        <v>710</v>
      </c>
      <c r="C131" s="355">
        <v>4.1222644848038829E-2</v>
      </c>
      <c r="D131" s="355"/>
      <c r="E131" s="353"/>
      <c r="F131" s="355">
        <f t="shared" si="1"/>
        <v>4.1222644848038829E-2</v>
      </c>
      <c r="G131" s="35"/>
    </row>
    <row r="132" spans="1:7" x14ac:dyDescent="0.25">
      <c r="A132" s="367" t="s">
        <v>1664</v>
      </c>
      <c r="B132" s="352" t="s">
        <v>712</v>
      </c>
      <c r="C132" s="355">
        <v>9.8345622901669427E-2</v>
      </c>
      <c r="D132" s="355"/>
      <c r="E132" s="353"/>
      <c r="F132" s="355">
        <f t="shared" si="1"/>
        <v>9.8345622901669427E-2</v>
      </c>
      <c r="G132" s="35"/>
    </row>
    <row r="133" spans="1:7" x14ac:dyDescent="0.25">
      <c r="A133" s="367" t="s">
        <v>1665</v>
      </c>
      <c r="B133" s="352"/>
      <c r="C133" s="355"/>
      <c r="D133" s="355"/>
      <c r="E133" s="353"/>
      <c r="F133" s="355" t="str">
        <f t="shared" si="1"/>
        <v/>
      </c>
      <c r="G133" s="35"/>
    </row>
    <row r="134" spans="1:7" hidden="1" outlineLevel="1" x14ac:dyDescent="0.25">
      <c r="A134" s="367" t="s">
        <v>1666</v>
      </c>
      <c r="B134" s="352"/>
      <c r="C134" s="355"/>
      <c r="D134" s="355"/>
      <c r="E134" s="353"/>
      <c r="F134" s="355" t="str">
        <f t="shared" si="1"/>
        <v/>
      </c>
      <c r="G134" s="35"/>
    </row>
    <row r="135" spans="1:7" hidden="1" outlineLevel="1" x14ac:dyDescent="0.25">
      <c r="A135" s="367" t="s">
        <v>1667</v>
      </c>
      <c r="B135" s="352"/>
      <c r="C135" s="355"/>
      <c r="D135" s="355"/>
      <c r="E135" s="353"/>
      <c r="F135" s="355" t="str">
        <f t="shared" si="1"/>
        <v/>
      </c>
      <c r="G135" s="35"/>
    </row>
    <row r="136" spans="1:7" hidden="1" outlineLevel="1" x14ac:dyDescent="0.25">
      <c r="A136" s="367" t="s">
        <v>1668</v>
      </c>
      <c r="B136" s="352"/>
      <c r="C136" s="355"/>
      <c r="D136" s="355"/>
      <c r="E136" s="353"/>
      <c r="F136" s="355" t="str">
        <f t="shared" si="1"/>
        <v/>
      </c>
      <c r="G136" s="35"/>
    </row>
    <row r="137" spans="1:7" hidden="1" outlineLevel="1" x14ac:dyDescent="0.25">
      <c r="A137" s="367" t="s">
        <v>1669</v>
      </c>
      <c r="B137" s="352"/>
      <c r="C137" s="355"/>
      <c r="D137" s="355"/>
      <c r="E137" s="353"/>
      <c r="F137" s="355" t="str">
        <f t="shared" si="1"/>
        <v/>
      </c>
      <c r="G137" s="35"/>
    </row>
    <row r="138" spans="1:7" hidden="1" outlineLevel="1" x14ac:dyDescent="0.25">
      <c r="A138" s="367" t="s">
        <v>1670</v>
      </c>
      <c r="B138" s="352"/>
      <c r="C138" s="355"/>
      <c r="D138" s="355"/>
      <c r="E138" s="353"/>
      <c r="F138" s="355" t="str">
        <f t="shared" si="1"/>
        <v/>
      </c>
      <c r="G138" s="35"/>
    </row>
    <row r="139" spans="1:7" hidden="1" outlineLevel="1" x14ac:dyDescent="0.25">
      <c r="A139" s="367" t="s">
        <v>1671</v>
      </c>
      <c r="B139" s="352"/>
      <c r="C139" s="355"/>
      <c r="D139" s="355"/>
      <c r="E139" s="353"/>
      <c r="F139" s="355" t="str">
        <f t="shared" si="1"/>
        <v/>
      </c>
      <c r="G139" s="35"/>
    </row>
    <row r="140" spans="1:7" hidden="1" outlineLevel="1" x14ac:dyDescent="0.25">
      <c r="A140" s="367" t="s">
        <v>1672</v>
      </c>
      <c r="B140" s="352"/>
      <c r="C140" s="355"/>
      <c r="D140" s="355"/>
      <c r="E140" s="353"/>
      <c r="F140" s="355" t="str">
        <f t="shared" si="1"/>
        <v/>
      </c>
      <c r="G140" s="35"/>
    </row>
    <row r="141" spans="1:7" hidden="1" outlineLevel="1" x14ac:dyDescent="0.25">
      <c r="A141" s="367" t="s">
        <v>1673</v>
      </c>
      <c r="B141" s="352"/>
      <c r="C141" s="355"/>
      <c r="D141" s="355"/>
      <c r="E141" s="353"/>
      <c r="F141" s="355" t="str">
        <f t="shared" si="1"/>
        <v/>
      </c>
      <c r="G141" s="35"/>
    </row>
    <row r="142" spans="1:7" hidden="1" outlineLevel="1" x14ac:dyDescent="0.25">
      <c r="A142" s="367" t="s">
        <v>1674</v>
      </c>
      <c r="B142" s="352"/>
      <c r="C142" s="355"/>
      <c r="D142" s="355"/>
      <c r="E142" s="353"/>
      <c r="F142" s="355" t="str">
        <f t="shared" si="1"/>
        <v/>
      </c>
      <c r="G142" s="35"/>
    </row>
    <row r="143" spans="1:7" hidden="1" outlineLevel="1" x14ac:dyDescent="0.25">
      <c r="A143" s="367" t="s">
        <v>1675</v>
      </c>
      <c r="B143" s="352"/>
      <c r="C143" s="355"/>
      <c r="D143" s="355"/>
      <c r="E143" s="353"/>
      <c r="F143" s="355" t="str">
        <f t="shared" si="1"/>
        <v/>
      </c>
      <c r="G143" s="35"/>
    </row>
    <row r="144" spans="1:7" hidden="1" outlineLevel="1" x14ac:dyDescent="0.25">
      <c r="A144" s="367" t="s">
        <v>1676</v>
      </c>
      <c r="B144" s="352"/>
      <c r="C144" s="355"/>
      <c r="D144" s="355"/>
      <c r="E144" s="353"/>
      <c r="F144" s="355" t="str">
        <f t="shared" si="1"/>
        <v/>
      </c>
      <c r="G144" s="35"/>
    </row>
    <row r="145" spans="1:7" hidden="1" outlineLevel="1" x14ac:dyDescent="0.25">
      <c r="A145" s="367" t="s">
        <v>1677</v>
      </c>
      <c r="B145" s="352"/>
      <c r="C145" s="355"/>
      <c r="D145" s="355"/>
      <c r="E145" s="353"/>
      <c r="F145" s="355" t="str">
        <f t="shared" si="1"/>
        <v/>
      </c>
      <c r="G145" s="35"/>
    </row>
    <row r="146" spans="1:7" hidden="1" outlineLevel="1" x14ac:dyDescent="0.25">
      <c r="A146" s="367" t="s">
        <v>1678</v>
      </c>
      <c r="B146" s="352"/>
      <c r="C146" s="355"/>
      <c r="D146" s="355"/>
      <c r="E146" s="353"/>
      <c r="F146" s="355" t="str">
        <f t="shared" si="1"/>
        <v/>
      </c>
      <c r="G146" s="35"/>
    </row>
    <row r="147" spans="1:7" hidden="1" outlineLevel="1" x14ac:dyDescent="0.25">
      <c r="A147" s="367" t="s">
        <v>1679</v>
      </c>
      <c r="B147" s="352"/>
      <c r="C147" s="355"/>
      <c r="D147" s="355"/>
      <c r="E147" s="353"/>
      <c r="F147" s="355" t="str">
        <f t="shared" si="1"/>
        <v/>
      </c>
      <c r="G147" s="35"/>
    </row>
    <row r="148" spans="1:7" hidden="1" outlineLevel="1" x14ac:dyDescent="0.25">
      <c r="A148" s="367" t="s">
        <v>1680</v>
      </c>
      <c r="B148" s="352"/>
      <c r="C148" s="355"/>
      <c r="D148" s="355"/>
      <c r="E148" s="353"/>
      <c r="F148" s="355" t="str">
        <f t="shared" si="1"/>
        <v/>
      </c>
      <c r="G148" s="35"/>
    </row>
    <row r="149" spans="1:7" hidden="1" outlineLevel="1" x14ac:dyDescent="0.25">
      <c r="A149" s="367" t="s">
        <v>1681</v>
      </c>
      <c r="B149" s="352"/>
      <c r="C149" s="355"/>
      <c r="D149" s="355"/>
      <c r="E149" s="353"/>
      <c r="F149" s="355" t="str">
        <f t="shared" si="1"/>
        <v/>
      </c>
      <c r="G149" s="35"/>
    </row>
    <row r="150" spans="1:7" hidden="1" outlineLevel="1" x14ac:dyDescent="0.25">
      <c r="A150" s="367" t="s">
        <v>1682</v>
      </c>
      <c r="B150" s="352"/>
      <c r="C150" s="355"/>
      <c r="D150" s="355"/>
      <c r="E150" s="353"/>
      <c r="F150" s="355" t="str">
        <f t="shared" si="1"/>
        <v/>
      </c>
      <c r="G150" s="35"/>
    </row>
    <row r="151" spans="1:7" hidden="1" outlineLevel="1" x14ac:dyDescent="0.25">
      <c r="A151" s="367" t="s">
        <v>1683</v>
      </c>
      <c r="B151" s="352"/>
      <c r="C151" s="355"/>
      <c r="D151" s="355"/>
      <c r="E151" s="353"/>
      <c r="F151" s="355" t="str">
        <f t="shared" si="1"/>
        <v/>
      </c>
      <c r="G151" s="35"/>
    </row>
    <row r="152" spans="1:7" hidden="1" outlineLevel="1" x14ac:dyDescent="0.25">
      <c r="A152" s="367" t="s">
        <v>1684</v>
      </c>
      <c r="B152" s="352"/>
      <c r="C152" s="355"/>
      <c r="D152" s="355"/>
      <c r="E152" s="353"/>
      <c r="F152" s="355" t="str">
        <f t="shared" si="1"/>
        <v/>
      </c>
      <c r="G152" s="35"/>
    </row>
    <row r="153" spans="1:7" hidden="1" outlineLevel="1" x14ac:dyDescent="0.25">
      <c r="A153" s="367" t="s">
        <v>1685</v>
      </c>
      <c r="B153" s="352"/>
      <c r="C153" s="355"/>
      <c r="D153" s="355"/>
      <c r="E153" s="353"/>
      <c r="F153" s="355" t="str">
        <f t="shared" si="1"/>
        <v/>
      </c>
      <c r="G153" s="35"/>
    </row>
    <row r="154" spans="1:7" hidden="1" outlineLevel="1" x14ac:dyDescent="0.25">
      <c r="A154" s="367" t="s">
        <v>1686</v>
      </c>
      <c r="B154" s="352"/>
      <c r="C154" s="355"/>
      <c r="D154" s="355"/>
      <c r="E154" s="353"/>
      <c r="F154" s="355" t="str">
        <f t="shared" si="1"/>
        <v/>
      </c>
      <c r="G154" s="35"/>
    </row>
    <row r="155" spans="1:7" hidden="1" outlineLevel="1" x14ac:dyDescent="0.25">
      <c r="A155" s="367" t="s">
        <v>1687</v>
      </c>
      <c r="B155" s="352"/>
      <c r="C155" s="355"/>
      <c r="D155" s="355"/>
      <c r="E155" s="353"/>
      <c r="F155" s="355" t="str">
        <f t="shared" si="1"/>
        <v/>
      </c>
      <c r="G155" s="35"/>
    </row>
    <row r="156" spans="1:7" hidden="1" outlineLevel="1" x14ac:dyDescent="0.25">
      <c r="A156" s="367" t="s">
        <v>1688</v>
      </c>
      <c r="B156" s="352"/>
      <c r="C156" s="355"/>
      <c r="D156" s="355"/>
      <c r="E156" s="353"/>
      <c r="F156" s="355" t="str">
        <f t="shared" si="1"/>
        <v/>
      </c>
      <c r="G156" s="35"/>
    </row>
    <row r="157" spans="1:7" hidden="1" outlineLevel="1" x14ac:dyDescent="0.25">
      <c r="A157" s="367" t="s">
        <v>1689</v>
      </c>
      <c r="B157" s="352"/>
      <c r="C157" s="355"/>
      <c r="D157" s="355"/>
      <c r="E157" s="353"/>
      <c r="F157" s="355" t="str">
        <f t="shared" si="1"/>
        <v/>
      </c>
      <c r="G157" s="35"/>
    </row>
    <row r="158" spans="1:7" hidden="1" outlineLevel="1" x14ac:dyDescent="0.25">
      <c r="A158" s="367" t="s">
        <v>1690</v>
      </c>
      <c r="B158" s="352"/>
      <c r="C158" s="355"/>
      <c r="D158" s="355"/>
      <c r="E158" s="353"/>
      <c r="F158" s="355" t="str">
        <f t="shared" si="1"/>
        <v/>
      </c>
      <c r="G158" s="35"/>
    </row>
    <row r="159" spans="1:7" hidden="1" outlineLevel="1" x14ac:dyDescent="0.25">
      <c r="A159" s="367" t="s">
        <v>1691</v>
      </c>
      <c r="B159" s="352"/>
      <c r="C159" s="355"/>
      <c r="D159" s="355"/>
      <c r="E159" s="353"/>
      <c r="F159" s="355" t="str">
        <f t="shared" si="1"/>
        <v/>
      </c>
      <c r="G159" s="35"/>
    </row>
    <row r="160" spans="1:7" hidden="1" outlineLevel="1" x14ac:dyDescent="0.25">
      <c r="A160" s="367" t="s">
        <v>1692</v>
      </c>
      <c r="B160" s="352"/>
      <c r="C160" s="355"/>
      <c r="D160" s="355"/>
      <c r="E160" s="353"/>
      <c r="F160" s="355" t="str">
        <f t="shared" si="1"/>
        <v/>
      </c>
      <c r="G160" s="35"/>
    </row>
    <row r="161" spans="1:7" hidden="1" outlineLevel="1" x14ac:dyDescent="0.25">
      <c r="A161" s="367" t="s">
        <v>1693</v>
      </c>
      <c r="B161" s="352"/>
      <c r="C161" s="355"/>
      <c r="D161" s="355"/>
      <c r="E161" s="353"/>
      <c r="F161" s="355" t="str">
        <f t="shared" si="1"/>
        <v/>
      </c>
      <c r="G161" s="35"/>
    </row>
    <row r="162" spans="1:7" hidden="1" outlineLevel="1" x14ac:dyDescent="0.25">
      <c r="A162" s="367" t="s">
        <v>1694</v>
      </c>
      <c r="B162" s="352"/>
      <c r="C162" s="355"/>
      <c r="D162" s="355"/>
      <c r="E162" s="353"/>
      <c r="F162" s="355" t="str">
        <f t="shared" si="1"/>
        <v/>
      </c>
      <c r="G162" s="35"/>
    </row>
    <row r="163" spans="1:7" hidden="1" outlineLevel="1" x14ac:dyDescent="0.25">
      <c r="A163" s="367" t="s">
        <v>1695</v>
      </c>
      <c r="B163" s="352"/>
      <c r="C163" s="355"/>
      <c r="D163" s="355"/>
      <c r="E163" s="353"/>
      <c r="F163" s="355" t="str">
        <f t="shared" si="1"/>
        <v/>
      </c>
      <c r="G163" s="35"/>
    </row>
    <row r="164" spans="1:7" hidden="1" outlineLevel="1" x14ac:dyDescent="0.25">
      <c r="A164" s="367" t="s">
        <v>1696</v>
      </c>
      <c r="B164" s="352"/>
      <c r="C164" s="355"/>
      <c r="D164" s="355"/>
      <c r="E164" s="353"/>
      <c r="F164" s="355" t="str">
        <f t="shared" si="1"/>
        <v/>
      </c>
      <c r="G164" s="35"/>
    </row>
    <row r="165" spans="1:7" hidden="1" outlineLevel="1" x14ac:dyDescent="0.25">
      <c r="A165" s="367" t="s">
        <v>1697</v>
      </c>
      <c r="B165" s="352"/>
      <c r="C165" s="355"/>
      <c r="D165" s="355"/>
      <c r="E165" s="353"/>
      <c r="F165" s="355" t="str">
        <f t="shared" si="1"/>
        <v/>
      </c>
      <c r="G165" s="35"/>
    </row>
    <row r="166" spans="1:7" hidden="1" outlineLevel="1" x14ac:dyDescent="0.25">
      <c r="A166" s="367" t="s">
        <v>1698</v>
      </c>
      <c r="B166" s="352"/>
      <c r="C166" s="355"/>
      <c r="D166" s="355"/>
      <c r="E166" s="353"/>
      <c r="F166" s="355" t="str">
        <f t="shared" si="1"/>
        <v/>
      </c>
      <c r="G166" s="35"/>
    </row>
    <row r="167" spans="1:7" hidden="1" outlineLevel="1" x14ac:dyDescent="0.25">
      <c r="A167" s="367" t="s">
        <v>1699</v>
      </c>
      <c r="B167" s="352"/>
      <c r="C167" s="355"/>
      <c r="D167" s="355"/>
      <c r="E167" s="353"/>
      <c r="F167" s="355" t="str">
        <f t="shared" si="1"/>
        <v/>
      </c>
      <c r="G167" s="35"/>
    </row>
    <row r="168" spans="1:7" hidden="1" outlineLevel="1" x14ac:dyDescent="0.25">
      <c r="A168" s="367" t="s">
        <v>1700</v>
      </c>
      <c r="B168" s="352"/>
      <c r="C168" s="355"/>
      <c r="D168" s="355"/>
      <c r="E168" s="353"/>
      <c r="F168" s="355" t="str">
        <f t="shared" si="1"/>
        <v/>
      </c>
      <c r="G168" s="35"/>
    </row>
    <row r="169" spans="1:7" hidden="1" outlineLevel="1" x14ac:dyDescent="0.25">
      <c r="A169" s="367" t="s">
        <v>1701</v>
      </c>
      <c r="B169" s="352"/>
      <c r="C169" s="355"/>
      <c r="D169" s="355"/>
      <c r="E169" s="353"/>
      <c r="F169" s="355" t="str">
        <f t="shared" si="1"/>
        <v/>
      </c>
      <c r="G169" s="35"/>
    </row>
    <row r="170" spans="1:7" ht="30" collapsed="1" x14ac:dyDescent="0.25">
      <c r="A170" s="363"/>
      <c r="B170" s="363" t="s">
        <v>748</v>
      </c>
      <c r="C170" s="363" t="s">
        <v>588</v>
      </c>
      <c r="D170" s="363" t="s">
        <v>589</v>
      </c>
      <c r="E170" s="363"/>
      <c r="F170" s="363" t="s">
        <v>553</v>
      </c>
      <c r="G170" s="363"/>
    </row>
    <row r="171" spans="1:7" x14ac:dyDescent="0.25">
      <c r="A171" s="367" t="s">
        <v>1702</v>
      </c>
      <c r="B171" s="367" t="s">
        <v>750</v>
      </c>
      <c r="C171" s="355">
        <v>0.99969349843034583</v>
      </c>
      <c r="D171" s="355"/>
      <c r="E171" s="356"/>
      <c r="F171" s="355">
        <f>C171</f>
        <v>0.99969349843034583</v>
      </c>
      <c r="G171" s="35"/>
    </row>
    <row r="172" spans="1:7" x14ac:dyDescent="0.25">
      <c r="A172" s="367" t="s">
        <v>1703</v>
      </c>
      <c r="B172" s="367" t="s">
        <v>752</v>
      </c>
      <c r="C172" s="355">
        <f>1-C171</f>
        <v>3.0650156965417175E-4</v>
      </c>
      <c r="D172" s="355"/>
      <c r="E172" s="356"/>
      <c r="F172" s="355">
        <f>C172</f>
        <v>3.0650156965417175E-4</v>
      </c>
      <c r="G172" s="35"/>
    </row>
    <row r="173" spans="1:7" x14ac:dyDescent="0.25">
      <c r="A173" s="367" t="s">
        <v>1704</v>
      </c>
      <c r="B173" s="367" t="s">
        <v>106</v>
      </c>
      <c r="C173" s="355">
        <v>0</v>
      </c>
      <c r="D173" s="355"/>
      <c r="E173" s="356"/>
      <c r="F173" s="355">
        <f>C173</f>
        <v>0</v>
      </c>
      <c r="G173" s="35"/>
    </row>
    <row r="174" spans="1:7" hidden="1" outlineLevel="1" x14ac:dyDescent="0.25">
      <c r="A174" s="367" t="s">
        <v>1705</v>
      </c>
      <c r="B174" s="392"/>
      <c r="C174" s="355"/>
      <c r="D174" s="355"/>
      <c r="E174" s="356"/>
      <c r="F174" s="355"/>
      <c r="G174" s="35"/>
    </row>
    <row r="175" spans="1:7" hidden="1" outlineLevel="1" x14ac:dyDescent="0.25">
      <c r="A175" s="367" t="s">
        <v>1706</v>
      </c>
      <c r="B175" s="392"/>
      <c r="C175" s="355"/>
      <c r="D175" s="355"/>
      <c r="E175" s="356"/>
      <c r="F175" s="355"/>
      <c r="G175" s="35"/>
    </row>
    <row r="176" spans="1:7" hidden="1" outlineLevel="1" x14ac:dyDescent="0.25">
      <c r="A176" s="367" t="s">
        <v>1707</v>
      </c>
      <c r="B176" s="392"/>
      <c r="C176" s="355"/>
      <c r="D176" s="355"/>
      <c r="E176" s="356"/>
      <c r="F176" s="355"/>
      <c r="G176" s="35"/>
    </row>
    <row r="177" spans="1:7" hidden="1" outlineLevel="1" x14ac:dyDescent="0.25">
      <c r="A177" s="367" t="s">
        <v>1708</v>
      </c>
      <c r="B177" s="392"/>
      <c r="C177" s="355"/>
      <c r="D177" s="355"/>
      <c r="E177" s="356"/>
      <c r="F177" s="355"/>
      <c r="G177" s="35"/>
    </row>
    <row r="178" spans="1:7" hidden="1" outlineLevel="1" x14ac:dyDescent="0.25">
      <c r="A178" s="367" t="s">
        <v>1709</v>
      </c>
      <c r="B178" s="392"/>
      <c r="C178" s="355"/>
      <c r="D178" s="355"/>
      <c r="E178" s="356"/>
      <c r="F178" s="355"/>
      <c r="G178" s="35"/>
    </row>
    <row r="179" spans="1:7" hidden="1" outlineLevel="1" x14ac:dyDescent="0.25">
      <c r="A179" s="367" t="s">
        <v>1710</v>
      </c>
      <c r="B179" s="392"/>
      <c r="C179" s="355"/>
      <c r="D179" s="355"/>
      <c r="E179" s="356"/>
      <c r="F179" s="355"/>
      <c r="G179" s="35"/>
    </row>
    <row r="180" spans="1:7" ht="30" collapsed="1" x14ac:dyDescent="0.25">
      <c r="A180" s="363"/>
      <c r="B180" s="363" t="s">
        <v>760</v>
      </c>
      <c r="C180" s="363" t="s">
        <v>588</v>
      </c>
      <c r="D180" s="363" t="s">
        <v>589</v>
      </c>
      <c r="E180" s="363"/>
      <c r="F180" s="363" t="s">
        <v>553</v>
      </c>
      <c r="G180" s="363"/>
    </row>
    <row r="181" spans="1:7" x14ac:dyDescent="0.25">
      <c r="A181" s="367" t="s">
        <v>1711</v>
      </c>
      <c r="B181" s="367" t="s">
        <v>762</v>
      </c>
      <c r="C181" s="355">
        <v>5.8027401068096647E-5</v>
      </c>
      <c r="D181" s="355"/>
      <c r="E181" s="356"/>
      <c r="F181" s="355">
        <f>C181</f>
        <v>5.8027401068096647E-5</v>
      </c>
      <c r="G181" s="35"/>
    </row>
    <row r="182" spans="1:7" x14ac:dyDescent="0.25">
      <c r="A182" s="367" t="s">
        <v>1712</v>
      </c>
      <c r="B182" s="367" t="s">
        <v>764</v>
      </c>
      <c r="C182" s="355">
        <f>1-C181</f>
        <v>0.99994197259893192</v>
      </c>
      <c r="D182" s="355"/>
      <c r="E182" s="356"/>
      <c r="F182" s="355">
        <f>C182</f>
        <v>0.99994197259893192</v>
      </c>
      <c r="G182" s="35"/>
    </row>
    <row r="183" spans="1:7" x14ac:dyDescent="0.25">
      <c r="A183" s="367" t="s">
        <v>1713</v>
      </c>
      <c r="B183" s="367" t="s">
        <v>106</v>
      </c>
      <c r="C183" s="355">
        <v>0</v>
      </c>
      <c r="D183" s="355"/>
      <c r="E183" s="356"/>
      <c r="F183" s="355">
        <f>C183</f>
        <v>0</v>
      </c>
      <c r="G183" s="35"/>
    </row>
    <row r="184" spans="1:7" hidden="1" outlineLevel="1" x14ac:dyDescent="0.25">
      <c r="A184" s="367" t="s">
        <v>1714</v>
      </c>
      <c r="B184" s="392"/>
      <c r="C184" s="354"/>
      <c r="D184" s="354"/>
      <c r="E184" s="19"/>
      <c r="F184" s="354"/>
      <c r="G184" s="35"/>
    </row>
    <row r="185" spans="1:7" hidden="1" outlineLevel="1" x14ac:dyDescent="0.25">
      <c r="A185" s="367" t="s">
        <v>1715</v>
      </c>
      <c r="B185" s="392"/>
      <c r="C185" s="354"/>
      <c r="D185" s="354"/>
      <c r="E185" s="19"/>
      <c r="F185" s="354"/>
      <c r="G185" s="35"/>
    </row>
    <row r="186" spans="1:7" hidden="1" outlineLevel="1" x14ac:dyDescent="0.25">
      <c r="A186" s="367" t="s">
        <v>1716</v>
      </c>
      <c r="B186" s="392"/>
      <c r="C186" s="354"/>
      <c r="D186" s="354"/>
      <c r="E186" s="19"/>
      <c r="F186" s="354"/>
      <c r="G186" s="35"/>
    </row>
    <row r="187" spans="1:7" hidden="1" outlineLevel="1" x14ac:dyDescent="0.25">
      <c r="A187" s="367" t="s">
        <v>1717</v>
      </c>
      <c r="B187" s="392"/>
      <c r="C187" s="354"/>
      <c r="D187" s="354"/>
      <c r="E187" s="19"/>
      <c r="F187" s="354"/>
      <c r="G187" s="35"/>
    </row>
    <row r="188" spans="1:7" hidden="1" outlineLevel="1" x14ac:dyDescent="0.25">
      <c r="A188" s="367" t="s">
        <v>1718</v>
      </c>
      <c r="B188" s="392"/>
      <c r="C188" s="354"/>
      <c r="D188" s="354"/>
      <c r="E188" s="19"/>
      <c r="F188" s="354"/>
      <c r="G188" s="35"/>
    </row>
    <row r="189" spans="1:7" hidden="1" outlineLevel="1" x14ac:dyDescent="0.25">
      <c r="A189" s="367" t="s">
        <v>1719</v>
      </c>
      <c r="B189" s="392"/>
      <c r="C189" s="354"/>
      <c r="D189" s="354"/>
      <c r="E189" s="19"/>
      <c r="F189" s="354"/>
      <c r="G189" s="35"/>
    </row>
    <row r="190" spans="1:7" ht="30" collapsed="1" x14ac:dyDescent="0.25">
      <c r="A190" s="363"/>
      <c r="B190" s="363" t="s">
        <v>772</v>
      </c>
      <c r="C190" s="363" t="s">
        <v>588</v>
      </c>
      <c r="D190" s="363" t="s">
        <v>589</v>
      </c>
      <c r="E190" s="363"/>
      <c r="F190" s="363" t="s">
        <v>553</v>
      </c>
      <c r="G190" s="363"/>
    </row>
    <row r="191" spans="1:7" x14ac:dyDescent="0.25">
      <c r="A191" s="367" t="s">
        <v>1720</v>
      </c>
      <c r="B191" s="394" t="s">
        <v>774</v>
      </c>
      <c r="C191" s="355">
        <v>4.2860870652946761E-2</v>
      </c>
      <c r="D191" s="355"/>
      <c r="E191" s="356"/>
      <c r="F191" s="355">
        <f>C191</f>
        <v>4.2860870652946761E-2</v>
      </c>
      <c r="G191" s="35"/>
    </row>
    <row r="192" spans="1:7" x14ac:dyDescent="0.25">
      <c r="A192" s="367" t="s">
        <v>1721</v>
      </c>
      <c r="B192" s="394" t="s">
        <v>776</v>
      </c>
      <c r="C192" s="355">
        <v>6.452284300209217E-2</v>
      </c>
      <c r="D192" s="355"/>
      <c r="E192" s="356"/>
      <c r="F192" s="355">
        <f>C192</f>
        <v>6.452284300209217E-2</v>
      </c>
      <c r="G192" s="35"/>
    </row>
    <row r="193" spans="1:7" x14ac:dyDescent="0.25">
      <c r="A193" s="367" t="s">
        <v>1722</v>
      </c>
      <c r="B193" s="394" t="s">
        <v>778</v>
      </c>
      <c r="C193" s="355">
        <v>3.5212681624089311E-2</v>
      </c>
      <c r="D193" s="355"/>
      <c r="E193" s="353"/>
      <c r="F193" s="355">
        <f>C193</f>
        <v>3.5212681624089311E-2</v>
      </c>
      <c r="G193" s="35"/>
    </row>
    <row r="194" spans="1:7" x14ac:dyDescent="0.25">
      <c r="A194" s="367" t="s">
        <v>1723</v>
      </c>
      <c r="B194" s="394" t="s">
        <v>780</v>
      </c>
      <c r="C194" s="355">
        <v>0.24427192714768459</v>
      </c>
      <c r="D194" s="355"/>
      <c r="E194" s="353"/>
      <c r="F194" s="355">
        <f>C194</f>
        <v>0.24427192714768459</v>
      </c>
      <c r="G194" s="35"/>
    </row>
    <row r="195" spans="1:7" x14ac:dyDescent="0.25">
      <c r="A195" s="367" t="s">
        <v>1724</v>
      </c>
      <c r="B195" s="394" t="s">
        <v>782</v>
      </c>
      <c r="C195" s="355">
        <v>0.61313167757318721</v>
      </c>
      <c r="D195" s="355"/>
      <c r="E195" s="353"/>
      <c r="F195" s="355">
        <f>C195</f>
        <v>0.61313167757318721</v>
      </c>
      <c r="G195" s="35"/>
    </row>
    <row r="196" spans="1:7" hidden="1" outlineLevel="1" x14ac:dyDescent="0.25">
      <c r="A196" s="367" t="s">
        <v>1725</v>
      </c>
      <c r="B196" s="473"/>
      <c r="C196" s="355"/>
      <c r="D196" s="355"/>
      <c r="E196" s="353"/>
      <c r="F196" s="355"/>
      <c r="G196" s="35"/>
    </row>
    <row r="197" spans="1:7" hidden="1" outlineLevel="1" x14ac:dyDescent="0.25">
      <c r="A197" s="367" t="s">
        <v>1726</v>
      </c>
      <c r="B197" s="473"/>
      <c r="C197" s="355"/>
      <c r="D197" s="355"/>
      <c r="E197" s="353"/>
      <c r="F197" s="355"/>
      <c r="G197" s="35"/>
    </row>
    <row r="198" spans="1:7" hidden="1" outlineLevel="1" x14ac:dyDescent="0.25">
      <c r="A198" s="367" t="s">
        <v>1727</v>
      </c>
      <c r="B198" s="415"/>
      <c r="C198" s="355"/>
      <c r="D198" s="355"/>
      <c r="E198" s="353"/>
      <c r="F198" s="355"/>
      <c r="G198" s="35"/>
    </row>
    <row r="199" spans="1:7" hidden="1" outlineLevel="1" x14ac:dyDescent="0.25">
      <c r="A199" s="367" t="s">
        <v>1728</v>
      </c>
      <c r="B199" s="415"/>
      <c r="C199" s="355"/>
      <c r="D199" s="355"/>
      <c r="E199" s="353"/>
      <c r="F199" s="355"/>
      <c r="G199" s="35"/>
    </row>
    <row r="200" spans="1:7" ht="30" collapsed="1" x14ac:dyDescent="0.25">
      <c r="A200" s="363"/>
      <c r="B200" s="363" t="s">
        <v>787</v>
      </c>
      <c r="C200" s="363" t="s">
        <v>588</v>
      </c>
      <c r="D200" s="363" t="s">
        <v>589</v>
      </c>
      <c r="E200" s="363"/>
      <c r="F200" s="363" t="s">
        <v>553</v>
      </c>
      <c r="G200" s="363"/>
    </row>
    <row r="201" spans="1:7" x14ac:dyDescent="0.25">
      <c r="A201" s="367" t="s">
        <v>1729</v>
      </c>
      <c r="B201" s="367" t="s">
        <v>789</v>
      </c>
      <c r="C201" s="355">
        <v>0</v>
      </c>
      <c r="D201" s="355"/>
      <c r="E201" s="356"/>
      <c r="F201" s="355">
        <f>C201</f>
        <v>0</v>
      </c>
      <c r="G201" s="35"/>
    </row>
    <row r="202" spans="1:7" x14ac:dyDescent="0.25">
      <c r="A202" s="367" t="s">
        <v>1730</v>
      </c>
      <c r="B202" s="479" t="s">
        <v>1731</v>
      </c>
      <c r="C202" s="355">
        <v>0</v>
      </c>
      <c r="D202" s="355"/>
      <c r="E202" s="356"/>
      <c r="F202" s="355">
        <f>C202</f>
        <v>0</v>
      </c>
      <c r="G202" s="35"/>
    </row>
    <row r="203" spans="1:7" x14ac:dyDescent="0.25">
      <c r="A203" s="367" t="s">
        <v>1732</v>
      </c>
      <c r="B203" s="480"/>
      <c r="C203" s="355"/>
      <c r="D203" s="355"/>
      <c r="E203" s="356"/>
      <c r="F203" s="355"/>
      <c r="G203" s="35"/>
    </row>
    <row r="204" spans="1:7" x14ac:dyDescent="0.25">
      <c r="A204" s="367" t="s">
        <v>1733</v>
      </c>
      <c r="B204" s="480"/>
      <c r="C204" s="355"/>
      <c r="D204" s="355"/>
      <c r="E204" s="356"/>
      <c r="F204" s="355"/>
      <c r="G204" s="35"/>
    </row>
    <row r="205" spans="1:7" x14ac:dyDescent="0.25">
      <c r="A205" s="367" t="s">
        <v>1734</v>
      </c>
      <c r="B205" s="480"/>
      <c r="C205" s="355"/>
      <c r="D205" s="355"/>
      <c r="E205" s="356"/>
      <c r="F205" s="355"/>
      <c r="G205" s="35"/>
    </row>
    <row r="206" spans="1:7" x14ac:dyDescent="0.25">
      <c r="A206" s="367" t="s">
        <v>1735</v>
      </c>
      <c r="B206" s="424"/>
      <c r="C206" s="352"/>
      <c r="D206" s="352"/>
      <c r="E206" s="35"/>
      <c r="F206" s="352"/>
      <c r="G206" s="35"/>
    </row>
    <row r="207" spans="1:7" x14ac:dyDescent="0.25">
      <c r="A207" s="367" t="s">
        <v>1736</v>
      </c>
      <c r="B207" s="424"/>
      <c r="C207" s="352"/>
      <c r="D207" s="352"/>
      <c r="E207" s="35"/>
      <c r="F207" s="352"/>
      <c r="G207" s="35"/>
    </row>
    <row r="208" spans="1:7" x14ac:dyDescent="0.25">
      <c r="A208" s="367" t="s">
        <v>1737</v>
      </c>
      <c r="B208" s="424"/>
      <c r="C208" s="352"/>
      <c r="D208" s="352"/>
      <c r="E208" s="35"/>
      <c r="F208" s="352"/>
      <c r="G208" s="35"/>
    </row>
    <row r="209" spans="1:7" ht="18.75" x14ac:dyDescent="0.25">
      <c r="A209" s="37"/>
      <c r="B209" s="357" t="s">
        <v>1738</v>
      </c>
      <c r="C209" s="358"/>
      <c r="D209" s="358"/>
      <c r="E209" s="358"/>
      <c r="F209" s="358"/>
      <c r="G209" s="358"/>
    </row>
    <row r="210" spans="1:7" x14ac:dyDescent="0.25">
      <c r="A210" s="363"/>
      <c r="B210" s="363" t="s">
        <v>795</v>
      </c>
      <c r="C210" s="363" t="s">
        <v>796</v>
      </c>
      <c r="D210" s="363" t="s">
        <v>797</v>
      </c>
      <c r="E210" s="363"/>
      <c r="F210" s="363" t="s">
        <v>588</v>
      </c>
      <c r="G210" s="363" t="s">
        <v>798</v>
      </c>
    </row>
    <row r="211" spans="1:7" x14ac:dyDescent="0.25">
      <c r="A211" s="367" t="s">
        <v>1739</v>
      </c>
      <c r="B211" s="374" t="s">
        <v>800</v>
      </c>
      <c r="C211" s="385">
        <f>C238/D238*1000</f>
        <v>157.023808376159</v>
      </c>
      <c r="D211" s="392"/>
      <c r="E211" s="393"/>
      <c r="F211" s="391"/>
      <c r="G211" s="391"/>
    </row>
    <row r="212" spans="1:7" x14ac:dyDescent="0.25">
      <c r="A212" s="389"/>
      <c r="B212" s="456"/>
      <c r="C212" s="389"/>
      <c r="D212" s="389"/>
      <c r="E212" s="389"/>
      <c r="F212" s="457"/>
      <c r="G212" s="457"/>
    </row>
    <row r="213" spans="1:7" x14ac:dyDescent="0.25">
      <c r="A213" s="406"/>
      <c r="B213" s="374" t="s">
        <v>801</v>
      </c>
      <c r="C213" s="389"/>
      <c r="D213" s="389"/>
      <c r="E213" s="389"/>
      <c r="F213" s="457"/>
      <c r="G213" s="457"/>
    </row>
    <row r="214" spans="1:7" x14ac:dyDescent="0.25">
      <c r="A214" s="367" t="s">
        <v>1740</v>
      </c>
      <c r="B214" s="424" t="s">
        <v>803</v>
      </c>
      <c r="C214" s="385">
        <v>4054.0366582699999</v>
      </c>
      <c r="D214" s="446">
        <v>35164</v>
      </c>
      <c r="E214" s="389"/>
      <c r="F214" s="387">
        <f t="shared" ref="F214:G219" si="2">C214/C$238</f>
        <v>0.53673390624339656</v>
      </c>
      <c r="G214" s="387">
        <f t="shared" si="2"/>
        <v>0.73102989480686875</v>
      </c>
    </row>
    <row r="215" spans="1:7" x14ac:dyDescent="0.25">
      <c r="A215" s="367" t="s">
        <v>1741</v>
      </c>
      <c r="B215" s="424" t="s">
        <v>805</v>
      </c>
      <c r="C215" s="385">
        <v>3155.7932814400001</v>
      </c>
      <c r="D215" s="446">
        <v>12160</v>
      </c>
      <c r="E215" s="389"/>
      <c r="F215" s="387">
        <f t="shared" si="2"/>
        <v>0.41781103577064616</v>
      </c>
      <c r="G215" s="387">
        <f t="shared" si="2"/>
        <v>0.25279614153257662</v>
      </c>
    </row>
    <row r="216" spans="1:7" x14ac:dyDescent="0.25">
      <c r="A216" s="367" t="s">
        <v>1742</v>
      </c>
      <c r="B216" s="424" t="s">
        <v>807</v>
      </c>
      <c r="C216" s="385">
        <v>343.32929080000002</v>
      </c>
      <c r="D216" s="446">
        <v>778</v>
      </c>
      <c r="E216" s="389"/>
      <c r="F216" s="387">
        <f t="shared" si="2"/>
        <v>4.5455057985957212E-2</v>
      </c>
      <c r="G216" s="387">
        <f t="shared" si="2"/>
        <v>1.6173963660554656E-2</v>
      </c>
    </row>
    <row r="217" spans="1:7" x14ac:dyDescent="0.25">
      <c r="A217" s="367" t="s">
        <v>1743</v>
      </c>
      <c r="B217" s="424" t="s">
        <v>809</v>
      </c>
      <c r="C217" s="385">
        <v>0</v>
      </c>
      <c r="D217" s="446">
        <v>0</v>
      </c>
      <c r="E217" s="389"/>
      <c r="F217" s="387">
        <f t="shared" si="2"/>
        <v>0</v>
      </c>
      <c r="G217" s="387">
        <f t="shared" si="2"/>
        <v>0</v>
      </c>
    </row>
    <row r="218" spans="1:7" x14ac:dyDescent="0.25">
      <c r="A218" s="367" t="s">
        <v>1744</v>
      </c>
      <c r="B218" s="424" t="s">
        <v>811</v>
      </c>
      <c r="C218" s="385">
        <v>0</v>
      </c>
      <c r="D218" s="446">
        <v>0</v>
      </c>
      <c r="E218" s="389"/>
      <c r="F218" s="387">
        <f t="shared" si="2"/>
        <v>0</v>
      </c>
      <c r="G218" s="387">
        <f t="shared" si="2"/>
        <v>0</v>
      </c>
    </row>
    <row r="219" spans="1:7" x14ac:dyDescent="0.25">
      <c r="A219" s="367" t="s">
        <v>1745</v>
      </c>
      <c r="B219" s="424" t="s">
        <v>813</v>
      </c>
      <c r="C219" s="385">
        <v>0</v>
      </c>
      <c r="D219" s="446">
        <v>0</v>
      </c>
      <c r="E219" s="389"/>
      <c r="F219" s="387">
        <f t="shared" si="2"/>
        <v>0</v>
      </c>
      <c r="G219" s="387">
        <f t="shared" si="2"/>
        <v>0</v>
      </c>
    </row>
    <row r="220" spans="1:7" x14ac:dyDescent="0.25">
      <c r="A220" s="367" t="s">
        <v>1746</v>
      </c>
      <c r="B220" s="424"/>
      <c r="C220" s="385"/>
      <c r="D220" s="446"/>
      <c r="E220" s="389"/>
      <c r="F220" s="387" t="str">
        <f t="shared" ref="F220:F237" si="3">IF($C$238=0,"",IF(C220="[for completion]","",IF(C220="","",C220/$C$238)))</f>
        <v/>
      </c>
      <c r="G220" s="387" t="str">
        <f t="shared" ref="G220:G237" si="4">IF($D$238=0,"",IF(D220="[for completion]","",IF(D220="","",D220/$D$238)))</f>
        <v/>
      </c>
    </row>
    <row r="221" spans="1:7" x14ac:dyDescent="0.25">
      <c r="A221" s="367" t="s">
        <v>1747</v>
      </c>
      <c r="B221" s="424"/>
      <c r="C221" s="385"/>
      <c r="D221" s="446"/>
      <c r="E221" s="389"/>
      <c r="F221" s="387" t="str">
        <f t="shared" si="3"/>
        <v/>
      </c>
      <c r="G221" s="387" t="str">
        <f t="shared" si="4"/>
        <v/>
      </c>
    </row>
    <row r="222" spans="1:7" hidden="1" outlineLevel="1" x14ac:dyDescent="0.25">
      <c r="A222" s="367" t="s">
        <v>1748</v>
      </c>
      <c r="B222" s="424"/>
      <c r="C222" s="385"/>
      <c r="D222" s="446"/>
      <c r="E222" s="389"/>
      <c r="F222" s="387" t="str">
        <f t="shared" si="3"/>
        <v/>
      </c>
      <c r="G222" s="387" t="str">
        <f t="shared" si="4"/>
        <v/>
      </c>
    </row>
    <row r="223" spans="1:7" hidden="1" outlineLevel="1" x14ac:dyDescent="0.25">
      <c r="A223" s="367" t="s">
        <v>1749</v>
      </c>
      <c r="B223" s="424"/>
      <c r="C223" s="385"/>
      <c r="D223" s="446"/>
      <c r="E223" s="378"/>
      <c r="F223" s="387" t="str">
        <f t="shared" si="3"/>
        <v/>
      </c>
      <c r="G223" s="387" t="str">
        <f t="shared" si="4"/>
        <v/>
      </c>
    </row>
    <row r="224" spans="1:7" hidden="1" outlineLevel="1" x14ac:dyDescent="0.25">
      <c r="A224" s="367" t="s">
        <v>1750</v>
      </c>
      <c r="B224" s="424"/>
      <c r="C224" s="385"/>
      <c r="D224" s="446"/>
      <c r="E224" s="378"/>
      <c r="F224" s="387" t="str">
        <f t="shared" si="3"/>
        <v/>
      </c>
      <c r="G224" s="387" t="str">
        <f t="shared" si="4"/>
        <v/>
      </c>
    </row>
    <row r="225" spans="1:7" hidden="1" outlineLevel="1" x14ac:dyDescent="0.25">
      <c r="A225" s="367" t="s">
        <v>1751</v>
      </c>
      <c r="B225" s="424"/>
      <c r="C225" s="385"/>
      <c r="D225" s="446"/>
      <c r="E225" s="378"/>
      <c r="F225" s="387" t="str">
        <f t="shared" si="3"/>
        <v/>
      </c>
      <c r="G225" s="387" t="str">
        <f t="shared" si="4"/>
        <v/>
      </c>
    </row>
    <row r="226" spans="1:7" hidden="1" outlineLevel="1" x14ac:dyDescent="0.25">
      <c r="A226" s="367" t="s">
        <v>1752</v>
      </c>
      <c r="B226" s="424"/>
      <c r="C226" s="385"/>
      <c r="D226" s="446"/>
      <c r="E226" s="378"/>
      <c r="F226" s="387" t="str">
        <f t="shared" si="3"/>
        <v/>
      </c>
      <c r="G226" s="387" t="str">
        <f t="shared" si="4"/>
        <v/>
      </c>
    </row>
    <row r="227" spans="1:7" hidden="1" outlineLevel="1" x14ac:dyDescent="0.25">
      <c r="A227" s="367" t="s">
        <v>1753</v>
      </c>
      <c r="B227" s="424"/>
      <c r="C227" s="385"/>
      <c r="D227" s="446"/>
      <c r="E227" s="378"/>
      <c r="F227" s="387" t="str">
        <f t="shared" si="3"/>
        <v/>
      </c>
      <c r="G227" s="387" t="str">
        <f t="shared" si="4"/>
        <v/>
      </c>
    </row>
    <row r="228" spans="1:7" hidden="1" outlineLevel="1" x14ac:dyDescent="0.25">
      <c r="A228" s="367" t="s">
        <v>1754</v>
      </c>
      <c r="B228" s="424"/>
      <c r="C228" s="385"/>
      <c r="D228" s="446"/>
      <c r="E228" s="378"/>
      <c r="F228" s="387" t="str">
        <f t="shared" si="3"/>
        <v/>
      </c>
      <c r="G228" s="387" t="str">
        <f t="shared" si="4"/>
        <v/>
      </c>
    </row>
    <row r="229" spans="1:7" hidden="1" outlineLevel="1" x14ac:dyDescent="0.25">
      <c r="A229" s="367" t="s">
        <v>1755</v>
      </c>
      <c r="B229" s="424"/>
      <c r="C229" s="385"/>
      <c r="D229" s="446"/>
      <c r="E229" s="406"/>
      <c r="F229" s="387" t="str">
        <f t="shared" si="3"/>
        <v/>
      </c>
      <c r="G229" s="387" t="str">
        <f t="shared" si="4"/>
        <v/>
      </c>
    </row>
    <row r="230" spans="1:7" hidden="1" outlineLevel="1" x14ac:dyDescent="0.25">
      <c r="A230" s="367" t="s">
        <v>1756</v>
      </c>
      <c r="B230" s="424"/>
      <c r="C230" s="385"/>
      <c r="D230" s="446"/>
      <c r="E230" s="435"/>
      <c r="F230" s="387" t="str">
        <f t="shared" si="3"/>
        <v/>
      </c>
      <c r="G230" s="387" t="str">
        <f t="shared" si="4"/>
        <v/>
      </c>
    </row>
    <row r="231" spans="1:7" hidden="1" outlineLevel="1" x14ac:dyDescent="0.25">
      <c r="A231" s="367" t="s">
        <v>1757</v>
      </c>
      <c r="B231" s="424"/>
      <c r="C231" s="385"/>
      <c r="D231" s="446"/>
      <c r="E231" s="435"/>
      <c r="F231" s="387" t="str">
        <f t="shared" si="3"/>
        <v/>
      </c>
      <c r="G231" s="387" t="str">
        <f t="shared" si="4"/>
        <v/>
      </c>
    </row>
    <row r="232" spans="1:7" hidden="1" outlineLevel="1" x14ac:dyDescent="0.25">
      <c r="A232" s="367" t="s">
        <v>1758</v>
      </c>
      <c r="B232" s="424"/>
      <c r="C232" s="385"/>
      <c r="D232" s="446"/>
      <c r="E232" s="435"/>
      <c r="F232" s="387" t="str">
        <f t="shared" si="3"/>
        <v/>
      </c>
      <c r="G232" s="387" t="str">
        <f t="shared" si="4"/>
        <v/>
      </c>
    </row>
    <row r="233" spans="1:7" hidden="1" outlineLevel="1" x14ac:dyDescent="0.25">
      <c r="A233" s="367" t="s">
        <v>1759</v>
      </c>
      <c r="B233" s="424"/>
      <c r="C233" s="385"/>
      <c r="D233" s="446"/>
      <c r="E233" s="435"/>
      <c r="F233" s="387" t="str">
        <f t="shared" si="3"/>
        <v/>
      </c>
      <c r="G233" s="387" t="str">
        <f t="shared" si="4"/>
        <v/>
      </c>
    </row>
    <row r="234" spans="1:7" hidden="1" outlineLevel="1" x14ac:dyDescent="0.25">
      <c r="A234" s="367" t="s">
        <v>1760</v>
      </c>
      <c r="B234" s="424"/>
      <c r="C234" s="385"/>
      <c r="D234" s="446"/>
      <c r="E234" s="435"/>
      <c r="F234" s="387" t="str">
        <f t="shared" si="3"/>
        <v/>
      </c>
      <c r="G234" s="387" t="str">
        <f t="shared" si="4"/>
        <v/>
      </c>
    </row>
    <row r="235" spans="1:7" hidden="1" outlineLevel="1" x14ac:dyDescent="0.25">
      <c r="A235" s="367" t="s">
        <v>1761</v>
      </c>
      <c r="B235" s="424"/>
      <c r="C235" s="385"/>
      <c r="D235" s="446"/>
      <c r="E235" s="435"/>
      <c r="F235" s="387" t="str">
        <f t="shared" si="3"/>
        <v/>
      </c>
      <c r="G235" s="387" t="str">
        <f t="shared" si="4"/>
        <v/>
      </c>
    </row>
    <row r="236" spans="1:7" hidden="1" outlineLevel="1" x14ac:dyDescent="0.25">
      <c r="A236" s="367" t="s">
        <v>1762</v>
      </c>
      <c r="B236" s="424"/>
      <c r="C236" s="385"/>
      <c r="D236" s="446"/>
      <c r="E236" s="435"/>
      <c r="F236" s="387" t="str">
        <f t="shared" si="3"/>
        <v/>
      </c>
      <c r="G236" s="387" t="str">
        <f t="shared" si="4"/>
        <v/>
      </c>
    </row>
    <row r="237" spans="1:7" hidden="1" outlineLevel="1" x14ac:dyDescent="0.25">
      <c r="A237" s="367" t="s">
        <v>1763</v>
      </c>
      <c r="B237" s="424"/>
      <c r="C237" s="385"/>
      <c r="D237" s="446"/>
      <c r="E237" s="435"/>
      <c r="F237" s="387" t="str">
        <f t="shared" si="3"/>
        <v/>
      </c>
      <c r="G237" s="387" t="str">
        <f t="shared" si="4"/>
        <v/>
      </c>
    </row>
    <row r="238" spans="1:7" hidden="1" outlineLevel="1" x14ac:dyDescent="0.25">
      <c r="A238" s="367" t="s">
        <v>1764</v>
      </c>
      <c r="B238" s="382" t="s">
        <v>108</v>
      </c>
      <c r="C238" s="383">
        <f>SUM(C214:C237)</f>
        <v>7553.1592305100003</v>
      </c>
      <c r="D238" s="458">
        <f>SUM(D214:D237)</f>
        <v>48102</v>
      </c>
      <c r="E238" s="435"/>
      <c r="F238" s="388">
        <f>SUM(F214:F237)</f>
        <v>0.99999999999999989</v>
      </c>
      <c r="G238" s="388">
        <f>SUM(G214:G237)</f>
        <v>1</v>
      </c>
    </row>
    <row r="239" spans="1:7" collapsed="1" x14ac:dyDescent="0.25">
      <c r="A239" s="363"/>
      <c r="B239" s="363" t="s">
        <v>833</v>
      </c>
      <c r="C239" s="363" t="s">
        <v>796</v>
      </c>
      <c r="D239" s="363" t="s">
        <v>797</v>
      </c>
      <c r="E239" s="363"/>
      <c r="F239" s="363" t="s">
        <v>588</v>
      </c>
      <c r="G239" s="363" t="s">
        <v>798</v>
      </c>
    </row>
    <row r="240" spans="1:7" x14ac:dyDescent="0.25">
      <c r="A240" s="367" t="s">
        <v>1765</v>
      </c>
      <c r="B240" s="367" t="s">
        <v>835</v>
      </c>
      <c r="C240" s="448">
        <v>0.70708214946516101</v>
      </c>
      <c r="D240" s="392"/>
      <c r="E240" s="392"/>
      <c r="F240" s="449"/>
      <c r="G240" s="449"/>
    </row>
    <row r="241" spans="1:7" x14ac:dyDescent="0.25">
      <c r="A241" s="406"/>
      <c r="B241" s="406"/>
      <c r="C241" s="406"/>
      <c r="D241" s="406"/>
      <c r="E241" s="406"/>
      <c r="F241" s="463"/>
      <c r="G241" s="463"/>
    </row>
    <row r="242" spans="1:7" x14ac:dyDescent="0.25">
      <c r="A242" s="406"/>
      <c r="B242" s="374" t="s">
        <v>836</v>
      </c>
      <c r="C242" s="406"/>
      <c r="D242" s="406"/>
      <c r="E242" s="406"/>
      <c r="F242" s="463"/>
      <c r="G242" s="463"/>
    </row>
    <row r="243" spans="1:7" x14ac:dyDescent="0.25">
      <c r="A243" s="367" t="s">
        <v>1766</v>
      </c>
      <c r="B243" s="367" t="s">
        <v>838</v>
      </c>
      <c r="C243" s="385">
        <v>609.43833794</v>
      </c>
      <c r="D243" s="446">
        <v>8310</v>
      </c>
      <c r="E243" s="406"/>
      <c r="F243" s="387">
        <f t="shared" ref="F243:G249" si="5">C243/C$251</f>
        <v>8.0686547091216282E-2</v>
      </c>
      <c r="G243" s="387">
        <f t="shared" si="5"/>
        <v>0.17275788948484472</v>
      </c>
    </row>
    <row r="244" spans="1:7" x14ac:dyDescent="0.25">
      <c r="A244" s="367" t="s">
        <v>1767</v>
      </c>
      <c r="B244" s="367" t="s">
        <v>840</v>
      </c>
      <c r="C244" s="385">
        <v>505.28038700000002</v>
      </c>
      <c r="D244" s="446">
        <v>4117</v>
      </c>
      <c r="E244" s="406"/>
      <c r="F244" s="387">
        <f t="shared" si="5"/>
        <v>6.6896562296606427E-2</v>
      </c>
      <c r="G244" s="387">
        <f t="shared" si="5"/>
        <v>8.5588956800133051E-2</v>
      </c>
    </row>
    <row r="245" spans="1:7" x14ac:dyDescent="0.25">
      <c r="A245" s="367" t="s">
        <v>1768</v>
      </c>
      <c r="B245" s="367" t="s">
        <v>842</v>
      </c>
      <c r="C245" s="385">
        <v>788.11170751999998</v>
      </c>
      <c r="D245" s="446">
        <v>5521</v>
      </c>
      <c r="E245" s="406"/>
      <c r="F245" s="387">
        <f t="shared" si="5"/>
        <v>0.10434199564289943</v>
      </c>
      <c r="G245" s="387">
        <f t="shared" si="5"/>
        <v>0.11477693235208515</v>
      </c>
    </row>
    <row r="246" spans="1:7" x14ac:dyDescent="0.25">
      <c r="A246" s="367" t="s">
        <v>1769</v>
      </c>
      <c r="B246" s="367" t="s">
        <v>844</v>
      </c>
      <c r="C246" s="385">
        <v>1160.62940546</v>
      </c>
      <c r="D246" s="446">
        <v>7397</v>
      </c>
      <c r="E246" s="406"/>
      <c r="F246" s="387">
        <f t="shared" si="5"/>
        <v>0.15366145079687837</v>
      </c>
      <c r="G246" s="387">
        <f t="shared" si="5"/>
        <v>0.15377738971352542</v>
      </c>
    </row>
    <row r="247" spans="1:7" x14ac:dyDescent="0.25">
      <c r="A247" s="367" t="s">
        <v>1770</v>
      </c>
      <c r="B247" s="367" t="s">
        <v>846</v>
      </c>
      <c r="C247" s="385">
        <v>1675.3022850499999</v>
      </c>
      <c r="D247" s="446">
        <v>9365</v>
      </c>
      <c r="E247" s="406"/>
      <c r="F247" s="387">
        <f t="shared" si="5"/>
        <v>0.22180153150788021</v>
      </c>
      <c r="G247" s="387">
        <f t="shared" si="5"/>
        <v>0.19469044946156086</v>
      </c>
    </row>
    <row r="248" spans="1:7" x14ac:dyDescent="0.25">
      <c r="A248" s="367" t="s">
        <v>1771</v>
      </c>
      <c r="B248" s="367" t="s">
        <v>848</v>
      </c>
      <c r="C248" s="385">
        <v>1885.4593047999999</v>
      </c>
      <c r="D248" s="446">
        <v>9231</v>
      </c>
      <c r="E248" s="406"/>
      <c r="F248" s="387">
        <f t="shared" si="5"/>
        <v>0.24962525577164235</v>
      </c>
      <c r="G248" s="387">
        <f t="shared" si="5"/>
        <v>0.19190470250717226</v>
      </c>
    </row>
    <row r="249" spans="1:7" x14ac:dyDescent="0.25">
      <c r="A249" s="367" t="s">
        <v>1772</v>
      </c>
      <c r="B249" s="367" t="s">
        <v>850</v>
      </c>
      <c r="C249" s="385">
        <v>893.32441446999997</v>
      </c>
      <c r="D249" s="446">
        <v>4000</v>
      </c>
      <c r="E249" s="406"/>
      <c r="F249" s="387">
        <f t="shared" si="5"/>
        <v>0.11827162478735159</v>
      </c>
      <c r="G249" s="387">
        <f t="shared" si="5"/>
        <v>8.3156625504137036E-2</v>
      </c>
    </row>
    <row r="250" spans="1:7" x14ac:dyDescent="0.25">
      <c r="A250" s="367" t="s">
        <v>1773</v>
      </c>
      <c r="B250" s="367" t="s">
        <v>852</v>
      </c>
      <c r="C250" s="385">
        <f>SUM(C252:C257)</f>
        <v>35.613388270000002</v>
      </c>
      <c r="D250" s="446">
        <f>SUM(D252:D257)</f>
        <v>161</v>
      </c>
      <c r="E250" s="406"/>
      <c r="F250" s="387">
        <f>SUM(F252:F257)</f>
        <v>4.7150321055253776E-3</v>
      </c>
      <c r="G250" s="387">
        <f>SUM(G252:G257)</f>
        <v>3.3470541765415161E-3</v>
      </c>
    </row>
    <row r="251" spans="1:7" x14ac:dyDescent="0.25">
      <c r="A251" s="367" t="s">
        <v>1774</v>
      </c>
      <c r="B251" s="382" t="s">
        <v>108</v>
      </c>
      <c r="C251" s="462">
        <f>SUM(C243:C250)</f>
        <v>7553.1592305099994</v>
      </c>
      <c r="D251" s="465">
        <f>SUM(D243:D250)</f>
        <v>48102</v>
      </c>
      <c r="E251" s="406"/>
      <c r="F251" s="388">
        <f>SUM(F243:F250)</f>
        <v>1</v>
      </c>
      <c r="G251" s="388">
        <f>SUM(G243:G250)</f>
        <v>1</v>
      </c>
    </row>
    <row r="252" spans="1:7" hidden="1" outlineLevel="1" x14ac:dyDescent="0.25">
      <c r="A252" s="367" t="s">
        <v>1775</v>
      </c>
      <c r="B252" s="443" t="s">
        <v>855</v>
      </c>
      <c r="C252" s="385">
        <v>34.714033780000001</v>
      </c>
      <c r="D252" s="446">
        <v>157</v>
      </c>
      <c r="E252" s="406"/>
      <c r="F252" s="387">
        <f t="shared" ref="F252:G257" si="6">C252/C$251</f>
        <v>4.5959621293004387E-3</v>
      </c>
      <c r="G252" s="387">
        <f t="shared" si="6"/>
        <v>3.2638975510373789E-3</v>
      </c>
    </row>
    <row r="253" spans="1:7" hidden="1" outlineLevel="1" x14ac:dyDescent="0.25">
      <c r="A253" s="367" t="s">
        <v>1776</v>
      </c>
      <c r="B253" s="443" t="s">
        <v>857</v>
      </c>
      <c r="C253" s="385">
        <v>0.89935449000000001</v>
      </c>
      <c r="D253" s="446">
        <v>4</v>
      </c>
      <c r="E253" s="406"/>
      <c r="F253" s="387">
        <f t="shared" si="6"/>
        <v>1.1906997622493845E-4</v>
      </c>
      <c r="G253" s="387">
        <f t="shared" si="6"/>
        <v>8.315662550413704E-5</v>
      </c>
    </row>
    <row r="254" spans="1:7" hidden="1" outlineLevel="1" x14ac:dyDescent="0.25">
      <c r="A254" s="367" t="s">
        <v>1777</v>
      </c>
      <c r="B254" s="443" t="s">
        <v>859</v>
      </c>
      <c r="C254" s="385">
        <v>0</v>
      </c>
      <c r="D254" s="446">
        <v>0</v>
      </c>
      <c r="E254" s="406"/>
      <c r="F254" s="387">
        <f t="shared" si="6"/>
        <v>0</v>
      </c>
      <c r="G254" s="387">
        <f t="shared" si="6"/>
        <v>0</v>
      </c>
    </row>
    <row r="255" spans="1:7" hidden="1" outlineLevel="1" x14ac:dyDescent="0.25">
      <c r="A255" s="367" t="s">
        <v>1778</v>
      </c>
      <c r="B255" s="443" t="s">
        <v>861</v>
      </c>
      <c r="C255" s="385">
        <v>0</v>
      </c>
      <c r="D255" s="446">
        <v>0</v>
      </c>
      <c r="E255" s="406"/>
      <c r="F255" s="387">
        <f t="shared" si="6"/>
        <v>0</v>
      </c>
      <c r="G255" s="387">
        <f t="shared" si="6"/>
        <v>0</v>
      </c>
    </row>
    <row r="256" spans="1:7" hidden="1" outlineLevel="1" x14ac:dyDescent="0.25">
      <c r="A256" s="367" t="s">
        <v>1779</v>
      </c>
      <c r="B256" s="443" t="s">
        <v>863</v>
      </c>
      <c r="C256" s="385">
        <v>0</v>
      </c>
      <c r="D256" s="446">
        <v>0</v>
      </c>
      <c r="E256" s="406"/>
      <c r="F256" s="387">
        <f t="shared" si="6"/>
        <v>0</v>
      </c>
      <c r="G256" s="387">
        <f t="shared" si="6"/>
        <v>0</v>
      </c>
    </row>
    <row r="257" spans="1:7" hidden="1" outlineLevel="1" x14ac:dyDescent="0.25">
      <c r="A257" s="367" t="s">
        <v>1780</v>
      </c>
      <c r="B257" s="443" t="s">
        <v>865</v>
      </c>
      <c r="C257" s="385">
        <v>0</v>
      </c>
      <c r="D257" s="446">
        <v>0</v>
      </c>
      <c r="E257" s="406"/>
      <c r="F257" s="387">
        <f t="shared" si="6"/>
        <v>0</v>
      </c>
      <c r="G257" s="387">
        <f t="shared" si="6"/>
        <v>0</v>
      </c>
    </row>
    <row r="258" spans="1:7" hidden="1" outlineLevel="1" x14ac:dyDescent="0.25">
      <c r="A258" s="367" t="s">
        <v>1781</v>
      </c>
      <c r="B258" s="384"/>
      <c r="C258" s="406"/>
      <c r="D258" s="406"/>
      <c r="E258" s="406"/>
      <c r="F258" s="460"/>
      <c r="G258" s="460"/>
    </row>
    <row r="259" spans="1:7" hidden="1" outlineLevel="1" x14ac:dyDescent="0.25">
      <c r="A259" s="367" t="s">
        <v>1782</v>
      </c>
      <c r="B259" s="384"/>
      <c r="C259" s="406"/>
      <c r="D259" s="406"/>
      <c r="E259" s="406"/>
      <c r="F259" s="460"/>
      <c r="G259" s="460"/>
    </row>
    <row r="260" spans="1:7" hidden="1" outlineLevel="1" x14ac:dyDescent="0.25">
      <c r="A260" s="367" t="s">
        <v>1783</v>
      </c>
      <c r="B260" s="384"/>
      <c r="C260" s="406"/>
      <c r="D260" s="406"/>
      <c r="E260" s="406"/>
      <c r="F260" s="460"/>
      <c r="G260" s="460"/>
    </row>
    <row r="261" spans="1:7" collapsed="1" x14ac:dyDescent="0.25">
      <c r="A261" s="363"/>
      <c r="B261" s="363" t="s">
        <v>869</v>
      </c>
      <c r="C261" s="363" t="s">
        <v>796</v>
      </c>
      <c r="D261" s="363" t="s">
        <v>797</v>
      </c>
      <c r="E261" s="363"/>
      <c r="F261" s="363" t="s">
        <v>588</v>
      </c>
      <c r="G261" s="363" t="s">
        <v>798</v>
      </c>
    </row>
    <row r="262" spans="1:7" x14ac:dyDescent="0.25">
      <c r="A262" s="367" t="s">
        <v>1784</v>
      </c>
      <c r="B262" s="367" t="s">
        <v>835</v>
      </c>
      <c r="C262" s="449">
        <v>0.64903634013618983</v>
      </c>
      <c r="D262" s="392"/>
      <c r="E262" s="392"/>
      <c r="F262" s="449"/>
      <c r="G262" s="449"/>
    </row>
    <row r="263" spans="1:7" x14ac:dyDescent="0.25">
      <c r="A263" s="406"/>
      <c r="B263" s="406"/>
      <c r="C263" s="406"/>
      <c r="D263" s="406"/>
      <c r="E263" s="406"/>
      <c r="F263" s="463"/>
      <c r="G263" s="463"/>
    </row>
    <row r="264" spans="1:7" x14ac:dyDescent="0.25">
      <c r="A264" s="406"/>
      <c r="B264" s="374" t="s">
        <v>836</v>
      </c>
      <c r="C264" s="406"/>
      <c r="D264" s="406"/>
      <c r="E264" s="406"/>
      <c r="F264" s="463"/>
      <c r="G264" s="463"/>
    </row>
    <row r="265" spans="1:7" x14ac:dyDescent="0.25">
      <c r="A265" s="367" t="s">
        <v>1785</v>
      </c>
      <c r="B265" s="367" t="s">
        <v>838</v>
      </c>
      <c r="C265" s="446">
        <v>885.93673546000002</v>
      </c>
      <c r="D265" s="446">
        <v>10989</v>
      </c>
      <c r="E265" s="406"/>
      <c r="F265" s="387">
        <f t="shared" ref="F265:G271" si="7">C265/C$273</f>
        <v>0.11729353352983402</v>
      </c>
      <c r="G265" s="387">
        <f t="shared" si="7"/>
        <v>0.22845203941624048</v>
      </c>
    </row>
    <row r="266" spans="1:7" x14ac:dyDescent="0.25">
      <c r="A266" s="367" t="s">
        <v>1786</v>
      </c>
      <c r="B266" s="367" t="s">
        <v>840</v>
      </c>
      <c r="C266" s="446">
        <v>822.60250447999999</v>
      </c>
      <c r="D266" s="446">
        <v>6228</v>
      </c>
      <c r="E266" s="406"/>
      <c r="F266" s="387">
        <f t="shared" si="7"/>
        <v>0.10890840234867612</v>
      </c>
      <c r="G266" s="387">
        <f t="shared" si="7"/>
        <v>0.12947486590994137</v>
      </c>
    </row>
    <row r="267" spans="1:7" x14ac:dyDescent="0.25">
      <c r="A267" s="367" t="s">
        <v>1787</v>
      </c>
      <c r="B267" s="367" t="s">
        <v>842</v>
      </c>
      <c r="C267" s="446">
        <v>1172.7614571500001</v>
      </c>
      <c r="D267" s="446">
        <v>7633</v>
      </c>
      <c r="E267" s="406"/>
      <c r="F267" s="387">
        <f t="shared" si="7"/>
        <v>0.15526767295104588</v>
      </c>
      <c r="G267" s="387">
        <f t="shared" si="7"/>
        <v>0.15868363061826951</v>
      </c>
    </row>
    <row r="268" spans="1:7" x14ac:dyDescent="0.25">
      <c r="A268" s="367" t="s">
        <v>1788</v>
      </c>
      <c r="B268" s="367" t="s">
        <v>844</v>
      </c>
      <c r="C268" s="446">
        <v>1446.4126517100001</v>
      </c>
      <c r="D268" s="446">
        <v>8216</v>
      </c>
      <c r="E268" s="406"/>
      <c r="F268" s="387">
        <f t="shared" si="7"/>
        <v>0.19149770414840522</v>
      </c>
      <c r="G268" s="387">
        <f t="shared" si="7"/>
        <v>0.17080370878549747</v>
      </c>
    </row>
    <row r="269" spans="1:7" x14ac:dyDescent="0.25">
      <c r="A269" s="367" t="s">
        <v>1789</v>
      </c>
      <c r="B269" s="367" t="s">
        <v>846</v>
      </c>
      <c r="C269" s="446">
        <v>1283.01304994</v>
      </c>
      <c r="D269" s="446">
        <v>6445</v>
      </c>
      <c r="E269" s="406"/>
      <c r="F269" s="387">
        <f t="shared" si="7"/>
        <v>0.16986442504183366</v>
      </c>
      <c r="G269" s="387">
        <f t="shared" si="7"/>
        <v>0.13398611284354081</v>
      </c>
    </row>
    <row r="270" spans="1:7" x14ac:dyDescent="0.25">
      <c r="A270" s="367" t="s">
        <v>1790</v>
      </c>
      <c r="B270" s="367" t="s">
        <v>848</v>
      </c>
      <c r="C270" s="446">
        <v>1146.55958166</v>
      </c>
      <c r="D270" s="446">
        <v>5268</v>
      </c>
      <c r="E270" s="406"/>
      <c r="F270" s="387">
        <f t="shared" si="7"/>
        <v>0.15179867743667078</v>
      </c>
      <c r="G270" s="387">
        <f t="shared" si="7"/>
        <v>0.10951727578894849</v>
      </c>
    </row>
    <row r="271" spans="1:7" x14ac:dyDescent="0.25">
      <c r="A271" s="367" t="s">
        <v>1791</v>
      </c>
      <c r="B271" s="367" t="s">
        <v>850</v>
      </c>
      <c r="C271" s="446">
        <v>795.87325010999996</v>
      </c>
      <c r="D271" s="446">
        <v>3323</v>
      </c>
      <c r="E271" s="406"/>
      <c r="F271" s="387">
        <f t="shared" si="7"/>
        <v>0.1053695845435343</v>
      </c>
      <c r="G271" s="387">
        <f t="shared" si="7"/>
        <v>6.9082366637561843E-2</v>
      </c>
    </row>
    <row r="272" spans="1:7" x14ac:dyDescent="0.25">
      <c r="A272" s="367" t="s">
        <v>1792</v>
      </c>
      <c r="B272" s="367" t="s">
        <v>852</v>
      </c>
      <c r="C272" s="446">
        <f>SUM(C274:C279)</f>
        <v>0</v>
      </c>
      <c r="D272" s="446">
        <f>SUM(D274:D279)</f>
        <v>0</v>
      </c>
      <c r="E272" s="406"/>
      <c r="F272" s="387">
        <f>SUM(F274:F279)</f>
        <v>0</v>
      </c>
      <c r="G272" s="387">
        <f>SUM(G274:G279)</f>
        <v>0</v>
      </c>
    </row>
    <row r="273" spans="1:7" x14ac:dyDescent="0.25">
      <c r="A273" s="367" t="s">
        <v>1793</v>
      </c>
      <c r="B273" s="382" t="s">
        <v>108</v>
      </c>
      <c r="C273" s="407">
        <f>SUM(C265:C272)</f>
        <v>7553.1592305100003</v>
      </c>
      <c r="D273" s="459">
        <f>SUM(D265:D272)</f>
        <v>48102</v>
      </c>
      <c r="E273" s="406"/>
      <c r="F273" s="388">
        <f>SUM(F265:F272)</f>
        <v>0.99999999999999989</v>
      </c>
      <c r="G273" s="388">
        <f>SUM(G265:G272)</f>
        <v>0.99999999999999989</v>
      </c>
    </row>
    <row r="274" spans="1:7" hidden="1" outlineLevel="1" x14ac:dyDescent="0.25">
      <c r="A274" s="367" t="s">
        <v>1794</v>
      </c>
      <c r="B274" s="443" t="s">
        <v>855</v>
      </c>
      <c r="C274" s="385">
        <v>0</v>
      </c>
      <c r="D274" s="446">
        <v>0</v>
      </c>
      <c r="E274" s="406"/>
      <c r="F274" s="387">
        <f t="shared" ref="F274:G279" si="8">C274/C$273</f>
        <v>0</v>
      </c>
      <c r="G274" s="387">
        <f t="shared" si="8"/>
        <v>0</v>
      </c>
    </row>
    <row r="275" spans="1:7" hidden="1" outlineLevel="1" x14ac:dyDescent="0.25">
      <c r="A275" s="367" t="s">
        <v>1795</v>
      </c>
      <c r="B275" s="443" t="s">
        <v>857</v>
      </c>
      <c r="C275" s="385">
        <v>0</v>
      </c>
      <c r="D275" s="446">
        <v>0</v>
      </c>
      <c r="E275" s="406"/>
      <c r="F275" s="387">
        <f t="shared" si="8"/>
        <v>0</v>
      </c>
      <c r="G275" s="387">
        <f t="shared" si="8"/>
        <v>0</v>
      </c>
    </row>
    <row r="276" spans="1:7" hidden="1" outlineLevel="1" x14ac:dyDescent="0.25">
      <c r="A276" s="367" t="s">
        <v>1796</v>
      </c>
      <c r="B276" s="443" t="s">
        <v>859</v>
      </c>
      <c r="C276" s="385">
        <v>0</v>
      </c>
      <c r="D276" s="446">
        <v>0</v>
      </c>
      <c r="E276" s="406"/>
      <c r="F276" s="387">
        <f t="shared" si="8"/>
        <v>0</v>
      </c>
      <c r="G276" s="387">
        <f t="shared" si="8"/>
        <v>0</v>
      </c>
    </row>
    <row r="277" spans="1:7" hidden="1" outlineLevel="1" x14ac:dyDescent="0.25">
      <c r="A277" s="367" t="s">
        <v>1797</v>
      </c>
      <c r="B277" s="443" t="s">
        <v>861</v>
      </c>
      <c r="C277" s="385">
        <v>0</v>
      </c>
      <c r="D277" s="446">
        <v>0</v>
      </c>
      <c r="E277" s="406"/>
      <c r="F277" s="387">
        <f t="shared" si="8"/>
        <v>0</v>
      </c>
      <c r="G277" s="387">
        <f t="shared" si="8"/>
        <v>0</v>
      </c>
    </row>
    <row r="278" spans="1:7" hidden="1" outlineLevel="1" x14ac:dyDescent="0.25">
      <c r="A278" s="367" t="s">
        <v>1798</v>
      </c>
      <c r="B278" s="443" t="s">
        <v>863</v>
      </c>
      <c r="C278" s="385">
        <v>0</v>
      </c>
      <c r="D278" s="446">
        <v>0</v>
      </c>
      <c r="E278" s="406"/>
      <c r="F278" s="387">
        <f t="shared" si="8"/>
        <v>0</v>
      </c>
      <c r="G278" s="387">
        <f t="shared" si="8"/>
        <v>0</v>
      </c>
    </row>
    <row r="279" spans="1:7" hidden="1" outlineLevel="1" x14ac:dyDescent="0.25">
      <c r="A279" s="367" t="s">
        <v>1799</v>
      </c>
      <c r="B279" s="443" t="s">
        <v>865</v>
      </c>
      <c r="C279" s="385">
        <v>0</v>
      </c>
      <c r="D279" s="446">
        <v>0</v>
      </c>
      <c r="E279" s="406"/>
      <c r="F279" s="387">
        <f t="shared" si="8"/>
        <v>0</v>
      </c>
      <c r="G279" s="387">
        <f t="shared" si="8"/>
        <v>0</v>
      </c>
    </row>
    <row r="280" spans="1:7" hidden="1" outlineLevel="1" x14ac:dyDescent="0.25">
      <c r="A280" s="367" t="s">
        <v>1800</v>
      </c>
      <c r="B280" s="384"/>
      <c r="C280" s="406"/>
      <c r="D280" s="406"/>
      <c r="E280" s="406"/>
      <c r="F280" s="401"/>
      <c r="G280" s="401"/>
    </row>
    <row r="281" spans="1:7" hidden="1" outlineLevel="1" x14ac:dyDescent="0.25">
      <c r="A281" s="367" t="s">
        <v>1801</v>
      </c>
      <c r="B281" s="384"/>
      <c r="C281" s="406"/>
      <c r="D281" s="406"/>
      <c r="E281" s="406"/>
      <c r="F281" s="401"/>
      <c r="G281" s="401"/>
    </row>
    <row r="282" spans="1:7" hidden="1" outlineLevel="1" x14ac:dyDescent="0.25">
      <c r="A282" s="367" t="s">
        <v>1802</v>
      </c>
      <c r="B282" s="384"/>
      <c r="C282" s="406"/>
      <c r="D282" s="406"/>
      <c r="E282" s="406"/>
      <c r="F282" s="401"/>
      <c r="G282" s="401"/>
    </row>
    <row r="283" spans="1:7" ht="30" collapsed="1" x14ac:dyDescent="0.25">
      <c r="A283" s="363"/>
      <c r="B283" s="363" t="s">
        <v>889</v>
      </c>
      <c r="C283" s="363" t="s">
        <v>588</v>
      </c>
      <c r="D283" s="363"/>
      <c r="E283" s="363"/>
      <c r="F283" s="363"/>
      <c r="G283" s="363"/>
    </row>
    <row r="284" spans="1:7" x14ac:dyDescent="0.25">
      <c r="A284" s="367" t="s">
        <v>1803</v>
      </c>
      <c r="B284" s="367" t="s">
        <v>891</v>
      </c>
      <c r="C284" s="355">
        <v>0.49587951498238197</v>
      </c>
      <c r="D284" s="23"/>
      <c r="E284" s="359"/>
      <c r="F284" s="359"/>
      <c r="G284" s="359"/>
    </row>
    <row r="285" spans="1:7" x14ac:dyDescent="0.25">
      <c r="A285" s="367" t="s">
        <v>1804</v>
      </c>
      <c r="B285" s="367" t="s">
        <v>893</v>
      </c>
      <c r="C285" s="355">
        <v>0</v>
      </c>
      <c r="D285" s="23"/>
      <c r="E285" s="359"/>
      <c r="F285" s="359"/>
      <c r="G285" s="19"/>
    </row>
    <row r="286" spans="1:7" x14ac:dyDescent="0.25">
      <c r="A286" s="367" t="s">
        <v>1805</v>
      </c>
      <c r="B286" s="367" t="s">
        <v>895</v>
      </c>
      <c r="C286" s="355">
        <v>0.50412048501761808</v>
      </c>
      <c r="D286" s="23"/>
      <c r="E286" s="359"/>
      <c r="F286" s="359"/>
      <c r="G286" s="19"/>
    </row>
    <row r="287" spans="1:7" x14ac:dyDescent="0.25">
      <c r="A287" s="367" t="s">
        <v>1806</v>
      </c>
      <c r="B287" s="367" t="s">
        <v>1807</v>
      </c>
      <c r="C287" s="355">
        <v>0</v>
      </c>
      <c r="D287" s="23"/>
      <c r="E287" s="359"/>
      <c r="F287" s="359"/>
      <c r="G287" s="19"/>
    </row>
    <row r="288" spans="1:7" x14ac:dyDescent="0.25">
      <c r="A288" s="367" t="s">
        <v>1808</v>
      </c>
      <c r="B288" s="374" t="s">
        <v>899</v>
      </c>
      <c r="C288" s="355">
        <v>0</v>
      </c>
      <c r="D288" s="40"/>
      <c r="E288" s="40"/>
      <c r="F288" s="41"/>
      <c r="G288" s="41"/>
    </row>
    <row r="289" spans="1:7" x14ac:dyDescent="0.25">
      <c r="A289" s="367" t="s">
        <v>1809</v>
      </c>
      <c r="B289" s="367" t="s">
        <v>106</v>
      </c>
      <c r="C289" s="355"/>
      <c r="D289" s="23"/>
      <c r="E289" s="359"/>
      <c r="F289" s="359"/>
      <c r="G289" s="19"/>
    </row>
    <row r="290" spans="1:7" hidden="1" outlineLevel="1" x14ac:dyDescent="0.25">
      <c r="A290" s="367" t="s">
        <v>1810</v>
      </c>
      <c r="B290" s="443" t="s">
        <v>902</v>
      </c>
      <c r="C290" s="360"/>
      <c r="D290" s="23"/>
      <c r="E290" s="359"/>
      <c r="F290" s="359"/>
      <c r="G290" s="19"/>
    </row>
    <row r="291" spans="1:7" hidden="1" outlineLevel="1" x14ac:dyDescent="0.25">
      <c r="A291" s="367" t="s">
        <v>1811</v>
      </c>
      <c r="B291" s="443" t="s">
        <v>904</v>
      </c>
      <c r="C291" s="355"/>
      <c r="D291" s="23"/>
      <c r="E291" s="359"/>
      <c r="F291" s="359"/>
      <c r="G291" s="19"/>
    </row>
    <row r="292" spans="1:7" hidden="1" outlineLevel="1" x14ac:dyDescent="0.25">
      <c r="A292" s="367" t="s">
        <v>1812</v>
      </c>
      <c r="B292" s="443" t="s">
        <v>906</v>
      </c>
      <c r="C292" s="355"/>
      <c r="D292" s="23"/>
      <c r="E292" s="359"/>
      <c r="F292" s="359"/>
      <c r="G292" s="19"/>
    </row>
    <row r="293" spans="1:7" hidden="1" outlineLevel="1" x14ac:dyDescent="0.25">
      <c r="A293" s="367" t="s">
        <v>1813</v>
      </c>
      <c r="B293" s="443" t="s">
        <v>908</v>
      </c>
      <c r="C293" s="355"/>
      <c r="D293" s="23"/>
      <c r="E293" s="359"/>
      <c r="F293" s="359"/>
      <c r="G293" s="19"/>
    </row>
    <row r="294" spans="1:7" hidden="1" outlineLevel="1" x14ac:dyDescent="0.25">
      <c r="A294" s="367" t="s">
        <v>1814</v>
      </c>
      <c r="B294" s="453" t="s">
        <v>110</v>
      </c>
      <c r="C294" s="355"/>
      <c r="D294" s="23"/>
      <c r="E294" s="359"/>
      <c r="F294" s="359"/>
      <c r="G294" s="19"/>
    </row>
    <row r="295" spans="1:7" hidden="1" outlineLevel="1" x14ac:dyDescent="0.25">
      <c r="A295" s="367" t="s">
        <v>1815</v>
      </c>
      <c r="B295" s="453" t="s">
        <v>110</v>
      </c>
      <c r="C295" s="355"/>
      <c r="D295" s="23"/>
      <c r="E295" s="359"/>
      <c r="F295" s="359"/>
      <c r="G295" s="19"/>
    </row>
    <row r="296" spans="1:7" hidden="1" outlineLevel="1" x14ac:dyDescent="0.25">
      <c r="A296" s="367" t="s">
        <v>1816</v>
      </c>
      <c r="B296" s="453" t="s">
        <v>110</v>
      </c>
      <c r="C296" s="355"/>
      <c r="D296" s="23"/>
      <c r="E296" s="359"/>
      <c r="F296" s="359"/>
      <c r="G296" s="19"/>
    </row>
    <row r="297" spans="1:7" hidden="1" outlineLevel="1" x14ac:dyDescent="0.25">
      <c r="A297" s="367" t="s">
        <v>1817</v>
      </c>
      <c r="B297" s="453" t="s">
        <v>110</v>
      </c>
      <c r="C297" s="355"/>
      <c r="D297" s="23"/>
      <c r="E297" s="359"/>
      <c r="F297" s="359"/>
      <c r="G297" s="19"/>
    </row>
    <row r="298" spans="1:7" hidden="1" outlineLevel="1" x14ac:dyDescent="0.25">
      <c r="A298" s="367" t="s">
        <v>1818</v>
      </c>
      <c r="B298" s="453" t="s">
        <v>110</v>
      </c>
      <c r="C298" s="355"/>
      <c r="D298" s="23"/>
      <c r="E298" s="359"/>
      <c r="F298" s="359"/>
      <c r="G298" s="19"/>
    </row>
    <row r="299" spans="1:7" hidden="1" outlineLevel="1" x14ac:dyDescent="0.25">
      <c r="A299" s="367" t="s">
        <v>1819</v>
      </c>
      <c r="B299" s="453" t="s">
        <v>110</v>
      </c>
      <c r="C299" s="355"/>
      <c r="D299" s="23"/>
      <c r="E299" s="359"/>
      <c r="F299" s="359"/>
      <c r="G299" s="19"/>
    </row>
    <row r="300" spans="1:7" ht="30" collapsed="1" x14ac:dyDescent="0.25">
      <c r="A300" s="363"/>
      <c r="B300" s="363" t="s">
        <v>915</v>
      </c>
      <c r="C300" s="363" t="s">
        <v>588</v>
      </c>
      <c r="D300" s="363"/>
      <c r="E300" s="363"/>
      <c r="F300" s="363"/>
      <c r="G300" s="363"/>
    </row>
    <row r="301" spans="1:7" x14ac:dyDescent="0.25">
      <c r="A301" s="367" t="s">
        <v>1820</v>
      </c>
      <c r="B301" s="367" t="s">
        <v>917</v>
      </c>
      <c r="C301" s="355">
        <v>0</v>
      </c>
      <c r="D301" s="23"/>
      <c r="E301" s="19"/>
      <c r="F301" s="19"/>
      <c r="G301" s="19"/>
    </row>
    <row r="302" spans="1:7" x14ac:dyDescent="0.25">
      <c r="A302" s="367" t="s">
        <v>1821</v>
      </c>
      <c r="B302" s="367" t="s">
        <v>919</v>
      </c>
      <c r="C302" s="355">
        <v>1</v>
      </c>
      <c r="D302" s="23"/>
      <c r="E302" s="19"/>
      <c r="F302" s="19"/>
      <c r="G302" s="19"/>
    </row>
    <row r="303" spans="1:7" x14ac:dyDescent="0.25">
      <c r="A303" s="367" t="s">
        <v>1822</v>
      </c>
      <c r="B303" s="367" t="s">
        <v>106</v>
      </c>
      <c r="C303" s="355">
        <v>0</v>
      </c>
      <c r="D303" s="23"/>
      <c r="E303" s="19"/>
      <c r="F303" s="19"/>
      <c r="G303" s="19"/>
    </row>
    <row r="304" spans="1:7" hidden="1" outlineLevel="1" x14ac:dyDescent="0.25">
      <c r="A304" s="367" t="s">
        <v>1823</v>
      </c>
      <c r="B304" s="406"/>
      <c r="C304" s="353"/>
      <c r="D304" s="23"/>
      <c r="E304" s="19"/>
      <c r="F304" s="19"/>
      <c r="G304" s="19"/>
    </row>
    <row r="305" spans="1:7" hidden="1" outlineLevel="1" x14ac:dyDescent="0.25">
      <c r="A305" s="367" t="s">
        <v>1824</v>
      </c>
      <c r="B305" s="406"/>
      <c r="C305" s="353"/>
      <c r="D305" s="23"/>
      <c r="E305" s="19"/>
      <c r="F305" s="19"/>
      <c r="G305" s="19"/>
    </row>
    <row r="306" spans="1:7" hidden="1" outlineLevel="1" x14ac:dyDescent="0.25">
      <c r="A306" s="367" t="s">
        <v>1825</v>
      </c>
      <c r="B306" s="406"/>
      <c r="C306" s="353"/>
      <c r="D306" s="23"/>
      <c r="E306" s="19"/>
      <c r="F306" s="19"/>
      <c r="G306" s="19"/>
    </row>
    <row r="307" spans="1:7" collapsed="1" x14ac:dyDescent="0.25">
      <c r="A307" s="363"/>
      <c r="B307" s="363" t="s">
        <v>1826</v>
      </c>
      <c r="C307" s="363" t="s">
        <v>66</v>
      </c>
      <c r="D307" s="363" t="s">
        <v>928</v>
      </c>
      <c r="E307" s="363"/>
      <c r="F307" s="363" t="s">
        <v>588</v>
      </c>
      <c r="G307" s="363" t="s">
        <v>929</v>
      </c>
    </row>
    <row r="308" spans="1:7" x14ac:dyDescent="0.25">
      <c r="A308" s="367" t="s">
        <v>1827</v>
      </c>
      <c r="B308" s="424" t="s">
        <v>41</v>
      </c>
      <c r="C308" s="385"/>
      <c r="D308" s="446"/>
      <c r="E308" s="416"/>
      <c r="F308" s="387" t="str">
        <f>IF($C$326=0,"",IF(C308="[for completion]","",IF(C308="","",C308/$C$326)))</f>
        <v/>
      </c>
      <c r="G308" s="387" t="str">
        <f>IF($D$326=0,"",IF(D308="[for completion]","",IF(D308="","",D308/$D$326)))</f>
        <v/>
      </c>
    </row>
    <row r="309" spans="1:7" x14ac:dyDescent="0.25">
      <c r="A309" s="367" t="s">
        <v>1828</v>
      </c>
      <c r="B309" s="424"/>
      <c r="C309" s="385"/>
      <c r="D309" s="446"/>
      <c r="E309" s="416"/>
      <c r="F309" s="387" t="str">
        <f t="shared" ref="F309:F325" si="9">IF($C$326=0,"",IF(C309="[for completion]","",IF(C309="","",C309/$C$326)))</f>
        <v/>
      </c>
      <c r="G309" s="387" t="str">
        <f t="shared" ref="G309:G325" si="10">IF($D$326=0,"",IF(D309="[for completion]","",IF(D309="","",D309/$D$326)))</f>
        <v/>
      </c>
    </row>
    <row r="310" spans="1:7" x14ac:dyDescent="0.25">
      <c r="A310" s="367" t="s">
        <v>1829</v>
      </c>
      <c r="B310" s="424"/>
      <c r="C310" s="385"/>
      <c r="D310" s="446"/>
      <c r="E310" s="416"/>
      <c r="F310" s="387" t="str">
        <f t="shared" si="9"/>
        <v/>
      </c>
      <c r="G310" s="387" t="str">
        <f t="shared" si="10"/>
        <v/>
      </c>
    </row>
    <row r="311" spans="1:7" hidden="1" outlineLevel="1" x14ac:dyDescent="0.25">
      <c r="A311" s="367" t="s">
        <v>1830</v>
      </c>
      <c r="B311" s="424"/>
      <c r="C311" s="385"/>
      <c r="D311" s="446"/>
      <c r="E311" s="416"/>
      <c r="F311" s="387" t="str">
        <f t="shared" si="9"/>
        <v/>
      </c>
      <c r="G311" s="387" t="str">
        <f t="shared" si="10"/>
        <v/>
      </c>
    </row>
    <row r="312" spans="1:7" hidden="1" outlineLevel="1" x14ac:dyDescent="0.25">
      <c r="A312" s="367" t="s">
        <v>1831</v>
      </c>
      <c r="B312" s="424"/>
      <c r="C312" s="385"/>
      <c r="D312" s="446"/>
      <c r="E312" s="416"/>
      <c r="F312" s="387" t="str">
        <f t="shared" si="9"/>
        <v/>
      </c>
      <c r="G312" s="387" t="str">
        <f t="shared" si="10"/>
        <v/>
      </c>
    </row>
    <row r="313" spans="1:7" hidden="1" outlineLevel="1" x14ac:dyDescent="0.25">
      <c r="A313" s="367" t="s">
        <v>1832</v>
      </c>
      <c r="B313" s="424"/>
      <c r="C313" s="385"/>
      <c r="D313" s="446"/>
      <c r="E313" s="416"/>
      <c r="F313" s="387" t="str">
        <f t="shared" si="9"/>
        <v/>
      </c>
      <c r="G313" s="387" t="str">
        <f t="shared" si="10"/>
        <v/>
      </c>
    </row>
    <row r="314" spans="1:7" hidden="1" outlineLevel="1" x14ac:dyDescent="0.25">
      <c r="A314" s="367" t="s">
        <v>1833</v>
      </c>
      <c r="B314" s="424"/>
      <c r="C314" s="385"/>
      <c r="D314" s="446"/>
      <c r="E314" s="416"/>
      <c r="F314" s="387" t="str">
        <f>IF($C$326=0,"",IF(C314="[for completion]","",IF(C314="","",C314/$C$326)))</f>
        <v/>
      </c>
      <c r="G314" s="387" t="str">
        <f t="shared" si="10"/>
        <v/>
      </c>
    </row>
    <row r="315" spans="1:7" hidden="1" outlineLevel="1" x14ac:dyDescent="0.25">
      <c r="A315" s="367" t="s">
        <v>1834</v>
      </c>
      <c r="B315" s="424"/>
      <c r="C315" s="385"/>
      <c r="D315" s="446"/>
      <c r="E315" s="416"/>
      <c r="F315" s="387" t="str">
        <f t="shared" si="9"/>
        <v/>
      </c>
      <c r="G315" s="387" t="str">
        <f t="shared" si="10"/>
        <v/>
      </c>
    </row>
    <row r="316" spans="1:7" hidden="1" outlineLevel="1" x14ac:dyDescent="0.25">
      <c r="A316" s="367" t="s">
        <v>1835</v>
      </c>
      <c r="B316" s="424"/>
      <c r="C316" s="385"/>
      <c r="D316" s="446"/>
      <c r="E316" s="416"/>
      <c r="F316" s="387" t="str">
        <f t="shared" si="9"/>
        <v/>
      </c>
      <c r="G316" s="387" t="str">
        <f t="shared" si="10"/>
        <v/>
      </c>
    </row>
    <row r="317" spans="1:7" hidden="1" outlineLevel="1" x14ac:dyDescent="0.25">
      <c r="A317" s="367" t="s">
        <v>1836</v>
      </c>
      <c r="B317" s="424"/>
      <c r="C317" s="385"/>
      <c r="D317" s="446"/>
      <c r="E317" s="416"/>
      <c r="F317" s="387" t="str">
        <f t="shared" si="9"/>
        <v/>
      </c>
      <c r="G317" s="387" t="str">
        <f>IF($D$326=0,"",IF(D317="[for completion]","",IF(D317="","",D317/$D$326)))</f>
        <v/>
      </c>
    </row>
    <row r="318" spans="1:7" hidden="1" outlineLevel="1" x14ac:dyDescent="0.25">
      <c r="A318" s="367" t="s">
        <v>1837</v>
      </c>
      <c r="B318" s="424"/>
      <c r="C318" s="385"/>
      <c r="D318" s="446"/>
      <c r="E318" s="416"/>
      <c r="F318" s="387" t="str">
        <f t="shared" si="9"/>
        <v/>
      </c>
      <c r="G318" s="387" t="str">
        <f t="shared" si="10"/>
        <v/>
      </c>
    </row>
    <row r="319" spans="1:7" hidden="1" outlineLevel="1" x14ac:dyDescent="0.25">
      <c r="A319" s="367" t="s">
        <v>1838</v>
      </c>
      <c r="B319" s="424"/>
      <c r="C319" s="385"/>
      <c r="D319" s="446"/>
      <c r="E319" s="416"/>
      <c r="F319" s="387" t="str">
        <f t="shared" si="9"/>
        <v/>
      </c>
      <c r="G319" s="387" t="str">
        <f t="shared" si="10"/>
        <v/>
      </c>
    </row>
    <row r="320" spans="1:7" hidden="1" outlineLevel="1" x14ac:dyDescent="0.25">
      <c r="A320" s="367" t="s">
        <v>1839</v>
      </c>
      <c r="B320" s="424"/>
      <c r="C320" s="385"/>
      <c r="D320" s="446"/>
      <c r="E320" s="416"/>
      <c r="F320" s="387" t="str">
        <f t="shared" si="9"/>
        <v/>
      </c>
      <c r="G320" s="387" t="str">
        <f t="shared" si="10"/>
        <v/>
      </c>
    </row>
    <row r="321" spans="1:7" hidden="1" outlineLevel="1" x14ac:dyDescent="0.25">
      <c r="A321" s="367" t="s">
        <v>1840</v>
      </c>
      <c r="B321" s="424"/>
      <c r="C321" s="385"/>
      <c r="D321" s="446"/>
      <c r="E321" s="416"/>
      <c r="F321" s="387" t="str">
        <f t="shared" si="9"/>
        <v/>
      </c>
      <c r="G321" s="387" t="str">
        <f t="shared" si="10"/>
        <v/>
      </c>
    </row>
    <row r="322" spans="1:7" hidden="1" outlineLevel="1" x14ac:dyDescent="0.25">
      <c r="A322" s="367" t="s">
        <v>1841</v>
      </c>
      <c r="B322" s="424"/>
      <c r="C322" s="385"/>
      <c r="D322" s="446"/>
      <c r="E322" s="416"/>
      <c r="F322" s="387" t="str">
        <f t="shared" si="9"/>
        <v/>
      </c>
      <c r="G322" s="387" t="str">
        <f t="shared" si="10"/>
        <v/>
      </c>
    </row>
    <row r="323" spans="1:7" hidden="1" outlineLevel="1" x14ac:dyDescent="0.25">
      <c r="A323" s="367" t="s">
        <v>1842</v>
      </c>
      <c r="B323" s="424"/>
      <c r="C323" s="385"/>
      <c r="D323" s="446"/>
      <c r="E323" s="416"/>
      <c r="F323" s="387" t="str">
        <f t="shared" si="9"/>
        <v/>
      </c>
      <c r="G323" s="387" t="str">
        <f t="shared" si="10"/>
        <v/>
      </c>
    </row>
    <row r="324" spans="1:7" collapsed="1" x14ac:dyDescent="0.25">
      <c r="A324" s="367" t="s">
        <v>1843</v>
      </c>
      <c r="B324" s="424"/>
      <c r="C324" s="385"/>
      <c r="D324" s="446"/>
      <c r="E324" s="416"/>
      <c r="F324" s="387" t="str">
        <f t="shared" si="9"/>
        <v/>
      </c>
      <c r="G324" s="387" t="str">
        <f t="shared" si="10"/>
        <v/>
      </c>
    </row>
    <row r="325" spans="1:7" x14ac:dyDescent="0.25">
      <c r="A325" s="367" t="s">
        <v>1844</v>
      </c>
      <c r="B325" s="374" t="s">
        <v>949</v>
      </c>
      <c r="C325" s="385"/>
      <c r="D325" s="446"/>
      <c r="E325" s="416"/>
      <c r="F325" s="387" t="str">
        <f t="shared" si="9"/>
        <v/>
      </c>
      <c r="G325" s="387" t="str">
        <f t="shared" si="10"/>
        <v/>
      </c>
    </row>
    <row r="326" spans="1:7" x14ac:dyDescent="0.25">
      <c r="A326" s="367" t="s">
        <v>1845</v>
      </c>
      <c r="B326" s="374" t="s">
        <v>108</v>
      </c>
      <c r="C326" s="407">
        <f>SUM(C308:C325)</f>
        <v>0</v>
      </c>
      <c r="D326" s="459">
        <f>SUM(D308:D325)</f>
        <v>0</v>
      </c>
      <c r="E326" s="416"/>
      <c r="F326" s="388">
        <f>SUM(F318:F325)</f>
        <v>0</v>
      </c>
      <c r="G326" s="388">
        <f>SUM(G318:G325)</f>
        <v>0</v>
      </c>
    </row>
    <row r="327" spans="1:7" hidden="1" outlineLevel="1" x14ac:dyDescent="0.25">
      <c r="A327" s="367" t="s">
        <v>1846</v>
      </c>
      <c r="B327" s="378"/>
      <c r="C327" s="406"/>
      <c r="D327" s="406"/>
      <c r="E327" s="416"/>
      <c r="F327" s="416"/>
      <c r="G327" s="416"/>
    </row>
    <row r="328" spans="1:7" hidden="1" outlineLevel="1" x14ac:dyDescent="0.25">
      <c r="A328" s="367" t="s">
        <v>1847</v>
      </c>
      <c r="B328" s="378"/>
      <c r="C328" s="406"/>
      <c r="D328" s="406"/>
      <c r="E328" s="416"/>
      <c r="F328" s="416"/>
      <c r="G328" s="416"/>
    </row>
    <row r="329" spans="1:7" hidden="1" outlineLevel="1" x14ac:dyDescent="0.25">
      <c r="A329" s="367" t="s">
        <v>1848</v>
      </c>
      <c r="B329" s="378"/>
      <c r="C329" s="406"/>
      <c r="D329" s="406"/>
      <c r="E329" s="416"/>
      <c r="F329" s="416"/>
      <c r="G329" s="416"/>
    </row>
    <row r="330" spans="1:7" collapsed="1" x14ac:dyDescent="0.25">
      <c r="A330" s="363"/>
      <c r="B330" s="363" t="s">
        <v>1849</v>
      </c>
      <c r="C330" s="363" t="s">
        <v>66</v>
      </c>
      <c r="D330" s="363" t="s">
        <v>928</v>
      </c>
      <c r="E330" s="363"/>
      <c r="F330" s="363" t="s">
        <v>588</v>
      </c>
      <c r="G330" s="363" t="s">
        <v>929</v>
      </c>
    </row>
    <row r="331" spans="1:7" x14ac:dyDescent="0.25">
      <c r="A331" s="367" t="s">
        <v>1850</v>
      </c>
      <c r="B331" s="424" t="s">
        <v>41</v>
      </c>
      <c r="C331" s="385"/>
      <c r="D331" s="446"/>
      <c r="E331" s="416"/>
      <c r="F331" s="387" t="str">
        <f>IF($C$349=0,"",IF(C331="[for completion]","",IF(C331="","",C331/$C$349)))</f>
        <v/>
      </c>
      <c r="G331" s="387" t="str">
        <f>IF($D$349=0,"",IF(D331="[for completion]","",IF(D331="","",D331/$D$349)))</f>
        <v/>
      </c>
    </row>
    <row r="332" spans="1:7" x14ac:dyDescent="0.25">
      <c r="A332" s="367" t="s">
        <v>1851</v>
      </c>
      <c r="B332" s="424"/>
      <c r="C332" s="385"/>
      <c r="D332" s="446"/>
      <c r="E332" s="416"/>
      <c r="F332" s="387" t="str">
        <f t="shared" ref="F332:F348" si="11">IF($C$349=0,"",IF(C332="[for completion]","",IF(C332="","",C332/$C$349)))</f>
        <v/>
      </c>
      <c r="G332" s="387" t="str">
        <f t="shared" ref="G332:G348" si="12">IF($D$349=0,"",IF(D332="[for completion]","",IF(D332="","",D332/$D$349)))</f>
        <v/>
      </c>
    </row>
    <row r="333" spans="1:7" x14ac:dyDescent="0.25">
      <c r="A333" s="367" t="s">
        <v>1852</v>
      </c>
      <c r="B333" s="424"/>
      <c r="C333" s="385"/>
      <c r="D333" s="446"/>
      <c r="E333" s="416"/>
      <c r="F333" s="387" t="str">
        <f t="shared" si="11"/>
        <v/>
      </c>
      <c r="G333" s="387" t="str">
        <f t="shared" si="12"/>
        <v/>
      </c>
    </row>
    <row r="334" spans="1:7" hidden="1" outlineLevel="1" x14ac:dyDescent="0.25">
      <c r="A334" s="367" t="s">
        <v>1853</v>
      </c>
      <c r="B334" s="424"/>
      <c r="C334" s="385"/>
      <c r="D334" s="446"/>
      <c r="E334" s="416"/>
      <c r="F334" s="387" t="str">
        <f t="shared" si="11"/>
        <v/>
      </c>
      <c r="G334" s="387" t="str">
        <f t="shared" si="12"/>
        <v/>
      </c>
    </row>
    <row r="335" spans="1:7" hidden="1" outlineLevel="1" x14ac:dyDescent="0.25">
      <c r="A335" s="367" t="s">
        <v>1854</v>
      </c>
      <c r="B335" s="424"/>
      <c r="C335" s="385"/>
      <c r="D335" s="446"/>
      <c r="E335" s="416"/>
      <c r="F335" s="387" t="str">
        <f t="shared" si="11"/>
        <v/>
      </c>
      <c r="G335" s="387" t="str">
        <f t="shared" si="12"/>
        <v/>
      </c>
    </row>
    <row r="336" spans="1:7" hidden="1" outlineLevel="1" x14ac:dyDescent="0.25">
      <c r="A336" s="367" t="s">
        <v>1855</v>
      </c>
      <c r="B336" s="424"/>
      <c r="C336" s="385"/>
      <c r="D336" s="446"/>
      <c r="E336" s="416"/>
      <c r="F336" s="387" t="str">
        <f t="shared" si="11"/>
        <v/>
      </c>
      <c r="G336" s="387" t="str">
        <f t="shared" si="12"/>
        <v/>
      </c>
    </row>
    <row r="337" spans="1:7" hidden="1" outlineLevel="1" x14ac:dyDescent="0.25">
      <c r="A337" s="367" t="s">
        <v>1856</v>
      </c>
      <c r="B337" s="424"/>
      <c r="C337" s="385"/>
      <c r="D337" s="446"/>
      <c r="E337" s="416"/>
      <c r="F337" s="387" t="str">
        <f t="shared" si="11"/>
        <v/>
      </c>
      <c r="G337" s="387" t="str">
        <f t="shared" si="12"/>
        <v/>
      </c>
    </row>
    <row r="338" spans="1:7" hidden="1" outlineLevel="1" x14ac:dyDescent="0.25">
      <c r="A338" s="367" t="s">
        <v>1857</v>
      </c>
      <c r="B338" s="424"/>
      <c r="C338" s="385"/>
      <c r="D338" s="446"/>
      <c r="E338" s="416"/>
      <c r="F338" s="387" t="str">
        <f t="shared" si="11"/>
        <v/>
      </c>
      <c r="G338" s="387" t="str">
        <f t="shared" si="12"/>
        <v/>
      </c>
    </row>
    <row r="339" spans="1:7" hidden="1" outlineLevel="1" x14ac:dyDescent="0.25">
      <c r="A339" s="367" t="s">
        <v>1858</v>
      </c>
      <c r="B339" s="424"/>
      <c r="C339" s="385"/>
      <c r="D339" s="446"/>
      <c r="E339" s="416"/>
      <c r="F339" s="387" t="str">
        <f t="shared" si="11"/>
        <v/>
      </c>
      <c r="G339" s="387" t="str">
        <f t="shared" si="12"/>
        <v/>
      </c>
    </row>
    <row r="340" spans="1:7" hidden="1" outlineLevel="1" x14ac:dyDescent="0.25">
      <c r="A340" s="367" t="s">
        <v>1859</v>
      </c>
      <c r="B340" s="424"/>
      <c r="C340" s="385"/>
      <c r="D340" s="446"/>
      <c r="E340" s="416"/>
      <c r="F340" s="387" t="str">
        <f t="shared" si="11"/>
        <v/>
      </c>
      <c r="G340" s="387" t="str">
        <f t="shared" si="12"/>
        <v/>
      </c>
    </row>
    <row r="341" spans="1:7" hidden="1" outlineLevel="1" x14ac:dyDescent="0.25">
      <c r="A341" s="367" t="s">
        <v>1860</v>
      </c>
      <c r="B341" s="424"/>
      <c r="C341" s="385"/>
      <c r="D341" s="446"/>
      <c r="E341" s="416"/>
      <c r="F341" s="387" t="str">
        <f t="shared" si="11"/>
        <v/>
      </c>
      <c r="G341" s="387" t="str">
        <f t="shared" si="12"/>
        <v/>
      </c>
    </row>
    <row r="342" spans="1:7" hidden="1" outlineLevel="1" x14ac:dyDescent="0.25">
      <c r="A342" s="367" t="s">
        <v>1861</v>
      </c>
      <c r="B342" s="424"/>
      <c r="C342" s="385"/>
      <c r="D342" s="446"/>
      <c r="E342" s="416"/>
      <c r="F342" s="387" t="str">
        <f t="shared" si="11"/>
        <v/>
      </c>
      <c r="G342" s="387" t="str">
        <f>IF($D$349=0,"",IF(D342="[for completion]","",IF(D342="","",D342/$D$349)))</f>
        <v/>
      </c>
    </row>
    <row r="343" spans="1:7" hidden="1" outlineLevel="1" x14ac:dyDescent="0.25">
      <c r="A343" s="367" t="s">
        <v>1862</v>
      </c>
      <c r="B343" s="424"/>
      <c r="C343" s="385"/>
      <c r="D343" s="446"/>
      <c r="E343" s="416"/>
      <c r="F343" s="387" t="str">
        <f t="shared" si="11"/>
        <v/>
      </c>
      <c r="G343" s="387" t="str">
        <f t="shared" si="12"/>
        <v/>
      </c>
    </row>
    <row r="344" spans="1:7" hidden="1" outlineLevel="1" x14ac:dyDescent="0.25">
      <c r="A344" s="367" t="s">
        <v>1863</v>
      </c>
      <c r="B344" s="424"/>
      <c r="C344" s="385"/>
      <c r="D344" s="446"/>
      <c r="E344" s="416"/>
      <c r="F344" s="387" t="str">
        <f t="shared" si="11"/>
        <v/>
      </c>
      <c r="G344" s="387" t="str">
        <f t="shared" si="12"/>
        <v/>
      </c>
    </row>
    <row r="345" spans="1:7" hidden="1" outlineLevel="1" x14ac:dyDescent="0.25">
      <c r="A345" s="367" t="s">
        <v>1864</v>
      </c>
      <c r="B345" s="424"/>
      <c r="C345" s="385"/>
      <c r="D345" s="446"/>
      <c r="E345" s="416"/>
      <c r="F345" s="387" t="str">
        <f t="shared" si="11"/>
        <v/>
      </c>
      <c r="G345" s="387" t="str">
        <f t="shared" si="12"/>
        <v/>
      </c>
    </row>
    <row r="346" spans="1:7" hidden="1" outlineLevel="1" x14ac:dyDescent="0.25">
      <c r="A346" s="367" t="s">
        <v>1865</v>
      </c>
      <c r="B346" s="424"/>
      <c r="C346" s="385"/>
      <c r="D346" s="446"/>
      <c r="E346" s="416"/>
      <c r="F346" s="387" t="str">
        <f>IF($C$349=0,"",IF(C346="[for completion]","",IF(C346="","",C346/$C$349)))</f>
        <v/>
      </c>
      <c r="G346" s="387" t="str">
        <f t="shared" si="12"/>
        <v/>
      </c>
    </row>
    <row r="347" spans="1:7" collapsed="1" x14ac:dyDescent="0.25">
      <c r="A347" s="367" t="s">
        <v>1866</v>
      </c>
      <c r="B347" s="424"/>
      <c r="C347" s="385"/>
      <c r="D347" s="446"/>
      <c r="E347" s="416"/>
      <c r="F347" s="387" t="str">
        <f t="shared" si="11"/>
        <v/>
      </c>
      <c r="G347" s="387" t="str">
        <f t="shared" si="12"/>
        <v/>
      </c>
    </row>
    <row r="348" spans="1:7" x14ac:dyDescent="0.25">
      <c r="A348" s="367" t="s">
        <v>1867</v>
      </c>
      <c r="B348" s="374" t="s">
        <v>949</v>
      </c>
      <c r="C348" s="385"/>
      <c r="D348" s="446"/>
      <c r="E348" s="416"/>
      <c r="F348" s="387" t="str">
        <f t="shared" si="11"/>
        <v/>
      </c>
      <c r="G348" s="387" t="str">
        <f t="shared" si="12"/>
        <v/>
      </c>
    </row>
    <row r="349" spans="1:7" x14ac:dyDescent="0.25">
      <c r="A349" s="367" t="s">
        <v>1868</v>
      </c>
      <c r="B349" s="374" t="s">
        <v>108</v>
      </c>
      <c r="C349" s="407">
        <f>SUM(C331:C348)</f>
        <v>0</v>
      </c>
      <c r="D349" s="459">
        <f>SUM(D331:D348)</f>
        <v>0</v>
      </c>
      <c r="E349" s="416"/>
      <c r="F349" s="388">
        <f>SUM(F331:F348)</f>
        <v>0</v>
      </c>
      <c r="G349" s="388">
        <f>SUM(G331:G348)</f>
        <v>0</v>
      </c>
    </row>
    <row r="350" spans="1:7" hidden="1" outlineLevel="1" x14ac:dyDescent="0.25">
      <c r="A350" s="367" t="s">
        <v>1869</v>
      </c>
      <c r="B350" s="378"/>
      <c r="C350" s="406"/>
      <c r="D350" s="406"/>
      <c r="E350" s="416"/>
      <c r="F350" s="416"/>
      <c r="G350" s="416"/>
    </row>
    <row r="351" spans="1:7" hidden="1" outlineLevel="1" x14ac:dyDescent="0.25">
      <c r="A351" s="367" t="s">
        <v>1870</v>
      </c>
      <c r="B351" s="378"/>
      <c r="C351" s="406"/>
      <c r="D351" s="406"/>
      <c r="E351" s="416"/>
      <c r="F351" s="416"/>
      <c r="G351" s="416"/>
    </row>
    <row r="352" spans="1:7" collapsed="1" x14ac:dyDescent="0.25">
      <c r="A352" s="363"/>
      <c r="B352" s="363" t="s">
        <v>1871</v>
      </c>
      <c r="C352" s="363" t="s">
        <v>66</v>
      </c>
      <c r="D352" s="363" t="s">
        <v>928</v>
      </c>
      <c r="E352" s="363"/>
      <c r="F352" s="363" t="s">
        <v>588</v>
      </c>
      <c r="G352" s="363" t="s">
        <v>1872</v>
      </c>
    </row>
    <row r="353" spans="1:7" x14ac:dyDescent="0.25">
      <c r="A353" s="367" t="s">
        <v>1873</v>
      </c>
      <c r="B353" s="374" t="s">
        <v>979</v>
      </c>
      <c r="C353" s="385" t="s">
        <v>41</v>
      </c>
      <c r="D353" s="446" t="s">
        <v>41</v>
      </c>
      <c r="E353" s="416"/>
      <c r="F353" s="387" t="str">
        <f>IF($C$366=0,"",IF(C353="[for completion]","",IF(C353="","",C353/$C$366)))</f>
        <v/>
      </c>
      <c r="G353" s="387" t="str">
        <f>IF($D$366=0,"",IF(D353="[for completion]","",IF(D353="","",D353/$D$366)))</f>
        <v/>
      </c>
    </row>
    <row r="354" spans="1:7" x14ac:dyDescent="0.25">
      <c r="A354" s="367" t="s">
        <v>1874</v>
      </c>
      <c r="B354" s="374" t="s">
        <v>981</v>
      </c>
      <c r="C354" s="385" t="s">
        <v>41</v>
      </c>
      <c r="D354" s="446" t="s">
        <v>41</v>
      </c>
      <c r="E354" s="416"/>
      <c r="F354" s="387" t="str">
        <f t="shared" ref="F354:F365" si="13">IF($C$366=0,"",IF(C354="[for completion]","",IF(C354="","",C354/$C$366)))</f>
        <v/>
      </c>
      <c r="G354" s="387" t="str">
        <f t="shared" ref="G354:G365" si="14">IF($D$366=0,"",IF(D354="[for completion]","",IF(D354="","",D354/$D$366)))</f>
        <v/>
      </c>
    </row>
    <row r="355" spans="1:7" x14ac:dyDescent="0.25">
      <c r="A355" s="367" t="s">
        <v>1875</v>
      </c>
      <c r="B355" s="374" t="s">
        <v>983</v>
      </c>
      <c r="C355" s="385" t="s">
        <v>41</v>
      </c>
      <c r="D355" s="446" t="s">
        <v>41</v>
      </c>
      <c r="E355" s="416"/>
      <c r="F355" s="387" t="str">
        <f t="shared" si="13"/>
        <v/>
      </c>
      <c r="G355" s="387" t="str">
        <f t="shared" si="14"/>
        <v/>
      </c>
    </row>
    <row r="356" spans="1:7" x14ac:dyDescent="0.25">
      <c r="A356" s="367" t="s">
        <v>1876</v>
      </c>
      <c r="B356" s="374" t="s">
        <v>985</v>
      </c>
      <c r="C356" s="385" t="s">
        <v>41</v>
      </c>
      <c r="D356" s="446" t="s">
        <v>41</v>
      </c>
      <c r="E356" s="416"/>
      <c r="F356" s="387" t="str">
        <f t="shared" si="13"/>
        <v/>
      </c>
      <c r="G356" s="387" t="str">
        <f t="shared" si="14"/>
        <v/>
      </c>
    </row>
    <row r="357" spans="1:7" x14ac:dyDescent="0.25">
      <c r="A357" s="367" t="s">
        <v>1877</v>
      </c>
      <c r="B357" s="374" t="s">
        <v>987</v>
      </c>
      <c r="C357" s="385" t="s">
        <v>41</v>
      </c>
      <c r="D357" s="446" t="s">
        <v>41</v>
      </c>
      <c r="E357" s="416"/>
      <c r="F357" s="387" t="str">
        <f t="shared" si="13"/>
        <v/>
      </c>
      <c r="G357" s="387" t="str">
        <f t="shared" si="14"/>
        <v/>
      </c>
    </row>
    <row r="358" spans="1:7" x14ac:dyDescent="0.25">
      <c r="A358" s="367" t="s">
        <v>1878</v>
      </c>
      <c r="B358" s="374" t="s">
        <v>989</v>
      </c>
      <c r="C358" s="385" t="s">
        <v>41</v>
      </c>
      <c r="D358" s="446" t="s">
        <v>41</v>
      </c>
      <c r="E358" s="416"/>
      <c r="F358" s="387" t="str">
        <f t="shared" si="13"/>
        <v/>
      </c>
      <c r="G358" s="387" t="str">
        <f t="shared" si="14"/>
        <v/>
      </c>
    </row>
    <row r="359" spans="1:7" x14ac:dyDescent="0.25">
      <c r="A359" s="367" t="s">
        <v>1879</v>
      </c>
      <c r="B359" s="374" t="s">
        <v>991</v>
      </c>
      <c r="C359" s="385" t="s">
        <v>41</v>
      </c>
      <c r="D359" s="446" t="s">
        <v>41</v>
      </c>
      <c r="E359" s="416"/>
      <c r="F359" s="387" t="str">
        <f t="shared" si="13"/>
        <v/>
      </c>
      <c r="G359" s="387" t="str">
        <f t="shared" si="14"/>
        <v/>
      </c>
    </row>
    <row r="360" spans="1:7" x14ac:dyDescent="0.25">
      <c r="A360" s="367" t="s">
        <v>1880</v>
      </c>
      <c r="B360" s="374" t="s">
        <v>993</v>
      </c>
      <c r="C360" s="385" t="s">
        <v>41</v>
      </c>
      <c r="D360" s="446" t="s">
        <v>41</v>
      </c>
      <c r="E360" s="416"/>
      <c r="F360" s="387" t="str">
        <f t="shared" si="13"/>
        <v/>
      </c>
      <c r="G360" s="387" t="str">
        <f t="shared" si="14"/>
        <v/>
      </c>
    </row>
    <row r="361" spans="1:7" x14ac:dyDescent="0.25">
      <c r="A361" s="367" t="s">
        <v>1881</v>
      </c>
      <c r="B361" s="374" t="s">
        <v>995</v>
      </c>
      <c r="C361" s="385" t="s">
        <v>41</v>
      </c>
      <c r="D361" s="392" t="s">
        <v>41</v>
      </c>
      <c r="E361" s="416"/>
      <c r="F361" s="387" t="str">
        <f t="shared" si="13"/>
        <v/>
      </c>
      <c r="G361" s="387" t="str">
        <f t="shared" si="14"/>
        <v/>
      </c>
    </row>
    <row r="362" spans="1:7" x14ac:dyDescent="0.25">
      <c r="A362" s="367" t="s">
        <v>1882</v>
      </c>
      <c r="B362" s="367" t="s">
        <v>997</v>
      </c>
      <c r="C362" s="385" t="s">
        <v>41</v>
      </c>
      <c r="D362" s="392" t="s">
        <v>41</v>
      </c>
      <c r="E362" s="429"/>
      <c r="F362" s="387" t="str">
        <f t="shared" si="13"/>
        <v/>
      </c>
      <c r="G362" s="387" t="str">
        <f t="shared" si="14"/>
        <v/>
      </c>
    </row>
    <row r="363" spans="1:7" x14ac:dyDescent="0.25">
      <c r="A363" s="367" t="s">
        <v>1883</v>
      </c>
      <c r="B363" s="367" t="s">
        <v>999</v>
      </c>
      <c r="C363" s="385" t="s">
        <v>41</v>
      </c>
      <c r="D363" s="392" t="s">
        <v>41</v>
      </c>
      <c r="E363" s="429"/>
      <c r="F363" s="387" t="str">
        <f t="shared" si="13"/>
        <v/>
      </c>
      <c r="G363" s="387" t="str">
        <f t="shared" si="14"/>
        <v/>
      </c>
    </row>
    <row r="364" spans="1:7" x14ac:dyDescent="0.25">
      <c r="A364" s="367" t="s">
        <v>1884</v>
      </c>
      <c r="B364" s="374" t="s">
        <v>1001</v>
      </c>
      <c r="C364" s="385" t="s">
        <v>41</v>
      </c>
      <c r="D364" s="392" t="s">
        <v>41</v>
      </c>
      <c r="E364" s="416"/>
      <c r="F364" s="387" t="str">
        <f t="shared" si="13"/>
        <v/>
      </c>
      <c r="G364" s="387" t="str">
        <f t="shared" si="14"/>
        <v/>
      </c>
    </row>
    <row r="365" spans="1:7" x14ac:dyDescent="0.25">
      <c r="A365" s="367" t="s">
        <v>1885</v>
      </c>
      <c r="B365" s="367" t="s">
        <v>949</v>
      </c>
      <c r="C365" s="385"/>
      <c r="D365" s="446"/>
      <c r="E365" s="416"/>
      <c r="F365" s="387" t="str">
        <f t="shared" si="13"/>
        <v/>
      </c>
      <c r="G365" s="387" t="str">
        <f t="shared" si="14"/>
        <v/>
      </c>
    </row>
    <row r="366" spans="1:7" x14ac:dyDescent="0.25">
      <c r="A366" s="367" t="s">
        <v>1886</v>
      </c>
      <c r="B366" s="374" t="s">
        <v>108</v>
      </c>
      <c r="C366" s="407">
        <f>SUM(C353:C365)</f>
        <v>0</v>
      </c>
      <c r="D366" s="459">
        <f>SUM(D353:D365)</f>
        <v>0</v>
      </c>
      <c r="E366" s="416"/>
      <c r="F366" s="380">
        <f>SUM(F353:F365)</f>
        <v>0</v>
      </c>
      <c r="G366" s="380">
        <f>SUM(G353:G365)</f>
        <v>0</v>
      </c>
    </row>
    <row r="367" spans="1:7" hidden="1" outlineLevel="1" x14ac:dyDescent="0.25">
      <c r="A367" s="367" t="s">
        <v>1887</v>
      </c>
      <c r="B367" s="378"/>
      <c r="C367" s="385"/>
      <c r="D367" s="446"/>
      <c r="E367" s="416"/>
      <c r="F367" s="460" t="str">
        <f>IF($C$349=0,"",IF(C367="[for completion]","",IF(C367="","",C367/$C$349)))</f>
        <v/>
      </c>
      <c r="G367" s="460" t="str">
        <f>IF($D$349=0,"",IF(D367="[for completion]","",IF(D367="","",D367/$D$349)))</f>
        <v/>
      </c>
    </row>
    <row r="368" spans="1:7" hidden="1" outlineLevel="1" x14ac:dyDescent="0.25">
      <c r="A368" s="367" t="s">
        <v>1888</v>
      </c>
      <c r="B368" s="378"/>
      <c r="C368" s="385"/>
      <c r="D368" s="446"/>
      <c r="E368" s="416"/>
      <c r="F368" s="460"/>
      <c r="G368" s="460"/>
    </row>
    <row r="369" spans="1:7" hidden="1" outlineLevel="1" x14ac:dyDescent="0.25">
      <c r="A369" s="367" t="s">
        <v>1889</v>
      </c>
      <c r="B369" s="378"/>
      <c r="C369" s="385"/>
      <c r="D369" s="446"/>
      <c r="E369" s="416"/>
      <c r="F369" s="460"/>
      <c r="G369" s="460"/>
    </row>
    <row r="370" spans="1:7" hidden="1" outlineLevel="1" x14ac:dyDescent="0.25">
      <c r="A370" s="367" t="s">
        <v>1890</v>
      </c>
      <c r="B370" s="378"/>
      <c r="C370" s="385"/>
      <c r="D370" s="446"/>
      <c r="E370" s="416"/>
      <c r="F370" s="460"/>
      <c r="G370" s="460"/>
    </row>
    <row r="371" spans="1:7" hidden="1" outlineLevel="1" x14ac:dyDescent="0.25">
      <c r="A371" s="367" t="s">
        <v>1891</v>
      </c>
      <c r="B371" s="378"/>
      <c r="C371" s="385"/>
      <c r="D371" s="446"/>
      <c r="E371" s="416"/>
      <c r="F371" s="460"/>
      <c r="G371" s="460"/>
    </row>
    <row r="372" spans="1:7" hidden="1" outlineLevel="1" x14ac:dyDescent="0.25">
      <c r="A372" s="367" t="s">
        <v>1892</v>
      </c>
      <c r="B372" s="378"/>
      <c r="C372" s="385"/>
      <c r="D372" s="446"/>
      <c r="E372" s="416"/>
      <c r="F372" s="460"/>
      <c r="G372" s="460"/>
    </row>
    <row r="373" spans="1:7" hidden="1" outlineLevel="1" x14ac:dyDescent="0.25">
      <c r="A373" s="367" t="s">
        <v>1893</v>
      </c>
      <c r="B373" s="378"/>
      <c r="C373" s="385"/>
      <c r="D373" s="446"/>
      <c r="E373" s="416"/>
      <c r="F373" s="460"/>
      <c r="G373" s="460"/>
    </row>
    <row r="374" spans="1:7" hidden="1" outlineLevel="1" x14ac:dyDescent="0.25">
      <c r="A374" s="367" t="s">
        <v>1894</v>
      </c>
      <c r="B374" s="378"/>
      <c r="C374" s="462"/>
      <c r="D374" s="465"/>
      <c r="E374" s="416"/>
      <c r="F374" s="481"/>
      <c r="G374" s="481"/>
    </row>
    <row r="375" spans="1:7" hidden="1" outlineLevel="1" x14ac:dyDescent="0.25">
      <c r="A375" s="367" t="s">
        <v>1895</v>
      </c>
      <c r="B375" s="378"/>
      <c r="C375" s="406"/>
      <c r="D375" s="406"/>
      <c r="E375" s="416"/>
      <c r="F375" s="416"/>
      <c r="G375" s="416"/>
    </row>
    <row r="376" spans="1:7" hidden="1" outlineLevel="1" x14ac:dyDescent="0.25">
      <c r="A376" s="367" t="s">
        <v>1896</v>
      </c>
      <c r="B376" s="378"/>
      <c r="C376" s="406"/>
      <c r="D376" s="406"/>
      <c r="E376" s="416"/>
      <c r="F376" s="416"/>
      <c r="G376" s="416"/>
    </row>
    <row r="377" spans="1:7" collapsed="1" x14ac:dyDescent="0.25">
      <c r="A377" s="363"/>
      <c r="B377" s="363" t="s">
        <v>1897</v>
      </c>
      <c r="C377" s="363" t="s">
        <v>66</v>
      </c>
      <c r="D377" s="363" t="s">
        <v>928</v>
      </c>
      <c r="E377" s="363"/>
      <c r="F377" s="363" t="s">
        <v>588</v>
      </c>
      <c r="G377" s="363" t="s">
        <v>1872</v>
      </c>
    </row>
    <row r="378" spans="1:7" x14ac:dyDescent="0.25">
      <c r="A378" s="367" t="s">
        <v>1898</v>
      </c>
      <c r="B378" s="374" t="s">
        <v>1016</v>
      </c>
      <c r="C378" s="385">
        <v>2628.8582556800002</v>
      </c>
      <c r="D378" s="446">
        <v>16017</v>
      </c>
      <c r="E378" s="416"/>
      <c r="F378" s="387">
        <f t="shared" ref="F378:F384" si="15">IF($C$385=0,"",IF(C378="[for completion]","",IF(C378="","",C378/$C$385)))</f>
        <v>0.34810182798961981</v>
      </c>
      <c r="G378" s="387">
        <f>IF($D$385=0,"",IF(D378="[for completion]","",IF(D378="","",D378/$D$385)))</f>
        <v>0.33302145708582837</v>
      </c>
    </row>
    <row r="379" spans="1:7" x14ac:dyDescent="0.25">
      <c r="A379" s="367" t="s">
        <v>1899</v>
      </c>
      <c r="B379" s="464" t="s">
        <v>1018</v>
      </c>
      <c r="C379" s="385"/>
      <c r="D379" s="446"/>
      <c r="E379" s="416"/>
      <c r="F379" s="387" t="str">
        <f t="shared" si="15"/>
        <v/>
      </c>
      <c r="G379" s="387" t="str">
        <f t="shared" ref="G379:G384" si="16">IF($D$385=0,"",IF(D379="[for completion]","",IF(D379="","",D379/$D$385)))</f>
        <v/>
      </c>
    </row>
    <row r="380" spans="1:7" x14ac:dyDescent="0.25">
      <c r="A380" s="367" t="s">
        <v>1900</v>
      </c>
      <c r="B380" s="374" t="s">
        <v>1020</v>
      </c>
      <c r="C380" s="385"/>
      <c r="D380" s="446"/>
      <c r="E380" s="416"/>
      <c r="F380" s="387" t="str">
        <f t="shared" si="15"/>
        <v/>
      </c>
      <c r="G380" s="387" t="str">
        <f t="shared" si="16"/>
        <v/>
      </c>
    </row>
    <row r="381" spans="1:7" x14ac:dyDescent="0.25">
      <c r="A381" s="367" t="s">
        <v>1901</v>
      </c>
      <c r="B381" s="374" t="s">
        <v>1022</v>
      </c>
      <c r="C381" s="385"/>
      <c r="D381" s="446"/>
      <c r="E381" s="416"/>
      <c r="F381" s="387" t="str">
        <f t="shared" si="15"/>
        <v/>
      </c>
      <c r="G381" s="387" t="str">
        <f t="shared" si="16"/>
        <v/>
      </c>
    </row>
    <row r="382" spans="1:7" x14ac:dyDescent="0.25">
      <c r="A382" s="367" t="s">
        <v>1902</v>
      </c>
      <c r="B382" s="374" t="s">
        <v>1024</v>
      </c>
      <c r="C382" s="385">
        <v>4923.1223554600001</v>
      </c>
      <c r="D382" s="446">
        <v>32079</v>
      </c>
      <c r="E382" s="416"/>
      <c r="F382" s="387">
        <f t="shared" si="15"/>
        <v>0.65189817201038025</v>
      </c>
      <c r="G382" s="387">
        <f t="shared" si="16"/>
        <v>0.66697854291417169</v>
      </c>
    </row>
    <row r="383" spans="1:7" x14ac:dyDescent="0.25">
      <c r="A383" s="367" t="s">
        <v>1903</v>
      </c>
      <c r="B383" s="374" t="s">
        <v>1026</v>
      </c>
      <c r="C383" s="385"/>
      <c r="D383" s="446"/>
      <c r="E383" s="416"/>
      <c r="F383" s="387" t="str">
        <f t="shared" si="15"/>
        <v/>
      </c>
      <c r="G383" s="387" t="str">
        <f t="shared" si="16"/>
        <v/>
      </c>
    </row>
    <row r="384" spans="1:7" x14ac:dyDescent="0.25">
      <c r="A384" s="367" t="s">
        <v>1904</v>
      </c>
      <c r="B384" s="374" t="s">
        <v>1028</v>
      </c>
      <c r="C384" s="385"/>
      <c r="D384" s="446"/>
      <c r="E384" s="416"/>
      <c r="F384" s="387" t="str">
        <f t="shared" si="15"/>
        <v/>
      </c>
      <c r="G384" s="387" t="str">
        <f t="shared" si="16"/>
        <v/>
      </c>
    </row>
    <row r="385" spans="1:7" x14ac:dyDescent="0.25">
      <c r="A385" s="367" t="s">
        <v>1905</v>
      </c>
      <c r="B385" s="374" t="s">
        <v>108</v>
      </c>
      <c r="C385" s="407">
        <f>SUM(C378:C384)</f>
        <v>7551.9806111400003</v>
      </c>
      <c r="D385" s="459">
        <f>SUM(D378:D384)</f>
        <v>48096</v>
      </c>
      <c r="E385" s="416"/>
      <c r="F385" s="388">
        <f>SUM(F378:F384)</f>
        <v>1</v>
      </c>
      <c r="G385" s="388">
        <f>SUM(G378:G384)</f>
        <v>1</v>
      </c>
    </row>
    <row r="386" spans="1:7" hidden="1" outlineLevel="1" x14ac:dyDescent="0.25">
      <c r="A386" s="367" t="s">
        <v>1906</v>
      </c>
      <c r="B386" s="378"/>
      <c r="C386" s="406"/>
      <c r="D386" s="406"/>
      <c r="E386" s="416"/>
      <c r="F386" s="416"/>
      <c r="G386" s="416"/>
    </row>
    <row r="387" spans="1:7" x14ac:dyDescent="0.25">
      <c r="A387" s="363"/>
      <c r="B387" s="363" t="s">
        <v>1907</v>
      </c>
      <c r="C387" s="363" t="s">
        <v>66</v>
      </c>
      <c r="D387" s="363" t="s">
        <v>928</v>
      </c>
      <c r="E387" s="363"/>
      <c r="F387" s="363" t="s">
        <v>588</v>
      </c>
      <c r="G387" s="363" t="s">
        <v>1872</v>
      </c>
    </row>
    <row r="388" spans="1:7" x14ac:dyDescent="0.25">
      <c r="A388" s="367" t="s">
        <v>1908</v>
      </c>
      <c r="B388" s="374" t="s">
        <v>1033</v>
      </c>
      <c r="C388" s="385"/>
      <c r="D388" s="446"/>
      <c r="E388" s="416"/>
      <c r="F388" s="387" t="str">
        <f>IF($C$392=0,"",IF(C388="[for completion]","",IF(C388="","",C388/$C$392)))</f>
        <v/>
      </c>
      <c r="G388" s="387" t="str">
        <f>IF($D$392=0,"",IF(D388="[for completion]","",IF(D388="","",D388/$D$392)))</f>
        <v/>
      </c>
    </row>
    <row r="389" spans="1:7" x14ac:dyDescent="0.25">
      <c r="A389" s="367" t="s">
        <v>1909</v>
      </c>
      <c r="B389" s="464" t="s">
        <v>1279</v>
      </c>
      <c r="C389" s="385"/>
      <c r="D389" s="446"/>
      <c r="E389" s="416"/>
      <c r="F389" s="387" t="str">
        <f>IF($C$392=0,"",IF(C389="[for completion]","",IF(C389="","",C389/$C$392)))</f>
        <v/>
      </c>
      <c r="G389" s="387" t="str">
        <f>IF($D$392=0,"",IF(D389="[for completion]","",IF(D389="","",D389/$D$392)))</f>
        <v/>
      </c>
    </row>
    <row r="390" spans="1:7" x14ac:dyDescent="0.25">
      <c r="A390" s="367" t="s">
        <v>1910</v>
      </c>
      <c r="B390" s="374" t="s">
        <v>1028</v>
      </c>
      <c r="C390" s="385"/>
      <c r="D390" s="446"/>
      <c r="E390" s="416"/>
      <c r="F390" s="387" t="str">
        <f>IF($C$392=0,"",IF(C390="[for completion]","",IF(C390="","",C390/$C$392)))</f>
        <v/>
      </c>
      <c r="G390" s="387" t="str">
        <f>IF($D$392=0,"",IF(D390="[for completion]","",IF(D390="","",D390/$D$392)))</f>
        <v/>
      </c>
    </row>
    <row r="391" spans="1:7" x14ac:dyDescent="0.25">
      <c r="A391" s="367" t="s">
        <v>1911</v>
      </c>
      <c r="B391" s="367" t="s">
        <v>949</v>
      </c>
      <c r="C391" s="385"/>
      <c r="D391" s="446"/>
      <c r="E391" s="416"/>
      <c r="F391" s="387" t="str">
        <f>IF($C$392=0,"",IF(C391="[for completion]","",IF(C391="","",C391/$C$392)))</f>
        <v/>
      </c>
      <c r="G391" s="387" t="str">
        <f>IF($D$392=0,"",IF(D391="[for completion]","",IF(D391="","",D391/$D$392)))</f>
        <v/>
      </c>
    </row>
    <row r="392" spans="1:7" x14ac:dyDescent="0.25">
      <c r="A392" s="367" t="s">
        <v>1912</v>
      </c>
      <c r="B392" s="374" t="s">
        <v>108</v>
      </c>
      <c r="C392" s="407">
        <f>SUM(C388:C391)</f>
        <v>0</v>
      </c>
      <c r="D392" s="459">
        <f>SUM(D388:D391)</f>
        <v>0</v>
      </c>
      <c r="E392" s="416"/>
      <c r="F392" s="388">
        <f>SUM(F388:F391)</f>
        <v>0</v>
      </c>
      <c r="G392" s="388">
        <f>SUM(G388:G391)</f>
        <v>0</v>
      </c>
    </row>
    <row r="393" spans="1:7" hidden="1" outlineLevel="1" x14ac:dyDescent="0.25">
      <c r="A393" s="367" t="s">
        <v>1913</v>
      </c>
      <c r="B393" s="406"/>
      <c r="C393" s="454"/>
      <c r="D393" s="406"/>
      <c r="E393" s="427"/>
      <c r="F393" s="427"/>
      <c r="G393" s="427"/>
    </row>
    <row r="394" spans="1:7" ht="30" x14ac:dyDescent="0.25">
      <c r="A394" s="363"/>
      <c r="B394" s="363" t="s">
        <v>1914</v>
      </c>
      <c r="C394" s="363" t="s">
        <v>1041</v>
      </c>
      <c r="D394" s="363" t="s">
        <v>1042</v>
      </c>
      <c r="E394" s="363"/>
      <c r="F394" s="363" t="s">
        <v>1043</v>
      </c>
      <c r="G394" s="363" t="s">
        <v>1044</v>
      </c>
    </row>
    <row r="395" spans="1:7" x14ac:dyDescent="0.25">
      <c r="A395" s="367" t="s">
        <v>1915</v>
      </c>
      <c r="B395" s="374" t="s">
        <v>1016</v>
      </c>
      <c r="C395" s="385" t="s">
        <v>41</v>
      </c>
      <c r="D395" s="385" t="s">
        <v>41</v>
      </c>
      <c r="E395" s="466"/>
      <c r="F395" s="385" t="s">
        <v>41</v>
      </c>
      <c r="G395" s="385" t="s">
        <v>41</v>
      </c>
    </row>
    <row r="396" spans="1:7" x14ac:dyDescent="0.25">
      <c r="A396" s="367" t="s">
        <v>1916</v>
      </c>
      <c r="B396" s="464" t="s">
        <v>1018</v>
      </c>
      <c r="C396" s="385"/>
      <c r="D396" s="385"/>
      <c r="E396" s="466"/>
      <c r="F396" s="385"/>
      <c r="G396" s="385" t="s">
        <v>41</v>
      </c>
    </row>
    <row r="397" spans="1:7" x14ac:dyDescent="0.25">
      <c r="A397" s="367" t="s">
        <v>1917</v>
      </c>
      <c r="B397" s="374" t="s">
        <v>1020</v>
      </c>
      <c r="C397" s="385"/>
      <c r="D397" s="385"/>
      <c r="E397" s="466"/>
      <c r="F397" s="385"/>
      <c r="G397" s="385" t="s">
        <v>41</v>
      </c>
    </row>
    <row r="398" spans="1:7" x14ac:dyDescent="0.25">
      <c r="A398" s="367" t="s">
        <v>1918</v>
      </c>
      <c r="B398" s="374" t="s">
        <v>1022</v>
      </c>
      <c r="C398" s="385"/>
      <c r="D398" s="385"/>
      <c r="E398" s="466"/>
      <c r="F398" s="385"/>
      <c r="G398" s="385" t="s">
        <v>41</v>
      </c>
    </row>
    <row r="399" spans="1:7" x14ac:dyDescent="0.25">
      <c r="A399" s="367" t="s">
        <v>1919</v>
      </c>
      <c r="B399" s="374" t="s">
        <v>1024</v>
      </c>
      <c r="C399" s="385" t="s">
        <v>41</v>
      </c>
      <c r="D399" s="385" t="s">
        <v>41</v>
      </c>
      <c r="E399" s="466"/>
      <c r="F399" s="385" t="s">
        <v>41</v>
      </c>
      <c r="G399" s="385" t="s">
        <v>41</v>
      </c>
    </row>
    <row r="400" spans="1:7" x14ac:dyDescent="0.25">
      <c r="A400" s="367" t="s">
        <v>1920</v>
      </c>
      <c r="B400" s="374" t="s">
        <v>1026</v>
      </c>
      <c r="C400" s="385"/>
      <c r="D400" s="385"/>
      <c r="E400" s="466"/>
      <c r="F400" s="385"/>
      <c r="G400" s="385" t="s">
        <v>41</v>
      </c>
    </row>
    <row r="401" spans="1:7" x14ac:dyDescent="0.25">
      <c r="A401" s="367" t="s">
        <v>1921</v>
      </c>
      <c r="B401" s="374" t="s">
        <v>1028</v>
      </c>
      <c r="C401" s="385"/>
      <c r="D401" s="385"/>
      <c r="E401" s="466"/>
      <c r="F401" s="385"/>
      <c r="G401" s="385" t="s">
        <v>41</v>
      </c>
    </row>
    <row r="402" spans="1:7" x14ac:dyDescent="0.25">
      <c r="A402" s="367" t="s">
        <v>1922</v>
      </c>
      <c r="B402" s="374" t="s">
        <v>108</v>
      </c>
      <c r="C402" s="407">
        <f>SUM(C395:C401)</f>
        <v>0</v>
      </c>
      <c r="D402" s="407">
        <f>SUM(D395:D401)</f>
        <v>0</v>
      </c>
      <c r="E402" s="427"/>
      <c r="F402" s="406"/>
      <c r="G402" s="387" t="str">
        <f>IF($D$412=0,"",IF(D402="[for completion]","",IF(D402="","",D402/$D$412)))</f>
        <v/>
      </c>
    </row>
    <row r="403" spans="1:7" x14ac:dyDescent="0.25">
      <c r="A403" s="367" t="s">
        <v>1923</v>
      </c>
      <c r="B403" s="367" t="s">
        <v>1054</v>
      </c>
      <c r="C403" s="406"/>
      <c r="D403" s="406"/>
      <c r="E403" s="406"/>
      <c r="F403" s="385" t="s">
        <v>41</v>
      </c>
      <c r="G403" s="387" t="str">
        <f>IF($D$412=0,"",IF(D403="[for completion]","",IF(D403="","",D403/$D$412)))</f>
        <v/>
      </c>
    </row>
    <row r="404" spans="1:7" hidden="1" outlineLevel="1" x14ac:dyDescent="0.25">
      <c r="A404" s="367" t="s">
        <v>1924</v>
      </c>
      <c r="B404" s="429"/>
      <c r="C404" s="429"/>
      <c r="D404" s="429"/>
      <c r="E404" s="429"/>
      <c r="F404" s="429"/>
      <c r="G404" s="460"/>
    </row>
    <row r="405" spans="1:7" hidden="1" outlineLevel="1" x14ac:dyDescent="0.25">
      <c r="A405" s="367" t="s">
        <v>1925</v>
      </c>
      <c r="B405" s="424"/>
      <c r="C405" s="406"/>
      <c r="D405" s="406"/>
      <c r="E405" s="427"/>
      <c r="F405" s="460"/>
      <c r="G405" s="460"/>
    </row>
    <row r="406" spans="1:7" hidden="1" outlineLevel="1" x14ac:dyDescent="0.25">
      <c r="A406" s="367" t="s">
        <v>1926</v>
      </c>
      <c r="B406" s="424"/>
      <c r="C406" s="406"/>
      <c r="D406" s="406"/>
      <c r="E406" s="427"/>
      <c r="F406" s="460"/>
      <c r="G406" s="460"/>
    </row>
    <row r="407" spans="1:7" hidden="1" outlineLevel="1" x14ac:dyDescent="0.25">
      <c r="A407" s="367" t="s">
        <v>1927</v>
      </c>
      <c r="B407" s="424"/>
      <c r="C407" s="406"/>
      <c r="D407" s="406"/>
      <c r="E407" s="427"/>
      <c r="F407" s="460"/>
      <c r="G407" s="460"/>
    </row>
    <row r="408" spans="1:7" hidden="1" outlineLevel="1" x14ac:dyDescent="0.25">
      <c r="A408" s="367" t="s">
        <v>1928</v>
      </c>
      <c r="B408" s="424"/>
      <c r="C408" s="406"/>
      <c r="D408" s="406"/>
      <c r="E408" s="427"/>
      <c r="F408" s="460"/>
      <c r="G408" s="460"/>
    </row>
    <row r="409" spans="1:7" hidden="1" outlineLevel="1" x14ac:dyDescent="0.25">
      <c r="A409" s="367" t="s">
        <v>1929</v>
      </c>
      <c r="B409" s="424"/>
      <c r="C409" s="406"/>
      <c r="D409" s="406"/>
      <c r="E409" s="427"/>
      <c r="F409" s="460"/>
      <c r="G409" s="460"/>
    </row>
    <row r="410" spans="1:7" hidden="1" outlineLevel="1" x14ac:dyDescent="0.25">
      <c r="A410" s="367" t="s">
        <v>1930</v>
      </c>
      <c r="B410" s="424"/>
      <c r="C410" s="406"/>
      <c r="D410" s="406"/>
      <c r="E410" s="427"/>
      <c r="F410" s="460"/>
      <c r="G410" s="460"/>
    </row>
    <row r="411" spans="1:7" hidden="1" outlineLevel="1" x14ac:dyDescent="0.25">
      <c r="A411" s="367" t="s">
        <v>1931</v>
      </c>
      <c r="B411" s="424"/>
      <c r="C411" s="406"/>
      <c r="D411" s="406"/>
      <c r="E411" s="427"/>
      <c r="F411" s="460"/>
      <c r="G411" s="460"/>
    </row>
    <row r="412" spans="1:7" hidden="1" outlineLevel="1" x14ac:dyDescent="0.25">
      <c r="A412" s="367" t="s">
        <v>1932</v>
      </c>
      <c r="B412" s="378"/>
      <c r="C412" s="406"/>
      <c r="D412" s="406"/>
      <c r="E412" s="427"/>
      <c r="F412" s="460"/>
      <c r="G412" s="460"/>
    </row>
    <row r="413" spans="1:7" hidden="1" outlineLevel="1" x14ac:dyDescent="0.25">
      <c r="A413" s="367" t="s">
        <v>1933</v>
      </c>
      <c r="B413" s="378"/>
      <c r="C413" s="462"/>
      <c r="D413" s="406"/>
      <c r="E413" s="427"/>
      <c r="F413" s="482"/>
      <c r="G413" s="482"/>
    </row>
    <row r="414" spans="1:7" hidden="1" outlineLevel="1" x14ac:dyDescent="0.25">
      <c r="A414" s="367" t="s">
        <v>1934</v>
      </c>
      <c r="B414" s="406"/>
      <c r="C414" s="454"/>
      <c r="D414" s="406"/>
      <c r="E414" s="427"/>
      <c r="F414" s="427"/>
      <c r="G414" s="427"/>
    </row>
    <row r="415" spans="1:7" hidden="1" outlineLevel="1" x14ac:dyDescent="0.25">
      <c r="A415" s="367" t="s">
        <v>1935</v>
      </c>
      <c r="B415" s="406"/>
      <c r="C415" s="454"/>
      <c r="D415" s="406"/>
      <c r="E415" s="427"/>
      <c r="F415" s="427"/>
      <c r="G415" s="427"/>
    </row>
    <row r="416" spans="1:7" hidden="1" outlineLevel="1" x14ac:dyDescent="0.25">
      <c r="A416" s="367" t="s">
        <v>1936</v>
      </c>
      <c r="B416" s="406"/>
      <c r="C416" s="454"/>
      <c r="D416" s="406"/>
      <c r="E416" s="427"/>
      <c r="F416" s="427"/>
      <c r="G416" s="427"/>
    </row>
    <row r="417" spans="1:7" hidden="1" outlineLevel="1" x14ac:dyDescent="0.25">
      <c r="A417" s="367" t="s">
        <v>1937</v>
      </c>
      <c r="B417" s="406"/>
      <c r="C417" s="454"/>
      <c r="D417" s="406"/>
      <c r="E417" s="427"/>
      <c r="F417" s="427"/>
      <c r="G417" s="427"/>
    </row>
    <row r="418" spans="1:7" hidden="1" outlineLevel="1" x14ac:dyDescent="0.25">
      <c r="A418" s="367" t="s">
        <v>1938</v>
      </c>
      <c r="B418" s="406"/>
      <c r="C418" s="454"/>
      <c r="D418" s="406"/>
      <c r="E418" s="427"/>
      <c r="F418" s="427"/>
      <c r="G418" s="427"/>
    </row>
    <row r="419" spans="1:7" hidden="1" outlineLevel="1" x14ac:dyDescent="0.25">
      <c r="A419" s="367" t="s">
        <v>1939</v>
      </c>
      <c r="B419" s="406"/>
      <c r="C419" s="454"/>
      <c r="D419" s="406"/>
      <c r="E419" s="427"/>
      <c r="F419" s="427"/>
      <c r="G419" s="427"/>
    </row>
    <row r="420" spans="1:7" hidden="1" outlineLevel="1" x14ac:dyDescent="0.25">
      <c r="A420" s="367" t="s">
        <v>1940</v>
      </c>
      <c r="B420" s="406"/>
      <c r="C420" s="454"/>
      <c r="D420" s="406"/>
      <c r="E420" s="427"/>
      <c r="F420" s="427"/>
      <c r="G420" s="427"/>
    </row>
    <row r="421" spans="1:7" hidden="1" outlineLevel="1" x14ac:dyDescent="0.25">
      <c r="A421" s="367" t="s">
        <v>1941</v>
      </c>
      <c r="B421" s="406"/>
      <c r="C421" s="454"/>
      <c r="D421" s="406"/>
      <c r="E421" s="427"/>
      <c r="F421" s="427"/>
      <c r="G421" s="427"/>
    </row>
    <row r="422" spans="1:7" hidden="1" outlineLevel="1" x14ac:dyDescent="0.25">
      <c r="A422" s="367" t="s">
        <v>1942</v>
      </c>
      <c r="B422" s="406"/>
      <c r="C422" s="454"/>
      <c r="D422" s="406"/>
      <c r="E422" s="427"/>
      <c r="F422" s="427"/>
      <c r="G422" s="427"/>
    </row>
    <row r="423" spans="1:7" hidden="1" outlineLevel="1" x14ac:dyDescent="0.25">
      <c r="A423" s="367" t="s">
        <v>1943</v>
      </c>
      <c r="B423" s="406"/>
      <c r="C423" s="454"/>
      <c r="D423" s="406"/>
      <c r="E423" s="427"/>
      <c r="F423" s="427"/>
      <c r="G423" s="427"/>
    </row>
    <row r="424" spans="1:7" hidden="1" outlineLevel="1" x14ac:dyDescent="0.25">
      <c r="A424" s="367" t="s">
        <v>1944</v>
      </c>
      <c r="B424" s="406"/>
      <c r="C424" s="454"/>
      <c r="D424" s="406"/>
      <c r="E424" s="427"/>
      <c r="F424" s="427"/>
      <c r="G424" s="427"/>
    </row>
    <row r="425" spans="1:7" hidden="1" outlineLevel="1" x14ac:dyDescent="0.25">
      <c r="A425" s="367" t="s">
        <v>1945</v>
      </c>
      <c r="B425" s="406"/>
      <c r="C425" s="454"/>
      <c r="D425" s="406"/>
      <c r="E425" s="427"/>
      <c r="F425" s="427"/>
      <c r="G425" s="427"/>
    </row>
    <row r="426" spans="1:7" hidden="1" outlineLevel="1" x14ac:dyDescent="0.25">
      <c r="A426" s="367" t="s">
        <v>1946</v>
      </c>
      <c r="B426" s="406"/>
      <c r="C426" s="454"/>
      <c r="D426" s="406"/>
      <c r="E426" s="427"/>
      <c r="F426" s="427"/>
      <c r="G426" s="427"/>
    </row>
    <row r="427" spans="1:7" hidden="1" outlineLevel="1" x14ac:dyDescent="0.25">
      <c r="A427" s="367" t="s">
        <v>1947</v>
      </c>
      <c r="B427" s="406"/>
      <c r="C427" s="454"/>
      <c r="D427" s="406"/>
      <c r="E427" s="427"/>
      <c r="F427" s="427"/>
      <c r="G427" s="427"/>
    </row>
    <row r="428" spans="1:7" hidden="1" outlineLevel="1" x14ac:dyDescent="0.25">
      <c r="A428" s="367" t="s">
        <v>1948</v>
      </c>
      <c r="B428" s="406"/>
      <c r="C428" s="454"/>
      <c r="D428" s="406"/>
      <c r="E428" s="427"/>
      <c r="F428" s="427"/>
      <c r="G428" s="427"/>
    </row>
    <row r="429" spans="1:7" hidden="1" outlineLevel="1" x14ac:dyDescent="0.25">
      <c r="A429" s="367" t="s">
        <v>1949</v>
      </c>
      <c r="B429" s="406"/>
      <c r="C429" s="454"/>
      <c r="D429" s="406"/>
      <c r="E429" s="427"/>
      <c r="F429" s="427"/>
      <c r="G429" s="427"/>
    </row>
    <row r="430" spans="1:7" hidden="1" outlineLevel="1" x14ac:dyDescent="0.25">
      <c r="A430" s="367" t="s">
        <v>1950</v>
      </c>
      <c r="B430" s="406"/>
      <c r="C430" s="454"/>
      <c r="D430" s="406"/>
      <c r="E430" s="427"/>
      <c r="F430" s="427"/>
      <c r="G430" s="427"/>
    </row>
    <row r="431" spans="1:7" hidden="1" outlineLevel="1" x14ac:dyDescent="0.25">
      <c r="A431" s="367" t="s">
        <v>1951</v>
      </c>
      <c r="B431" s="406"/>
      <c r="C431" s="454"/>
      <c r="D431" s="406"/>
      <c r="E431" s="427"/>
      <c r="F431" s="427"/>
      <c r="G431" s="427"/>
    </row>
    <row r="432" spans="1:7" hidden="1" outlineLevel="1" x14ac:dyDescent="0.25">
      <c r="A432" s="367" t="s">
        <v>1952</v>
      </c>
      <c r="B432" s="406"/>
      <c r="C432" s="454"/>
      <c r="D432" s="406"/>
      <c r="E432" s="427"/>
      <c r="F432" s="427"/>
      <c r="G432" s="427"/>
    </row>
    <row r="433" spans="1:7" hidden="1" outlineLevel="1" x14ac:dyDescent="0.25">
      <c r="A433" s="367" t="s">
        <v>1953</v>
      </c>
      <c r="B433" s="406"/>
      <c r="C433" s="454"/>
      <c r="D433" s="406"/>
      <c r="E433" s="427"/>
      <c r="F433" s="427"/>
      <c r="G433" s="427"/>
    </row>
    <row r="434" spans="1:7" hidden="1" outlineLevel="1" x14ac:dyDescent="0.25">
      <c r="A434" s="367" t="s">
        <v>1954</v>
      </c>
      <c r="B434" s="406"/>
      <c r="C434" s="454"/>
      <c r="D434" s="406"/>
      <c r="E434" s="427"/>
      <c r="F434" s="427"/>
      <c r="G434" s="427"/>
    </row>
    <row r="435" spans="1:7" hidden="1" outlineLevel="1" x14ac:dyDescent="0.25">
      <c r="A435" s="367" t="s">
        <v>1955</v>
      </c>
      <c r="B435" s="406"/>
      <c r="C435" s="454"/>
      <c r="D435" s="406"/>
      <c r="E435" s="427"/>
      <c r="F435" s="427"/>
      <c r="G435" s="427"/>
    </row>
    <row r="436" spans="1:7" hidden="1" outlineLevel="1" x14ac:dyDescent="0.25">
      <c r="A436" s="367" t="s">
        <v>1956</v>
      </c>
      <c r="B436" s="406"/>
      <c r="C436" s="454"/>
      <c r="D436" s="406"/>
      <c r="E436" s="427"/>
      <c r="F436" s="427"/>
      <c r="G436" s="427"/>
    </row>
    <row r="437" spans="1:7" hidden="1" outlineLevel="1" x14ac:dyDescent="0.25">
      <c r="A437" s="367" t="s">
        <v>1957</v>
      </c>
      <c r="B437" s="406"/>
      <c r="C437" s="454"/>
      <c r="D437" s="406"/>
      <c r="E437" s="427"/>
      <c r="F437" s="427"/>
      <c r="G437" s="427"/>
    </row>
    <row r="438" spans="1:7" hidden="1" outlineLevel="1" x14ac:dyDescent="0.25">
      <c r="A438" s="367" t="s">
        <v>1958</v>
      </c>
      <c r="B438" s="406"/>
      <c r="C438" s="454"/>
      <c r="D438" s="406"/>
      <c r="E438" s="427"/>
      <c r="F438" s="427"/>
      <c r="G438" s="427"/>
    </row>
    <row r="439" spans="1:7" hidden="1" outlineLevel="1" x14ac:dyDescent="0.25">
      <c r="A439" s="367" t="s">
        <v>1959</v>
      </c>
      <c r="B439" s="406"/>
      <c r="C439" s="454"/>
      <c r="D439" s="406"/>
      <c r="E439" s="427"/>
      <c r="F439" s="427"/>
      <c r="G439" s="427"/>
    </row>
    <row r="440" spans="1:7" hidden="1" outlineLevel="1" x14ac:dyDescent="0.25">
      <c r="A440" s="367" t="s">
        <v>1960</v>
      </c>
      <c r="B440" s="406"/>
      <c r="C440" s="454"/>
      <c r="D440" s="406"/>
      <c r="E440" s="427"/>
      <c r="F440" s="427"/>
      <c r="G440" s="427"/>
    </row>
    <row r="441" spans="1:7" hidden="1" outlineLevel="1" x14ac:dyDescent="0.25">
      <c r="A441" s="367" t="s">
        <v>1961</v>
      </c>
      <c r="B441" s="406"/>
      <c r="C441" s="454"/>
      <c r="D441" s="406"/>
      <c r="E441" s="427"/>
      <c r="F441" s="427"/>
      <c r="G441" s="427"/>
    </row>
    <row r="442" spans="1:7" hidden="1" outlineLevel="1" x14ac:dyDescent="0.25">
      <c r="A442" s="367" t="s">
        <v>1962</v>
      </c>
      <c r="B442" s="406"/>
      <c r="C442" s="454"/>
      <c r="D442" s="406"/>
      <c r="E442" s="427"/>
      <c r="F442" s="427"/>
      <c r="G442" s="427"/>
    </row>
    <row r="443" spans="1:7" ht="18.75" x14ac:dyDescent="0.25">
      <c r="A443" s="37"/>
      <c r="B443" s="357" t="s">
        <v>1963</v>
      </c>
      <c r="C443" s="37"/>
      <c r="D443" s="37"/>
      <c r="E443" s="37"/>
      <c r="F443" s="37"/>
      <c r="G443" s="37"/>
    </row>
    <row r="444" spans="1:7" x14ac:dyDescent="0.25">
      <c r="A444" s="363"/>
      <c r="B444" s="363" t="s">
        <v>1094</v>
      </c>
      <c r="C444" s="363" t="s">
        <v>796</v>
      </c>
      <c r="D444" s="363" t="s">
        <v>797</v>
      </c>
      <c r="E444" s="363"/>
      <c r="F444" s="363" t="s">
        <v>589</v>
      </c>
      <c r="G444" s="363" t="s">
        <v>798</v>
      </c>
    </row>
    <row r="445" spans="1:7" x14ac:dyDescent="0.25">
      <c r="A445" s="367" t="s">
        <v>1964</v>
      </c>
      <c r="B445" s="367" t="s">
        <v>800</v>
      </c>
      <c r="C445" s="385"/>
      <c r="D445" s="393"/>
      <c r="E445" s="393"/>
      <c r="F445" s="391"/>
      <c r="G445" s="391"/>
    </row>
    <row r="446" spans="1:7" x14ac:dyDescent="0.25">
      <c r="A446" s="389"/>
      <c r="B446" s="406"/>
      <c r="C446" s="406"/>
      <c r="D446" s="389"/>
      <c r="E446" s="389"/>
      <c r="F446" s="457"/>
      <c r="G446" s="457"/>
    </row>
    <row r="447" spans="1:7" x14ac:dyDescent="0.25">
      <c r="A447" s="406"/>
      <c r="B447" s="406" t="s">
        <v>801</v>
      </c>
      <c r="C447" s="406"/>
      <c r="D447" s="389"/>
      <c r="E447" s="389"/>
      <c r="F447" s="457"/>
      <c r="G447" s="457"/>
    </row>
    <row r="448" spans="1:7" x14ac:dyDescent="0.25">
      <c r="A448" s="367" t="s">
        <v>1965</v>
      </c>
      <c r="B448" s="424" t="s">
        <v>931</v>
      </c>
      <c r="C448" s="385"/>
      <c r="D448" s="385"/>
      <c r="E448" s="389"/>
      <c r="F448" s="387" t="str">
        <f>IF($C$472=0,"",IF(C448="[for completion]","",IF(C448="","",C448/$C$472)))</f>
        <v/>
      </c>
      <c r="G448" s="387" t="str">
        <f>IF($D$472=0,"",IF(D448="[for completion]","",IF(D448="","",D448/$D$472)))</f>
        <v/>
      </c>
    </row>
    <row r="449" spans="1:7" x14ac:dyDescent="0.25">
      <c r="A449" s="367" t="s">
        <v>1966</v>
      </c>
      <c r="B449" s="424" t="s">
        <v>931</v>
      </c>
      <c r="C449" s="385"/>
      <c r="D449" s="385"/>
      <c r="E449" s="389"/>
      <c r="F449" s="387" t="str">
        <f t="shared" ref="F449:F471" si="17">IF($C$472=0,"",IF(C449="[for completion]","",IF(C449="","",C449/$C$472)))</f>
        <v/>
      </c>
      <c r="G449" s="387" t="str">
        <f t="shared" ref="G449:G471" si="18">IF($D$472=0,"",IF(D449="[for completion]","",IF(D449="","",D449/$D$472)))</f>
        <v/>
      </c>
    </row>
    <row r="450" spans="1:7" x14ac:dyDescent="0.25">
      <c r="A450" s="367" t="s">
        <v>1967</v>
      </c>
      <c r="B450" s="424" t="s">
        <v>931</v>
      </c>
      <c r="C450" s="385"/>
      <c r="D450" s="385"/>
      <c r="E450" s="389"/>
      <c r="F450" s="387" t="str">
        <f t="shared" si="17"/>
        <v/>
      </c>
      <c r="G450" s="387" t="str">
        <f t="shared" si="18"/>
        <v/>
      </c>
    </row>
    <row r="451" spans="1:7" x14ac:dyDescent="0.25">
      <c r="A451" s="367" t="s">
        <v>1968</v>
      </c>
      <c r="B451" s="424" t="s">
        <v>931</v>
      </c>
      <c r="C451" s="385"/>
      <c r="D451" s="385"/>
      <c r="E451" s="389"/>
      <c r="F451" s="387" t="str">
        <f t="shared" si="17"/>
        <v/>
      </c>
      <c r="G451" s="387" t="str">
        <f t="shared" si="18"/>
        <v/>
      </c>
    </row>
    <row r="452" spans="1:7" x14ac:dyDescent="0.25">
      <c r="A452" s="367" t="s">
        <v>1969</v>
      </c>
      <c r="B452" s="424" t="s">
        <v>931</v>
      </c>
      <c r="C452" s="385"/>
      <c r="D452" s="385"/>
      <c r="E452" s="389"/>
      <c r="F452" s="387" t="str">
        <f t="shared" si="17"/>
        <v/>
      </c>
      <c r="G452" s="387" t="str">
        <f t="shared" si="18"/>
        <v/>
      </c>
    </row>
    <row r="453" spans="1:7" x14ac:dyDescent="0.25">
      <c r="A453" s="367" t="s">
        <v>1970</v>
      </c>
      <c r="B453" s="424" t="s">
        <v>931</v>
      </c>
      <c r="C453" s="385"/>
      <c r="D453" s="385"/>
      <c r="E453" s="389"/>
      <c r="F453" s="387" t="str">
        <f t="shared" si="17"/>
        <v/>
      </c>
      <c r="G453" s="387" t="str">
        <f t="shared" si="18"/>
        <v/>
      </c>
    </row>
    <row r="454" spans="1:7" x14ac:dyDescent="0.25">
      <c r="A454" s="367" t="s">
        <v>1971</v>
      </c>
      <c r="B454" s="424" t="s">
        <v>931</v>
      </c>
      <c r="C454" s="385"/>
      <c r="D454" s="385"/>
      <c r="E454" s="389"/>
      <c r="F454" s="387" t="str">
        <f t="shared" si="17"/>
        <v/>
      </c>
      <c r="G454" s="387" t="str">
        <f t="shared" si="18"/>
        <v/>
      </c>
    </row>
    <row r="455" spans="1:7" x14ac:dyDescent="0.25">
      <c r="A455" s="367" t="s">
        <v>1972</v>
      </c>
      <c r="B455" s="424" t="s">
        <v>931</v>
      </c>
      <c r="C455" s="385"/>
      <c r="D455" s="446"/>
      <c r="E455" s="389"/>
      <c r="F455" s="387" t="str">
        <f t="shared" si="17"/>
        <v/>
      </c>
      <c r="G455" s="387" t="str">
        <f t="shared" si="18"/>
        <v/>
      </c>
    </row>
    <row r="456" spans="1:7" x14ac:dyDescent="0.25">
      <c r="A456" s="367" t="s">
        <v>1973</v>
      </c>
      <c r="B456" s="424" t="s">
        <v>931</v>
      </c>
      <c r="C456" s="385"/>
      <c r="D456" s="446"/>
      <c r="E456" s="389"/>
      <c r="F456" s="387" t="str">
        <f t="shared" si="17"/>
        <v/>
      </c>
      <c r="G456" s="387" t="str">
        <f t="shared" si="18"/>
        <v/>
      </c>
    </row>
    <row r="457" spans="1:7" x14ac:dyDescent="0.25">
      <c r="A457" s="367" t="s">
        <v>1974</v>
      </c>
      <c r="B457" s="424" t="s">
        <v>931</v>
      </c>
      <c r="C457" s="385"/>
      <c r="D457" s="446"/>
      <c r="E457" s="378"/>
      <c r="F457" s="387" t="str">
        <f t="shared" si="17"/>
        <v/>
      </c>
      <c r="G457" s="387" t="str">
        <f t="shared" si="18"/>
        <v/>
      </c>
    </row>
    <row r="458" spans="1:7" x14ac:dyDescent="0.25">
      <c r="A458" s="367" t="s">
        <v>1975</v>
      </c>
      <c r="B458" s="424" t="s">
        <v>931</v>
      </c>
      <c r="C458" s="385"/>
      <c r="D458" s="446"/>
      <c r="E458" s="378"/>
      <c r="F458" s="387" t="str">
        <f t="shared" si="17"/>
        <v/>
      </c>
      <c r="G458" s="387" t="str">
        <f t="shared" si="18"/>
        <v/>
      </c>
    </row>
    <row r="459" spans="1:7" x14ac:dyDescent="0.25">
      <c r="A459" s="367" t="s">
        <v>1976</v>
      </c>
      <c r="B459" s="424" t="s">
        <v>931</v>
      </c>
      <c r="C459" s="385"/>
      <c r="D459" s="446"/>
      <c r="E459" s="378"/>
      <c r="F459" s="387" t="str">
        <f t="shared" si="17"/>
        <v/>
      </c>
      <c r="G459" s="387" t="str">
        <f t="shared" si="18"/>
        <v/>
      </c>
    </row>
    <row r="460" spans="1:7" x14ac:dyDescent="0.25">
      <c r="A460" s="367" t="s">
        <v>1977</v>
      </c>
      <c r="B460" s="424" t="s">
        <v>931</v>
      </c>
      <c r="C460" s="385"/>
      <c r="D460" s="446"/>
      <c r="E460" s="378"/>
      <c r="F460" s="387" t="str">
        <f t="shared" si="17"/>
        <v/>
      </c>
      <c r="G460" s="387" t="str">
        <f t="shared" si="18"/>
        <v/>
      </c>
    </row>
    <row r="461" spans="1:7" x14ac:dyDescent="0.25">
      <c r="A461" s="367" t="s">
        <v>1978</v>
      </c>
      <c r="B461" s="424" t="s">
        <v>931</v>
      </c>
      <c r="C461" s="385"/>
      <c r="D461" s="446"/>
      <c r="E461" s="378"/>
      <c r="F461" s="387" t="str">
        <f t="shared" si="17"/>
        <v/>
      </c>
      <c r="G461" s="387" t="str">
        <f t="shared" si="18"/>
        <v/>
      </c>
    </row>
    <row r="462" spans="1:7" x14ac:dyDescent="0.25">
      <c r="A462" s="367" t="s">
        <v>1979</v>
      </c>
      <c r="B462" s="424" t="s">
        <v>931</v>
      </c>
      <c r="C462" s="385"/>
      <c r="D462" s="446"/>
      <c r="E462" s="378"/>
      <c r="F462" s="387" t="str">
        <f t="shared" si="17"/>
        <v/>
      </c>
      <c r="G462" s="387" t="str">
        <f t="shared" si="18"/>
        <v/>
      </c>
    </row>
    <row r="463" spans="1:7" x14ac:dyDescent="0.25">
      <c r="A463" s="367" t="s">
        <v>1980</v>
      </c>
      <c r="B463" s="424" t="s">
        <v>931</v>
      </c>
      <c r="C463" s="385"/>
      <c r="D463" s="446"/>
      <c r="E463" s="406"/>
      <c r="F463" s="387" t="str">
        <f t="shared" si="17"/>
        <v/>
      </c>
      <c r="G463" s="387" t="str">
        <f t="shared" si="18"/>
        <v/>
      </c>
    </row>
    <row r="464" spans="1:7" x14ac:dyDescent="0.25">
      <c r="A464" s="367" t="s">
        <v>1981</v>
      </c>
      <c r="B464" s="424" t="s">
        <v>931</v>
      </c>
      <c r="C464" s="385"/>
      <c r="D464" s="446"/>
      <c r="E464" s="435"/>
      <c r="F464" s="387" t="str">
        <f t="shared" si="17"/>
        <v/>
      </c>
      <c r="G464" s="387" t="str">
        <f t="shared" si="18"/>
        <v/>
      </c>
    </row>
    <row r="465" spans="1:7" x14ac:dyDescent="0.25">
      <c r="A465" s="367" t="s">
        <v>1982</v>
      </c>
      <c r="B465" s="424" t="s">
        <v>931</v>
      </c>
      <c r="C465" s="385"/>
      <c r="D465" s="446"/>
      <c r="E465" s="435"/>
      <c r="F465" s="387" t="str">
        <f t="shared" si="17"/>
        <v/>
      </c>
      <c r="G465" s="387" t="str">
        <f t="shared" si="18"/>
        <v/>
      </c>
    </row>
    <row r="466" spans="1:7" x14ac:dyDescent="0.25">
      <c r="A466" s="367" t="s">
        <v>1983</v>
      </c>
      <c r="B466" s="424" t="s">
        <v>931</v>
      </c>
      <c r="C466" s="385"/>
      <c r="D466" s="446"/>
      <c r="E466" s="435"/>
      <c r="F466" s="387" t="str">
        <f t="shared" si="17"/>
        <v/>
      </c>
      <c r="G466" s="387" t="str">
        <f t="shared" si="18"/>
        <v/>
      </c>
    </row>
    <row r="467" spans="1:7" x14ac:dyDescent="0.25">
      <c r="A467" s="367" t="s">
        <v>1984</v>
      </c>
      <c r="B467" s="424" t="s">
        <v>931</v>
      </c>
      <c r="C467" s="385"/>
      <c r="D467" s="446"/>
      <c r="E467" s="435"/>
      <c r="F467" s="387" t="str">
        <f t="shared" si="17"/>
        <v/>
      </c>
      <c r="G467" s="387" t="str">
        <f t="shared" si="18"/>
        <v/>
      </c>
    </row>
    <row r="468" spans="1:7" x14ac:dyDescent="0.25">
      <c r="A468" s="367" t="s">
        <v>1985</v>
      </c>
      <c r="B468" s="424" t="s">
        <v>931</v>
      </c>
      <c r="C468" s="385"/>
      <c r="D468" s="446"/>
      <c r="E468" s="435"/>
      <c r="F468" s="387" t="str">
        <f t="shared" si="17"/>
        <v/>
      </c>
      <c r="G468" s="387" t="str">
        <f t="shared" si="18"/>
        <v/>
      </c>
    </row>
    <row r="469" spans="1:7" x14ac:dyDescent="0.25">
      <c r="A469" s="367" t="s">
        <v>1986</v>
      </c>
      <c r="B469" s="424" t="s">
        <v>931</v>
      </c>
      <c r="C469" s="385"/>
      <c r="D469" s="446"/>
      <c r="E469" s="435"/>
      <c r="F469" s="387" t="str">
        <f t="shared" si="17"/>
        <v/>
      </c>
      <c r="G469" s="387" t="str">
        <f t="shared" si="18"/>
        <v/>
      </c>
    </row>
    <row r="470" spans="1:7" x14ac:dyDescent="0.25">
      <c r="A470" s="367" t="s">
        <v>1987</v>
      </c>
      <c r="B470" s="424" t="s">
        <v>931</v>
      </c>
      <c r="C470" s="385"/>
      <c r="D470" s="446"/>
      <c r="E470" s="435"/>
      <c r="F470" s="387" t="str">
        <f t="shared" si="17"/>
        <v/>
      </c>
      <c r="G470" s="387" t="str">
        <f t="shared" si="18"/>
        <v/>
      </c>
    </row>
    <row r="471" spans="1:7" x14ac:dyDescent="0.25">
      <c r="A471" s="367" t="s">
        <v>1988</v>
      </c>
      <c r="B471" s="424" t="s">
        <v>931</v>
      </c>
      <c r="C471" s="385"/>
      <c r="D471" s="446"/>
      <c r="E471" s="435"/>
      <c r="F471" s="387" t="str">
        <f t="shared" si="17"/>
        <v/>
      </c>
      <c r="G471" s="387" t="str">
        <f t="shared" si="18"/>
        <v/>
      </c>
    </row>
    <row r="472" spans="1:7" x14ac:dyDescent="0.25">
      <c r="A472" s="367" t="s">
        <v>1989</v>
      </c>
      <c r="B472" s="374" t="s">
        <v>108</v>
      </c>
      <c r="C472" s="383">
        <f>SUM(C448:C471)</f>
        <v>0</v>
      </c>
      <c r="D472" s="367">
        <f>SUM(D448:D471)</f>
        <v>0</v>
      </c>
      <c r="E472" s="435"/>
      <c r="F472" s="388">
        <f>SUM(F448:F471)</f>
        <v>0</v>
      </c>
      <c r="G472" s="388">
        <f>SUM(G448:G471)</f>
        <v>0</v>
      </c>
    </row>
    <row r="473" spans="1:7" x14ac:dyDescent="0.25">
      <c r="A473" s="363"/>
      <c r="B473" s="363" t="s">
        <v>1121</v>
      </c>
      <c r="C473" s="363" t="s">
        <v>796</v>
      </c>
      <c r="D473" s="363" t="s">
        <v>797</v>
      </c>
      <c r="E473" s="363"/>
      <c r="F473" s="363" t="s">
        <v>589</v>
      </c>
      <c r="G473" s="363" t="s">
        <v>798</v>
      </c>
    </row>
    <row r="474" spans="1:7" x14ac:dyDescent="0.25">
      <c r="A474" s="367" t="s">
        <v>1990</v>
      </c>
      <c r="B474" s="367" t="s">
        <v>835</v>
      </c>
      <c r="C474" s="448"/>
      <c r="D474" s="392"/>
      <c r="E474" s="392"/>
      <c r="F474" s="392"/>
      <c r="G474" s="392"/>
    </row>
    <row r="475" spans="1:7" x14ac:dyDescent="0.25">
      <c r="A475" s="406"/>
      <c r="B475" s="406"/>
      <c r="C475" s="406"/>
      <c r="D475" s="406"/>
      <c r="E475" s="406"/>
      <c r="F475" s="406"/>
      <c r="G475" s="406"/>
    </row>
    <row r="476" spans="1:7" x14ac:dyDescent="0.25">
      <c r="A476" s="406"/>
      <c r="B476" s="374" t="s">
        <v>836</v>
      </c>
      <c r="C476" s="406"/>
      <c r="D476" s="406"/>
      <c r="E476" s="406"/>
      <c r="F476" s="406"/>
      <c r="G476" s="406"/>
    </row>
    <row r="477" spans="1:7" x14ac:dyDescent="0.25">
      <c r="A477" s="367" t="s">
        <v>1991</v>
      </c>
      <c r="B477" s="367" t="s">
        <v>838</v>
      </c>
      <c r="C477" s="385"/>
      <c r="D477" s="446"/>
      <c r="E477" s="406"/>
      <c r="F477" s="387" t="str">
        <f>IF($C$485=0,"",IF(C477="[for completion]","",IF(C477="","",C477/$C$485)))</f>
        <v/>
      </c>
      <c r="G477" s="387" t="str">
        <f>IF($D$485=0,"",IF(D477="[for completion]","",IF(D477="","",D477/$D$485)))</f>
        <v/>
      </c>
    </row>
    <row r="478" spans="1:7" x14ac:dyDescent="0.25">
      <c r="A478" s="367" t="s">
        <v>1992</v>
      </c>
      <c r="B478" s="367" t="s">
        <v>840</v>
      </c>
      <c r="C478" s="385"/>
      <c r="D478" s="446"/>
      <c r="E478" s="406"/>
      <c r="F478" s="387" t="str">
        <f t="shared" ref="F478:F484" si="19">IF($C$485=0,"",IF(C478="[for completion]","",IF(C478="","",C478/$C$485)))</f>
        <v/>
      </c>
      <c r="G478" s="387" t="str">
        <f t="shared" ref="G478:G484" si="20">IF($D$485=0,"",IF(D478="[for completion]","",IF(D478="","",D478/$D$485)))</f>
        <v/>
      </c>
    </row>
    <row r="479" spans="1:7" x14ac:dyDescent="0.25">
      <c r="A479" s="367" t="s">
        <v>1993</v>
      </c>
      <c r="B479" s="367" t="s">
        <v>842</v>
      </c>
      <c r="C479" s="385"/>
      <c r="D479" s="446"/>
      <c r="E479" s="406"/>
      <c r="F479" s="387" t="str">
        <f t="shared" si="19"/>
        <v/>
      </c>
      <c r="G479" s="387" t="str">
        <f t="shared" si="20"/>
        <v/>
      </c>
    </row>
    <row r="480" spans="1:7" x14ac:dyDescent="0.25">
      <c r="A480" s="367" t="s">
        <v>1994</v>
      </c>
      <c r="B480" s="367" t="s">
        <v>844</v>
      </c>
      <c r="C480" s="385"/>
      <c r="D480" s="446"/>
      <c r="E480" s="406"/>
      <c r="F480" s="387" t="str">
        <f t="shared" si="19"/>
        <v/>
      </c>
      <c r="G480" s="387" t="str">
        <f t="shared" si="20"/>
        <v/>
      </c>
    </row>
    <row r="481" spans="1:7" x14ac:dyDescent="0.25">
      <c r="A481" s="367" t="s">
        <v>1995</v>
      </c>
      <c r="B481" s="367" t="s">
        <v>846</v>
      </c>
      <c r="C481" s="385"/>
      <c r="D481" s="446"/>
      <c r="E481" s="406"/>
      <c r="F481" s="387" t="str">
        <f t="shared" si="19"/>
        <v/>
      </c>
      <c r="G481" s="387" t="str">
        <f t="shared" si="20"/>
        <v/>
      </c>
    </row>
    <row r="482" spans="1:7" x14ac:dyDescent="0.25">
      <c r="A482" s="367" t="s">
        <v>1996</v>
      </c>
      <c r="B482" s="367" t="s">
        <v>848</v>
      </c>
      <c r="C482" s="385"/>
      <c r="D482" s="446"/>
      <c r="E482" s="406"/>
      <c r="F482" s="387" t="str">
        <f t="shared" si="19"/>
        <v/>
      </c>
      <c r="G482" s="387" t="str">
        <f t="shared" si="20"/>
        <v/>
      </c>
    </row>
    <row r="483" spans="1:7" x14ac:dyDescent="0.25">
      <c r="A483" s="367" t="s">
        <v>1997</v>
      </c>
      <c r="B483" s="367" t="s">
        <v>850</v>
      </c>
      <c r="C483" s="385"/>
      <c r="D483" s="446"/>
      <c r="E483" s="406"/>
      <c r="F483" s="387" t="str">
        <f t="shared" si="19"/>
        <v/>
      </c>
      <c r="G483" s="387" t="str">
        <f t="shared" si="20"/>
        <v/>
      </c>
    </row>
    <row r="484" spans="1:7" x14ac:dyDescent="0.25">
      <c r="A484" s="367" t="s">
        <v>1998</v>
      </c>
      <c r="B484" s="367" t="s">
        <v>852</v>
      </c>
      <c r="C484" s="385"/>
      <c r="D484" s="446"/>
      <c r="E484" s="406"/>
      <c r="F484" s="387" t="str">
        <f t="shared" si="19"/>
        <v/>
      </c>
      <c r="G484" s="387" t="str">
        <f t="shared" si="20"/>
        <v/>
      </c>
    </row>
    <row r="485" spans="1:7" x14ac:dyDescent="0.25">
      <c r="A485" s="367" t="s">
        <v>1999</v>
      </c>
      <c r="B485" s="382" t="s">
        <v>108</v>
      </c>
      <c r="C485" s="407">
        <f>SUM(C477:C484)</f>
        <v>0</v>
      </c>
      <c r="D485" s="458">
        <f>SUM(D477:D484)</f>
        <v>0</v>
      </c>
      <c r="E485" s="406"/>
      <c r="F485" s="380">
        <f>SUM(F477:F484)</f>
        <v>0</v>
      </c>
      <c r="G485" s="380">
        <f>SUM(G477:G484)</f>
        <v>0</v>
      </c>
    </row>
    <row r="486" spans="1:7" hidden="1" outlineLevel="1" x14ac:dyDescent="0.25">
      <c r="A486" s="367" t="s">
        <v>2000</v>
      </c>
      <c r="B486" s="443" t="s">
        <v>855</v>
      </c>
      <c r="C486" s="385"/>
      <c r="D486" s="446"/>
      <c r="E486" s="406"/>
      <c r="F486" s="387" t="s">
        <v>2001</v>
      </c>
      <c r="G486" s="387" t="s">
        <v>2001</v>
      </c>
    </row>
    <row r="487" spans="1:7" hidden="1" outlineLevel="1" x14ac:dyDescent="0.25">
      <c r="A487" s="367" t="s">
        <v>2002</v>
      </c>
      <c r="B487" s="443" t="s">
        <v>857</v>
      </c>
      <c r="C487" s="385"/>
      <c r="D487" s="446"/>
      <c r="E487" s="406"/>
      <c r="F487" s="387" t="s">
        <v>2001</v>
      </c>
      <c r="G487" s="387" t="s">
        <v>2001</v>
      </c>
    </row>
    <row r="488" spans="1:7" hidden="1" outlineLevel="1" x14ac:dyDescent="0.25">
      <c r="A488" s="367" t="s">
        <v>2003</v>
      </c>
      <c r="B488" s="443" t="s">
        <v>859</v>
      </c>
      <c r="C488" s="385"/>
      <c r="D488" s="446"/>
      <c r="E488" s="406"/>
      <c r="F488" s="387" t="s">
        <v>2001</v>
      </c>
      <c r="G488" s="387" t="s">
        <v>2001</v>
      </c>
    </row>
    <row r="489" spans="1:7" hidden="1" outlineLevel="1" x14ac:dyDescent="0.25">
      <c r="A489" s="367" t="s">
        <v>2004</v>
      </c>
      <c r="B489" s="443" t="s">
        <v>861</v>
      </c>
      <c r="C489" s="385"/>
      <c r="D489" s="446"/>
      <c r="E489" s="406"/>
      <c r="F489" s="387" t="s">
        <v>2001</v>
      </c>
      <c r="G489" s="387" t="s">
        <v>2001</v>
      </c>
    </row>
    <row r="490" spans="1:7" hidden="1" outlineLevel="1" x14ac:dyDescent="0.25">
      <c r="A490" s="367" t="s">
        <v>2005</v>
      </c>
      <c r="B490" s="443" t="s">
        <v>863</v>
      </c>
      <c r="C490" s="385"/>
      <c r="D490" s="446"/>
      <c r="E490" s="406"/>
      <c r="F490" s="387" t="s">
        <v>2001</v>
      </c>
      <c r="G490" s="387" t="s">
        <v>2001</v>
      </c>
    </row>
    <row r="491" spans="1:7" hidden="1" outlineLevel="1" x14ac:dyDescent="0.25">
      <c r="A491" s="367" t="s">
        <v>2006</v>
      </c>
      <c r="B491" s="443" t="s">
        <v>865</v>
      </c>
      <c r="C491" s="385"/>
      <c r="D491" s="446"/>
      <c r="E491" s="406"/>
      <c r="F491" s="387" t="s">
        <v>2001</v>
      </c>
      <c r="G491" s="387" t="s">
        <v>2001</v>
      </c>
    </row>
    <row r="492" spans="1:7" hidden="1" outlineLevel="1" x14ac:dyDescent="0.25">
      <c r="A492" s="367" t="s">
        <v>2007</v>
      </c>
      <c r="B492" s="384"/>
      <c r="C492" s="406"/>
      <c r="D492" s="406"/>
      <c r="E492" s="406"/>
      <c r="F492" s="401"/>
      <c r="G492" s="401"/>
    </row>
    <row r="493" spans="1:7" hidden="1" outlineLevel="1" x14ac:dyDescent="0.25">
      <c r="A493" s="367" t="s">
        <v>2008</v>
      </c>
      <c r="B493" s="384"/>
      <c r="C493" s="406"/>
      <c r="D493" s="406"/>
      <c r="E493" s="406"/>
      <c r="F493" s="401"/>
      <c r="G493" s="401"/>
    </row>
    <row r="494" spans="1:7" hidden="1" outlineLevel="1" x14ac:dyDescent="0.25">
      <c r="A494" s="367" t="s">
        <v>2009</v>
      </c>
      <c r="B494" s="384"/>
      <c r="C494" s="406"/>
      <c r="D494" s="406"/>
      <c r="E494" s="406"/>
      <c r="F494" s="435"/>
      <c r="G494" s="435"/>
    </row>
    <row r="495" spans="1:7" x14ac:dyDescent="0.25">
      <c r="A495" s="363"/>
      <c r="B495" s="363" t="s">
        <v>1141</v>
      </c>
      <c r="C495" s="363" t="s">
        <v>796</v>
      </c>
      <c r="D495" s="363" t="s">
        <v>797</v>
      </c>
      <c r="E495" s="363"/>
      <c r="F495" s="363" t="s">
        <v>589</v>
      </c>
      <c r="G495" s="363" t="s">
        <v>798</v>
      </c>
    </row>
    <row r="496" spans="1:7" x14ac:dyDescent="0.25">
      <c r="A496" s="367" t="s">
        <v>2010</v>
      </c>
      <c r="B496" s="367" t="s">
        <v>835</v>
      </c>
      <c r="C496" s="385"/>
      <c r="D496" s="392"/>
      <c r="E496" s="392"/>
      <c r="F496" s="392"/>
      <c r="G496" s="392"/>
    </row>
    <row r="497" spans="1:7" x14ac:dyDescent="0.25">
      <c r="A497" s="406"/>
      <c r="B497" s="406"/>
      <c r="C497" s="406"/>
      <c r="D497" s="406"/>
      <c r="E497" s="406"/>
      <c r="F497" s="406"/>
      <c r="G497" s="406"/>
    </row>
    <row r="498" spans="1:7" x14ac:dyDescent="0.25">
      <c r="A498" s="406"/>
      <c r="B498" s="374" t="s">
        <v>836</v>
      </c>
      <c r="C498" s="406"/>
      <c r="D498" s="406"/>
      <c r="E498" s="406"/>
      <c r="F498" s="406"/>
      <c r="G498" s="406"/>
    </row>
    <row r="499" spans="1:7" x14ac:dyDescent="0.25">
      <c r="A499" s="367" t="s">
        <v>2011</v>
      </c>
      <c r="B499" s="367" t="s">
        <v>838</v>
      </c>
      <c r="C499" s="385"/>
      <c r="D499" s="385"/>
      <c r="E499" s="406"/>
      <c r="F499" s="387" t="str">
        <f>IF($C$507=0,"",IF(C499="[for completion]","",IF(C499="","",C499/$C$507)))</f>
        <v/>
      </c>
      <c r="G499" s="387" t="str">
        <f>IF($D$507=0,"",IF(D499="[for completion]","",IF(D499="","",D499/$D$507)))</f>
        <v/>
      </c>
    </row>
    <row r="500" spans="1:7" x14ac:dyDescent="0.25">
      <c r="A500" s="367" t="s">
        <v>2012</v>
      </c>
      <c r="B500" s="367" t="s">
        <v>840</v>
      </c>
      <c r="C500" s="385"/>
      <c r="D500" s="385"/>
      <c r="E500" s="406"/>
      <c r="F500" s="387" t="str">
        <f t="shared" ref="F500:F506" si="21">IF($C$507=0,"",IF(C500="[for completion]","",IF(C500="","",C500/$C$507)))</f>
        <v/>
      </c>
      <c r="G500" s="387" t="str">
        <f t="shared" ref="G500:G506" si="22">IF($D$507=0,"",IF(D500="[for completion]","",IF(D500="","",D500/$D$507)))</f>
        <v/>
      </c>
    </row>
    <row r="501" spans="1:7" x14ac:dyDescent="0.25">
      <c r="A501" s="367" t="s">
        <v>2013</v>
      </c>
      <c r="B501" s="367" t="s">
        <v>842</v>
      </c>
      <c r="C501" s="385"/>
      <c r="D501" s="385"/>
      <c r="E501" s="406"/>
      <c r="F501" s="387" t="str">
        <f t="shared" si="21"/>
        <v/>
      </c>
      <c r="G501" s="387" t="str">
        <f t="shared" si="22"/>
        <v/>
      </c>
    </row>
    <row r="502" spans="1:7" x14ac:dyDescent="0.25">
      <c r="A502" s="367" t="s">
        <v>2014</v>
      </c>
      <c r="B502" s="367" t="s">
        <v>844</v>
      </c>
      <c r="C502" s="385"/>
      <c r="D502" s="385"/>
      <c r="E502" s="406"/>
      <c r="F502" s="387" t="str">
        <f t="shared" si="21"/>
        <v/>
      </c>
      <c r="G502" s="387" t="str">
        <f t="shared" si="22"/>
        <v/>
      </c>
    </row>
    <row r="503" spans="1:7" x14ac:dyDescent="0.25">
      <c r="A503" s="367" t="s">
        <v>2015</v>
      </c>
      <c r="B503" s="367" t="s">
        <v>846</v>
      </c>
      <c r="C503" s="385"/>
      <c r="D503" s="385"/>
      <c r="E503" s="406"/>
      <c r="F503" s="387" t="str">
        <f t="shared" si="21"/>
        <v/>
      </c>
      <c r="G503" s="387" t="str">
        <f t="shared" si="22"/>
        <v/>
      </c>
    </row>
    <row r="504" spans="1:7" x14ac:dyDescent="0.25">
      <c r="A504" s="367" t="s">
        <v>2016</v>
      </c>
      <c r="B504" s="367" t="s">
        <v>848</v>
      </c>
      <c r="C504" s="385"/>
      <c r="D504" s="385"/>
      <c r="E504" s="406"/>
      <c r="F504" s="387" t="str">
        <f t="shared" si="21"/>
        <v/>
      </c>
      <c r="G504" s="387" t="str">
        <f t="shared" si="22"/>
        <v/>
      </c>
    </row>
    <row r="505" spans="1:7" x14ac:dyDescent="0.25">
      <c r="A505" s="367" t="s">
        <v>2017</v>
      </c>
      <c r="B505" s="367" t="s">
        <v>850</v>
      </c>
      <c r="C505" s="385"/>
      <c r="D505" s="385"/>
      <c r="E505" s="406"/>
      <c r="F505" s="387" t="str">
        <f t="shared" si="21"/>
        <v/>
      </c>
      <c r="G505" s="387" t="str">
        <f t="shared" si="22"/>
        <v/>
      </c>
    </row>
    <row r="506" spans="1:7" x14ac:dyDescent="0.25">
      <c r="A506" s="367" t="s">
        <v>2018</v>
      </c>
      <c r="B506" s="367" t="s">
        <v>852</v>
      </c>
      <c r="C506" s="385"/>
      <c r="D506" s="385"/>
      <c r="E506" s="406"/>
      <c r="F506" s="387" t="str">
        <f t="shared" si="21"/>
        <v/>
      </c>
      <c r="G506" s="387" t="str">
        <f t="shared" si="22"/>
        <v/>
      </c>
    </row>
    <row r="507" spans="1:7" x14ac:dyDescent="0.25">
      <c r="A507" s="367" t="s">
        <v>2019</v>
      </c>
      <c r="B507" s="382" t="s">
        <v>108</v>
      </c>
      <c r="C507" s="407">
        <f>SUM(C499:C506)</f>
        <v>0</v>
      </c>
      <c r="D507" s="458">
        <f>SUM(D499:D506)</f>
        <v>0</v>
      </c>
      <c r="E507" s="406"/>
      <c r="F507" s="380">
        <f>SUM(F499:F506)</f>
        <v>0</v>
      </c>
      <c r="G507" s="380">
        <f>SUM(G499:G506)</f>
        <v>0</v>
      </c>
    </row>
    <row r="508" spans="1:7" hidden="1" outlineLevel="1" x14ac:dyDescent="0.25">
      <c r="A508" s="367" t="s">
        <v>2020</v>
      </c>
      <c r="B508" s="443" t="s">
        <v>855</v>
      </c>
      <c r="C508" s="385"/>
      <c r="D508" s="446"/>
      <c r="E508" s="406"/>
      <c r="F508" s="387" t="s">
        <v>2001</v>
      </c>
      <c r="G508" s="387" t="s">
        <v>2001</v>
      </c>
    </row>
    <row r="509" spans="1:7" hidden="1" outlineLevel="1" x14ac:dyDescent="0.25">
      <c r="A509" s="367" t="s">
        <v>2021</v>
      </c>
      <c r="B509" s="443" t="s">
        <v>857</v>
      </c>
      <c r="C509" s="385"/>
      <c r="D509" s="446"/>
      <c r="E509" s="406"/>
      <c r="F509" s="387" t="s">
        <v>2001</v>
      </c>
      <c r="G509" s="387" t="s">
        <v>2001</v>
      </c>
    </row>
    <row r="510" spans="1:7" hidden="1" outlineLevel="1" x14ac:dyDescent="0.25">
      <c r="A510" s="367" t="s">
        <v>2022</v>
      </c>
      <c r="B510" s="443" t="s">
        <v>859</v>
      </c>
      <c r="C510" s="385"/>
      <c r="D510" s="446"/>
      <c r="E510" s="406"/>
      <c r="F510" s="387" t="s">
        <v>2001</v>
      </c>
      <c r="G510" s="387" t="s">
        <v>2001</v>
      </c>
    </row>
    <row r="511" spans="1:7" hidden="1" outlineLevel="1" x14ac:dyDescent="0.25">
      <c r="A511" s="367" t="s">
        <v>2023</v>
      </c>
      <c r="B511" s="443" t="s">
        <v>861</v>
      </c>
      <c r="C511" s="385"/>
      <c r="D511" s="446"/>
      <c r="E511" s="406"/>
      <c r="F511" s="387" t="s">
        <v>2001</v>
      </c>
      <c r="G511" s="387" t="s">
        <v>2001</v>
      </c>
    </row>
    <row r="512" spans="1:7" hidden="1" outlineLevel="1" x14ac:dyDescent="0.25">
      <c r="A512" s="367" t="s">
        <v>2024</v>
      </c>
      <c r="B512" s="443" t="s">
        <v>863</v>
      </c>
      <c r="C512" s="385"/>
      <c r="D512" s="446"/>
      <c r="E512" s="406"/>
      <c r="F512" s="387" t="s">
        <v>2001</v>
      </c>
      <c r="G512" s="387" t="s">
        <v>2001</v>
      </c>
    </row>
    <row r="513" spans="1:7" hidden="1" outlineLevel="1" x14ac:dyDescent="0.25">
      <c r="A513" s="367" t="s">
        <v>2025</v>
      </c>
      <c r="B513" s="443" t="s">
        <v>865</v>
      </c>
      <c r="C513" s="385"/>
      <c r="D513" s="446"/>
      <c r="E513" s="406"/>
      <c r="F513" s="387" t="s">
        <v>2001</v>
      </c>
      <c r="G513" s="387" t="s">
        <v>2001</v>
      </c>
    </row>
    <row r="514" spans="1:7" hidden="1" outlineLevel="1" x14ac:dyDescent="0.25">
      <c r="A514" s="367" t="s">
        <v>2026</v>
      </c>
      <c r="B514" s="384"/>
      <c r="C514" s="406"/>
      <c r="D514" s="406"/>
      <c r="E514" s="406"/>
      <c r="F514" s="460"/>
      <c r="G514" s="460"/>
    </row>
    <row r="515" spans="1:7" hidden="1" outlineLevel="1" x14ac:dyDescent="0.25">
      <c r="A515" s="367" t="s">
        <v>2027</v>
      </c>
      <c r="B515" s="384"/>
      <c r="C515" s="406"/>
      <c r="D515" s="406"/>
      <c r="E515" s="406"/>
      <c r="F515" s="460"/>
      <c r="G515" s="460"/>
    </row>
    <row r="516" spans="1:7" hidden="1" outlineLevel="1" x14ac:dyDescent="0.25">
      <c r="A516" s="367" t="s">
        <v>2028</v>
      </c>
      <c r="B516" s="384"/>
      <c r="C516" s="406"/>
      <c r="D516" s="406"/>
      <c r="E516" s="406"/>
      <c r="F516" s="460"/>
      <c r="G516" s="454"/>
    </row>
    <row r="517" spans="1:7" ht="30" x14ac:dyDescent="0.25">
      <c r="A517" s="363"/>
      <c r="B517" s="363" t="s">
        <v>1161</v>
      </c>
      <c r="C517" s="363" t="s">
        <v>1162</v>
      </c>
      <c r="D517" s="363"/>
      <c r="E517" s="363"/>
      <c r="F517" s="363"/>
      <c r="G517" s="363"/>
    </row>
    <row r="518" spans="1:7" x14ac:dyDescent="0.25">
      <c r="A518" s="367" t="s">
        <v>2029</v>
      </c>
      <c r="B518" s="374" t="s">
        <v>1164</v>
      </c>
      <c r="C518" s="355"/>
      <c r="D518" s="355"/>
      <c r="E518" s="23"/>
      <c r="F518" s="23"/>
      <c r="G518" s="23"/>
    </row>
    <row r="519" spans="1:7" x14ac:dyDescent="0.25">
      <c r="A519" s="367" t="s">
        <v>2030</v>
      </c>
      <c r="B519" s="374" t="s">
        <v>1166</v>
      </c>
      <c r="C519" s="355"/>
      <c r="D519" s="355"/>
      <c r="E519" s="23"/>
      <c r="F519" s="23"/>
      <c r="G519" s="23"/>
    </row>
    <row r="520" spans="1:7" x14ac:dyDescent="0.25">
      <c r="A520" s="367" t="s">
        <v>2031</v>
      </c>
      <c r="B520" s="374" t="s">
        <v>1168</v>
      </c>
      <c r="C520" s="355"/>
      <c r="D520" s="355"/>
      <c r="E520" s="23"/>
      <c r="F520" s="23"/>
      <c r="G520" s="23"/>
    </row>
    <row r="521" spans="1:7" x14ac:dyDescent="0.25">
      <c r="A521" s="367" t="s">
        <v>2032</v>
      </c>
      <c r="B521" s="374" t="s">
        <v>1170</v>
      </c>
      <c r="C521" s="355"/>
      <c r="D521" s="355"/>
      <c r="E521" s="23"/>
      <c r="F521" s="23"/>
      <c r="G521" s="23"/>
    </row>
    <row r="522" spans="1:7" x14ac:dyDescent="0.25">
      <c r="A522" s="367" t="s">
        <v>2033</v>
      </c>
      <c r="B522" s="374" t="s">
        <v>1172</v>
      </c>
      <c r="C522" s="355"/>
      <c r="D522" s="355"/>
      <c r="E522" s="23"/>
      <c r="F522" s="23"/>
      <c r="G522" s="23"/>
    </row>
    <row r="523" spans="1:7" x14ac:dyDescent="0.25">
      <c r="A523" s="367" t="s">
        <v>2034</v>
      </c>
      <c r="B523" s="374" t="s">
        <v>1174</v>
      </c>
      <c r="C523" s="355"/>
      <c r="D523" s="355"/>
      <c r="E523" s="23"/>
      <c r="F523" s="23"/>
      <c r="G523" s="23"/>
    </row>
    <row r="524" spans="1:7" x14ac:dyDescent="0.25">
      <c r="A524" s="367" t="s">
        <v>2035</v>
      </c>
      <c r="B524" s="374" t="s">
        <v>1176</v>
      </c>
      <c r="C524" s="355"/>
      <c r="D524" s="355"/>
      <c r="E524" s="23"/>
      <c r="F524" s="23"/>
      <c r="G524" s="23"/>
    </row>
    <row r="525" spans="1:7" x14ac:dyDescent="0.25">
      <c r="A525" s="367" t="s">
        <v>2036</v>
      </c>
      <c r="B525" s="374" t="s">
        <v>1178</v>
      </c>
      <c r="C525" s="355"/>
      <c r="D525" s="355"/>
      <c r="E525" s="23"/>
      <c r="F525" s="23"/>
      <c r="G525" s="23"/>
    </row>
    <row r="526" spans="1:7" x14ac:dyDescent="0.25">
      <c r="A526" s="367" t="s">
        <v>2037</v>
      </c>
      <c r="B526" s="374" t="s">
        <v>1180</v>
      </c>
      <c r="C526" s="355"/>
      <c r="D526" s="355"/>
      <c r="E526" s="23"/>
      <c r="F526" s="23"/>
      <c r="G526" s="23"/>
    </row>
    <row r="527" spans="1:7" x14ac:dyDescent="0.25">
      <c r="A527" s="367" t="s">
        <v>2038</v>
      </c>
      <c r="B527" s="374" t="s">
        <v>1182</v>
      </c>
      <c r="C527" s="355"/>
      <c r="D527" s="355"/>
      <c r="E527" s="23"/>
      <c r="F527" s="23"/>
      <c r="G527" s="23"/>
    </row>
    <row r="528" spans="1:7" x14ac:dyDescent="0.25">
      <c r="A528" s="367" t="s">
        <v>2039</v>
      </c>
      <c r="B528" s="374" t="s">
        <v>1184</v>
      </c>
      <c r="C528" s="355"/>
      <c r="D528" s="355"/>
      <c r="E528" s="23"/>
      <c r="F528" s="23"/>
      <c r="G528" s="23"/>
    </row>
    <row r="529" spans="1:7" x14ac:dyDescent="0.25">
      <c r="A529" s="367" t="s">
        <v>2040</v>
      </c>
      <c r="B529" s="374" t="s">
        <v>1186</v>
      </c>
      <c r="C529" s="355"/>
      <c r="D529" s="355"/>
      <c r="E529" s="23"/>
      <c r="F529" s="23"/>
      <c r="G529" s="23"/>
    </row>
    <row r="530" spans="1:7" x14ac:dyDescent="0.25">
      <c r="A530" s="367" t="s">
        <v>2041</v>
      </c>
      <c r="B530" s="374" t="s">
        <v>106</v>
      </c>
      <c r="C530" s="355"/>
      <c r="D530" s="355"/>
      <c r="E530" s="23"/>
      <c r="F530" s="23"/>
      <c r="G530" s="23"/>
    </row>
    <row r="531" spans="1:7" hidden="1" outlineLevel="1" x14ac:dyDescent="0.25">
      <c r="A531" s="367" t="s">
        <v>2042</v>
      </c>
      <c r="B531" s="443" t="s">
        <v>1189</v>
      </c>
      <c r="C531" s="355"/>
      <c r="D531" s="354"/>
      <c r="E531" s="23"/>
      <c r="F531" s="23"/>
      <c r="G531" s="23"/>
    </row>
    <row r="532" spans="1:7" hidden="1" outlineLevel="1" x14ac:dyDescent="0.25">
      <c r="A532" s="367" t="s">
        <v>2043</v>
      </c>
      <c r="B532" s="453" t="s">
        <v>110</v>
      </c>
      <c r="C532" s="355"/>
      <c r="D532" s="354"/>
      <c r="E532" s="23"/>
      <c r="F532" s="23"/>
      <c r="G532" s="23"/>
    </row>
    <row r="533" spans="1:7" hidden="1" outlineLevel="1" x14ac:dyDescent="0.25">
      <c r="A533" s="367" t="s">
        <v>2044</v>
      </c>
      <c r="B533" s="453" t="s">
        <v>110</v>
      </c>
      <c r="C533" s="355"/>
      <c r="D533" s="354"/>
      <c r="E533" s="23"/>
      <c r="F533" s="23"/>
      <c r="G533" s="23"/>
    </row>
    <row r="534" spans="1:7" hidden="1" outlineLevel="1" x14ac:dyDescent="0.25">
      <c r="A534" s="367" t="s">
        <v>2045</v>
      </c>
      <c r="B534" s="453" t="s">
        <v>110</v>
      </c>
      <c r="C534" s="355"/>
      <c r="D534" s="354"/>
      <c r="E534" s="23"/>
      <c r="F534" s="23"/>
      <c r="G534" s="23"/>
    </row>
    <row r="535" spans="1:7" hidden="1" outlineLevel="1" x14ac:dyDescent="0.25">
      <c r="A535" s="367" t="s">
        <v>2046</v>
      </c>
      <c r="B535" s="453" t="s">
        <v>110</v>
      </c>
      <c r="C535" s="355"/>
      <c r="D535" s="354"/>
      <c r="E535" s="23"/>
      <c r="F535" s="23"/>
      <c r="G535" s="23"/>
    </row>
    <row r="536" spans="1:7" hidden="1" outlineLevel="1" x14ac:dyDescent="0.25">
      <c r="A536" s="367" t="s">
        <v>2047</v>
      </c>
      <c r="B536" s="453" t="s">
        <v>110</v>
      </c>
      <c r="C536" s="355"/>
      <c r="D536" s="354"/>
      <c r="E536" s="23"/>
      <c r="F536" s="23"/>
      <c r="G536" s="23"/>
    </row>
    <row r="537" spans="1:7" hidden="1" outlineLevel="1" x14ac:dyDescent="0.25">
      <c r="A537" s="367" t="s">
        <v>2048</v>
      </c>
      <c r="B537" s="453" t="s">
        <v>110</v>
      </c>
      <c r="C537" s="355"/>
      <c r="D537" s="354"/>
      <c r="E537" s="23"/>
      <c r="F537" s="23"/>
      <c r="G537" s="23"/>
    </row>
    <row r="538" spans="1:7" hidden="1" outlineLevel="1" x14ac:dyDescent="0.25">
      <c r="A538" s="367" t="s">
        <v>2049</v>
      </c>
      <c r="B538" s="453" t="s">
        <v>110</v>
      </c>
      <c r="C538" s="355"/>
      <c r="D538" s="354"/>
      <c r="E538" s="23"/>
      <c r="F538" s="23"/>
      <c r="G538" s="23"/>
    </row>
    <row r="539" spans="1:7" hidden="1" outlineLevel="1" x14ac:dyDescent="0.25">
      <c r="A539" s="367" t="s">
        <v>2050</v>
      </c>
      <c r="B539" s="453" t="s">
        <v>110</v>
      </c>
      <c r="C539" s="355"/>
      <c r="D539" s="354"/>
      <c r="E539" s="23"/>
      <c r="F539" s="23"/>
      <c r="G539" s="23"/>
    </row>
    <row r="540" spans="1:7" hidden="1" outlineLevel="1" x14ac:dyDescent="0.25">
      <c r="A540" s="367" t="s">
        <v>2051</v>
      </c>
      <c r="B540" s="453" t="s">
        <v>110</v>
      </c>
      <c r="C540" s="355"/>
      <c r="D540" s="354"/>
      <c r="E540" s="23"/>
      <c r="F540" s="23"/>
      <c r="G540" s="23"/>
    </row>
    <row r="541" spans="1:7" hidden="1" outlineLevel="1" x14ac:dyDescent="0.25">
      <c r="A541" s="367" t="s">
        <v>2052</v>
      </c>
      <c r="B541" s="453" t="s">
        <v>110</v>
      </c>
      <c r="C541" s="355"/>
      <c r="D541" s="354"/>
      <c r="E541" s="23"/>
      <c r="F541" s="23"/>
      <c r="G541" s="23"/>
    </row>
    <row r="542" spans="1:7" hidden="1" outlineLevel="1" x14ac:dyDescent="0.25">
      <c r="A542" s="367" t="s">
        <v>2053</v>
      </c>
      <c r="B542" s="453" t="s">
        <v>110</v>
      </c>
      <c r="C542" s="355"/>
      <c r="D542" s="354"/>
      <c r="E542" s="23"/>
      <c r="F542" s="23"/>
      <c r="G542" s="19"/>
    </row>
    <row r="543" spans="1:7" hidden="1" outlineLevel="1" x14ac:dyDescent="0.25">
      <c r="A543" s="367" t="s">
        <v>2054</v>
      </c>
      <c r="B543" s="453" t="s">
        <v>110</v>
      </c>
      <c r="C543" s="355"/>
      <c r="D543" s="354"/>
      <c r="E543" s="23"/>
      <c r="F543" s="23"/>
      <c r="G543" s="19"/>
    </row>
    <row r="544" spans="1:7" hidden="1" outlineLevel="1" x14ac:dyDescent="0.25">
      <c r="A544" s="367" t="s">
        <v>2055</v>
      </c>
      <c r="B544" s="453" t="s">
        <v>110</v>
      </c>
      <c r="C544" s="355"/>
      <c r="D544" s="354"/>
      <c r="E544" s="23"/>
      <c r="F544" s="23"/>
      <c r="G544" s="19"/>
    </row>
    <row r="545" spans="1:7" x14ac:dyDescent="0.25">
      <c r="A545" s="363"/>
      <c r="B545" s="363" t="s">
        <v>2056</v>
      </c>
      <c r="C545" s="363" t="s">
        <v>66</v>
      </c>
      <c r="D545" s="363" t="s">
        <v>1204</v>
      </c>
      <c r="E545" s="363"/>
      <c r="F545" s="363" t="s">
        <v>589</v>
      </c>
      <c r="G545" s="363" t="s">
        <v>1205</v>
      </c>
    </row>
    <row r="546" spans="1:7" x14ac:dyDescent="0.25">
      <c r="A546" s="367" t="s">
        <v>2057</v>
      </c>
      <c r="B546" s="424" t="s">
        <v>931</v>
      </c>
      <c r="C546" s="392"/>
      <c r="D546" s="392"/>
      <c r="E546" s="416"/>
      <c r="F546" s="387" t="str">
        <f>IF($C$564=0,"",IF(C546="[for completion]","",IF(C546="","",C546/$C$564)))</f>
        <v/>
      </c>
      <c r="G546" s="387" t="str">
        <f>IF($D$564=0,"",IF(D546="[for completion]","",IF(D546="","",D546/$D$564)))</f>
        <v/>
      </c>
    </row>
    <row r="547" spans="1:7" x14ac:dyDescent="0.25">
      <c r="A547" s="367" t="s">
        <v>2058</v>
      </c>
      <c r="B547" s="424" t="s">
        <v>931</v>
      </c>
      <c r="C547" s="392"/>
      <c r="D547" s="392"/>
      <c r="E547" s="416"/>
      <c r="F547" s="387" t="str">
        <f t="shared" ref="F547:F563" si="23">IF($C$564=0,"",IF(C547="[for completion]","",IF(C547="","",C547/$C$564)))</f>
        <v/>
      </c>
      <c r="G547" s="387" t="str">
        <f t="shared" ref="G547:G563" si="24">IF($D$564=0,"",IF(D547="[for completion]","",IF(D547="","",D547/$D$564)))</f>
        <v/>
      </c>
    </row>
    <row r="548" spans="1:7" x14ac:dyDescent="0.25">
      <c r="A548" s="367" t="s">
        <v>2059</v>
      </c>
      <c r="B548" s="424" t="s">
        <v>931</v>
      </c>
      <c r="C548" s="392"/>
      <c r="D548" s="392"/>
      <c r="E548" s="416"/>
      <c r="F548" s="387" t="str">
        <f t="shared" si="23"/>
        <v/>
      </c>
      <c r="G548" s="387" t="str">
        <f t="shared" si="24"/>
        <v/>
      </c>
    </row>
    <row r="549" spans="1:7" x14ac:dyDescent="0.25">
      <c r="A549" s="367" t="s">
        <v>2060</v>
      </c>
      <c r="B549" s="424" t="s">
        <v>931</v>
      </c>
      <c r="C549" s="392"/>
      <c r="D549" s="392"/>
      <c r="E549" s="416"/>
      <c r="F549" s="387" t="str">
        <f t="shared" si="23"/>
        <v/>
      </c>
      <c r="G549" s="387" t="str">
        <f t="shared" si="24"/>
        <v/>
      </c>
    </row>
    <row r="550" spans="1:7" x14ac:dyDescent="0.25">
      <c r="A550" s="367" t="s">
        <v>2061</v>
      </c>
      <c r="B550" s="424" t="s">
        <v>931</v>
      </c>
      <c r="C550" s="392"/>
      <c r="D550" s="392"/>
      <c r="E550" s="416"/>
      <c r="F550" s="387" t="str">
        <f t="shared" si="23"/>
        <v/>
      </c>
      <c r="G550" s="387" t="str">
        <f t="shared" si="24"/>
        <v/>
      </c>
    </row>
    <row r="551" spans="1:7" x14ac:dyDescent="0.25">
      <c r="A551" s="367" t="s">
        <v>2062</v>
      </c>
      <c r="B551" s="424" t="s">
        <v>931</v>
      </c>
      <c r="C551" s="392"/>
      <c r="D551" s="392"/>
      <c r="E551" s="416"/>
      <c r="F551" s="387" t="str">
        <f t="shared" si="23"/>
        <v/>
      </c>
      <c r="G551" s="387" t="str">
        <f t="shared" si="24"/>
        <v/>
      </c>
    </row>
    <row r="552" spans="1:7" x14ac:dyDescent="0.25">
      <c r="A552" s="367" t="s">
        <v>2063</v>
      </c>
      <c r="B552" s="424" t="s">
        <v>931</v>
      </c>
      <c r="C552" s="392"/>
      <c r="D552" s="392"/>
      <c r="E552" s="416"/>
      <c r="F552" s="387" t="str">
        <f t="shared" si="23"/>
        <v/>
      </c>
      <c r="G552" s="387" t="str">
        <f t="shared" si="24"/>
        <v/>
      </c>
    </row>
    <row r="553" spans="1:7" x14ac:dyDescent="0.25">
      <c r="A553" s="367" t="s">
        <v>2064</v>
      </c>
      <c r="B553" s="424" t="s">
        <v>931</v>
      </c>
      <c r="C553" s="392"/>
      <c r="D553" s="392"/>
      <c r="E553" s="416"/>
      <c r="F553" s="387" t="str">
        <f t="shared" si="23"/>
        <v/>
      </c>
      <c r="G553" s="387" t="str">
        <f t="shared" si="24"/>
        <v/>
      </c>
    </row>
    <row r="554" spans="1:7" x14ac:dyDescent="0.25">
      <c r="A554" s="367" t="s">
        <v>2065</v>
      </c>
      <c r="B554" s="424" t="s">
        <v>931</v>
      </c>
      <c r="C554" s="392"/>
      <c r="D554" s="392"/>
      <c r="E554" s="416"/>
      <c r="F554" s="387" t="str">
        <f t="shared" si="23"/>
        <v/>
      </c>
      <c r="G554" s="387" t="str">
        <f t="shared" si="24"/>
        <v/>
      </c>
    </row>
    <row r="555" spans="1:7" x14ac:dyDescent="0.25">
      <c r="A555" s="367" t="s">
        <v>2066</v>
      </c>
      <c r="B555" s="424" t="s">
        <v>931</v>
      </c>
      <c r="C555" s="392"/>
      <c r="D555" s="392"/>
      <c r="E555" s="416"/>
      <c r="F555" s="387" t="str">
        <f t="shared" si="23"/>
        <v/>
      </c>
      <c r="G555" s="387" t="str">
        <f t="shared" si="24"/>
        <v/>
      </c>
    </row>
    <row r="556" spans="1:7" x14ac:dyDescent="0.25">
      <c r="A556" s="367" t="s">
        <v>2067</v>
      </c>
      <c r="B556" s="424" t="s">
        <v>931</v>
      </c>
      <c r="C556" s="392"/>
      <c r="D556" s="392"/>
      <c r="E556" s="416"/>
      <c r="F556" s="387" t="str">
        <f t="shared" si="23"/>
        <v/>
      </c>
      <c r="G556" s="387" t="str">
        <f t="shared" si="24"/>
        <v/>
      </c>
    </row>
    <row r="557" spans="1:7" x14ac:dyDescent="0.25">
      <c r="A557" s="367" t="s">
        <v>2068</v>
      </c>
      <c r="B557" s="424" t="s">
        <v>931</v>
      </c>
      <c r="C557" s="392"/>
      <c r="D557" s="392"/>
      <c r="E557" s="416"/>
      <c r="F557" s="387" t="str">
        <f t="shared" si="23"/>
        <v/>
      </c>
      <c r="G557" s="387" t="str">
        <f t="shared" si="24"/>
        <v/>
      </c>
    </row>
    <row r="558" spans="1:7" x14ac:dyDescent="0.25">
      <c r="A558" s="367" t="s">
        <v>2069</v>
      </c>
      <c r="B558" s="424" t="s">
        <v>931</v>
      </c>
      <c r="C558" s="392"/>
      <c r="D558" s="392"/>
      <c r="E558" s="416"/>
      <c r="F558" s="387" t="str">
        <f t="shared" si="23"/>
        <v/>
      </c>
      <c r="G558" s="387" t="str">
        <f t="shared" si="24"/>
        <v/>
      </c>
    </row>
    <row r="559" spans="1:7" x14ac:dyDescent="0.25">
      <c r="A559" s="367" t="s">
        <v>2070</v>
      </c>
      <c r="B559" s="424" t="s">
        <v>931</v>
      </c>
      <c r="C559" s="392"/>
      <c r="D559" s="392"/>
      <c r="E559" s="416"/>
      <c r="F559" s="387" t="str">
        <f t="shared" si="23"/>
        <v/>
      </c>
      <c r="G559" s="387" t="str">
        <f t="shared" si="24"/>
        <v/>
      </c>
    </row>
    <row r="560" spans="1:7" x14ac:dyDescent="0.25">
      <c r="A560" s="367" t="s">
        <v>2071</v>
      </c>
      <c r="B560" s="424" t="s">
        <v>931</v>
      </c>
      <c r="C560" s="392"/>
      <c r="D560" s="392"/>
      <c r="E560" s="416"/>
      <c r="F560" s="387" t="str">
        <f t="shared" si="23"/>
        <v/>
      </c>
      <c r="G560" s="387" t="str">
        <f t="shared" si="24"/>
        <v/>
      </c>
    </row>
    <row r="561" spans="1:7" x14ac:dyDescent="0.25">
      <c r="A561" s="367" t="s">
        <v>2072</v>
      </c>
      <c r="B561" s="424" t="s">
        <v>931</v>
      </c>
      <c r="C561" s="392"/>
      <c r="D561" s="392"/>
      <c r="E561" s="416"/>
      <c r="F561" s="387" t="str">
        <f t="shared" si="23"/>
        <v/>
      </c>
      <c r="G561" s="387" t="str">
        <f t="shared" si="24"/>
        <v/>
      </c>
    </row>
    <row r="562" spans="1:7" x14ac:dyDescent="0.25">
      <c r="A562" s="367" t="s">
        <v>2073</v>
      </c>
      <c r="B562" s="424" t="s">
        <v>931</v>
      </c>
      <c r="C562" s="392"/>
      <c r="D562" s="392"/>
      <c r="E562" s="416"/>
      <c r="F562" s="387" t="str">
        <f t="shared" si="23"/>
        <v/>
      </c>
      <c r="G562" s="387" t="str">
        <f t="shared" si="24"/>
        <v/>
      </c>
    </row>
    <row r="563" spans="1:7" x14ac:dyDescent="0.25">
      <c r="A563" s="367" t="s">
        <v>2074</v>
      </c>
      <c r="B563" s="374" t="s">
        <v>949</v>
      </c>
      <c r="C563" s="392"/>
      <c r="D563" s="392"/>
      <c r="E563" s="416"/>
      <c r="F563" s="387" t="str">
        <f t="shared" si="23"/>
        <v/>
      </c>
      <c r="G563" s="387" t="str">
        <f t="shared" si="24"/>
        <v/>
      </c>
    </row>
    <row r="564" spans="1:7" x14ac:dyDescent="0.25">
      <c r="A564" s="367" t="s">
        <v>2075</v>
      </c>
      <c r="B564" s="374" t="s">
        <v>108</v>
      </c>
      <c r="C564" s="407">
        <f>SUM(C546:C563)</f>
        <v>0</v>
      </c>
      <c r="D564" s="459">
        <f>SUM(D546:D563)</f>
        <v>0</v>
      </c>
      <c r="E564" s="416"/>
      <c r="F564" s="380">
        <f>SUM(F546:F563)</f>
        <v>0</v>
      </c>
      <c r="G564" s="380">
        <f>SUM(G546:G563)</f>
        <v>0</v>
      </c>
    </row>
    <row r="565" spans="1:7" hidden="1" outlineLevel="1" x14ac:dyDescent="0.25">
      <c r="A565" s="367" t="s">
        <v>2076</v>
      </c>
      <c r="B565" s="378"/>
      <c r="C565" s="406"/>
      <c r="D565" s="406"/>
      <c r="E565" s="416"/>
      <c r="F565" s="416"/>
      <c r="G565" s="416"/>
    </row>
    <row r="566" spans="1:7" hidden="1" outlineLevel="1" x14ac:dyDescent="0.25">
      <c r="A566" s="367" t="s">
        <v>2077</v>
      </c>
      <c r="B566" s="378"/>
      <c r="C566" s="406"/>
      <c r="D566" s="406"/>
      <c r="E566" s="416"/>
      <c r="F566" s="416"/>
      <c r="G566" s="416"/>
    </row>
    <row r="567" spans="1:7" hidden="1" outlineLevel="1" x14ac:dyDescent="0.25">
      <c r="A567" s="367" t="s">
        <v>2078</v>
      </c>
      <c r="B567" s="378"/>
      <c r="C567" s="406"/>
      <c r="D567" s="406"/>
      <c r="E567" s="416"/>
      <c r="F567" s="416"/>
      <c r="G567" s="416"/>
    </row>
    <row r="568" spans="1:7" x14ac:dyDescent="0.25">
      <c r="A568" s="363"/>
      <c r="B568" s="363" t="s">
        <v>2079</v>
      </c>
      <c r="C568" s="363" t="s">
        <v>66</v>
      </c>
      <c r="D568" s="363" t="s">
        <v>1204</v>
      </c>
      <c r="E568" s="363"/>
      <c r="F568" s="363" t="s">
        <v>589</v>
      </c>
      <c r="G568" s="363" t="s">
        <v>2080</v>
      </c>
    </row>
    <row r="569" spans="1:7" x14ac:dyDescent="0.25">
      <c r="A569" s="367" t="s">
        <v>2081</v>
      </c>
      <c r="B569" s="424" t="s">
        <v>931</v>
      </c>
      <c r="C569" s="385"/>
      <c r="D569" s="446"/>
      <c r="E569" s="416"/>
      <c r="F569" s="387" t="str">
        <f>IF($C$587=0,"",IF(C569="[for completion]","",IF(C569="","",C569/$C$587)))</f>
        <v/>
      </c>
      <c r="G569" s="387" t="str">
        <f>IF($D$587=0,"",IF(D569="[for completion]","",IF(D569="","",D569/$D$587)))</f>
        <v/>
      </c>
    </row>
    <row r="570" spans="1:7" x14ac:dyDescent="0.25">
      <c r="A570" s="367" t="s">
        <v>2082</v>
      </c>
      <c r="B570" s="424" t="s">
        <v>931</v>
      </c>
      <c r="C570" s="385"/>
      <c r="D570" s="446"/>
      <c r="E570" s="416"/>
      <c r="F570" s="387" t="str">
        <f t="shared" ref="F570:F586" si="25">IF($C$587=0,"",IF(C570="[for completion]","",IF(C570="","",C570/$C$587)))</f>
        <v/>
      </c>
      <c r="G570" s="387" t="str">
        <f t="shared" ref="G570:G586" si="26">IF($D$587=0,"",IF(D570="[for completion]","",IF(D570="","",D570/$D$587)))</f>
        <v/>
      </c>
    </row>
    <row r="571" spans="1:7" x14ac:dyDescent="0.25">
      <c r="A571" s="367" t="s">
        <v>2083</v>
      </c>
      <c r="B571" s="424" t="s">
        <v>931</v>
      </c>
      <c r="C571" s="385"/>
      <c r="D571" s="446"/>
      <c r="E571" s="416"/>
      <c r="F571" s="387" t="str">
        <f t="shared" si="25"/>
        <v/>
      </c>
      <c r="G571" s="387" t="str">
        <f t="shared" si="26"/>
        <v/>
      </c>
    </row>
    <row r="572" spans="1:7" x14ac:dyDescent="0.25">
      <c r="A572" s="367" t="s">
        <v>2084</v>
      </c>
      <c r="B572" s="424" t="s">
        <v>931</v>
      </c>
      <c r="C572" s="385"/>
      <c r="D572" s="446"/>
      <c r="E572" s="416"/>
      <c r="F572" s="387" t="str">
        <f t="shared" si="25"/>
        <v/>
      </c>
      <c r="G572" s="387" t="str">
        <f t="shared" si="26"/>
        <v/>
      </c>
    </row>
    <row r="573" spans="1:7" x14ac:dyDescent="0.25">
      <c r="A573" s="367" t="s">
        <v>2085</v>
      </c>
      <c r="B573" s="424" t="s">
        <v>931</v>
      </c>
      <c r="C573" s="385"/>
      <c r="D573" s="446"/>
      <c r="E573" s="416"/>
      <c r="F573" s="387" t="str">
        <f t="shared" si="25"/>
        <v/>
      </c>
      <c r="G573" s="387" t="str">
        <f t="shared" si="26"/>
        <v/>
      </c>
    </row>
    <row r="574" spans="1:7" x14ac:dyDescent="0.25">
      <c r="A574" s="367" t="s">
        <v>2086</v>
      </c>
      <c r="B574" s="424" t="s">
        <v>931</v>
      </c>
      <c r="C574" s="385"/>
      <c r="D574" s="446"/>
      <c r="E574" s="416"/>
      <c r="F574" s="387" t="str">
        <f t="shared" si="25"/>
        <v/>
      </c>
      <c r="G574" s="387" t="str">
        <f t="shared" si="26"/>
        <v/>
      </c>
    </row>
    <row r="575" spans="1:7" x14ac:dyDescent="0.25">
      <c r="A575" s="367" t="s">
        <v>2087</v>
      </c>
      <c r="B575" s="424" t="s">
        <v>931</v>
      </c>
      <c r="C575" s="385"/>
      <c r="D575" s="446"/>
      <c r="E575" s="416"/>
      <c r="F575" s="387" t="str">
        <f t="shared" si="25"/>
        <v/>
      </c>
      <c r="G575" s="387" t="str">
        <f t="shared" si="26"/>
        <v/>
      </c>
    </row>
    <row r="576" spans="1:7" x14ac:dyDescent="0.25">
      <c r="A576" s="367" t="s">
        <v>2088</v>
      </c>
      <c r="B576" s="424" t="s">
        <v>931</v>
      </c>
      <c r="C576" s="385"/>
      <c r="D576" s="446"/>
      <c r="E576" s="416"/>
      <c r="F576" s="387" t="str">
        <f t="shared" si="25"/>
        <v/>
      </c>
      <c r="G576" s="387" t="str">
        <f t="shared" si="26"/>
        <v/>
      </c>
    </row>
    <row r="577" spans="1:7" x14ac:dyDescent="0.25">
      <c r="A577" s="367" t="s">
        <v>2089</v>
      </c>
      <c r="B577" s="424" t="s">
        <v>931</v>
      </c>
      <c r="C577" s="385"/>
      <c r="D577" s="446"/>
      <c r="E577" s="416"/>
      <c r="F577" s="387" t="str">
        <f t="shared" si="25"/>
        <v/>
      </c>
      <c r="G577" s="387" t="str">
        <f t="shared" si="26"/>
        <v/>
      </c>
    </row>
    <row r="578" spans="1:7" x14ac:dyDescent="0.25">
      <c r="A578" s="367" t="s">
        <v>2090</v>
      </c>
      <c r="B578" s="424" t="s">
        <v>931</v>
      </c>
      <c r="C578" s="385"/>
      <c r="D578" s="446"/>
      <c r="E578" s="416"/>
      <c r="F578" s="387" t="str">
        <f t="shared" si="25"/>
        <v/>
      </c>
      <c r="G578" s="387" t="str">
        <f t="shared" si="26"/>
        <v/>
      </c>
    </row>
    <row r="579" spans="1:7" x14ac:dyDescent="0.25">
      <c r="A579" s="367" t="s">
        <v>2091</v>
      </c>
      <c r="B579" s="424" t="s">
        <v>931</v>
      </c>
      <c r="C579" s="385"/>
      <c r="D579" s="446"/>
      <c r="E579" s="416"/>
      <c r="F579" s="387" t="str">
        <f t="shared" si="25"/>
        <v/>
      </c>
      <c r="G579" s="387" t="str">
        <f t="shared" si="26"/>
        <v/>
      </c>
    </row>
    <row r="580" spans="1:7" x14ac:dyDescent="0.25">
      <c r="A580" s="367" t="s">
        <v>2092</v>
      </c>
      <c r="B580" s="424" t="s">
        <v>931</v>
      </c>
      <c r="C580" s="385"/>
      <c r="D580" s="446"/>
      <c r="E580" s="416"/>
      <c r="F580" s="387" t="str">
        <f t="shared" si="25"/>
        <v/>
      </c>
      <c r="G580" s="387" t="str">
        <f t="shared" si="26"/>
        <v/>
      </c>
    </row>
    <row r="581" spans="1:7" x14ac:dyDescent="0.25">
      <c r="A581" s="367" t="s">
        <v>2093</v>
      </c>
      <c r="B581" s="424" t="s">
        <v>931</v>
      </c>
      <c r="C581" s="385"/>
      <c r="D581" s="446"/>
      <c r="E581" s="416"/>
      <c r="F581" s="387" t="str">
        <f t="shared" si="25"/>
        <v/>
      </c>
      <c r="G581" s="387" t="str">
        <f t="shared" si="26"/>
        <v/>
      </c>
    </row>
    <row r="582" spans="1:7" x14ac:dyDescent="0.25">
      <c r="A582" s="367" t="s">
        <v>2094</v>
      </c>
      <c r="B582" s="424" t="s">
        <v>931</v>
      </c>
      <c r="C582" s="385"/>
      <c r="D582" s="446"/>
      <c r="E582" s="416"/>
      <c r="F582" s="387" t="str">
        <f t="shared" si="25"/>
        <v/>
      </c>
      <c r="G582" s="387" t="str">
        <f t="shared" si="26"/>
        <v/>
      </c>
    </row>
    <row r="583" spans="1:7" x14ac:dyDescent="0.25">
      <c r="A583" s="367" t="s">
        <v>2095</v>
      </c>
      <c r="B583" s="424" t="s">
        <v>931</v>
      </c>
      <c r="C583" s="385"/>
      <c r="D583" s="446"/>
      <c r="E583" s="416"/>
      <c r="F583" s="387" t="str">
        <f t="shared" si="25"/>
        <v/>
      </c>
      <c r="G583" s="387" t="str">
        <f t="shared" si="26"/>
        <v/>
      </c>
    </row>
    <row r="584" spans="1:7" x14ac:dyDescent="0.25">
      <c r="A584" s="367" t="s">
        <v>2096</v>
      </c>
      <c r="B584" s="424" t="s">
        <v>931</v>
      </c>
      <c r="C584" s="385"/>
      <c r="D584" s="446"/>
      <c r="E584" s="416"/>
      <c r="F584" s="387" t="str">
        <f t="shared" si="25"/>
        <v/>
      </c>
      <c r="G584" s="387" t="str">
        <f t="shared" si="26"/>
        <v/>
      </c>
    </row>
    <row r="585" spans="1:7" x14ac:dyDescent="0.25">
      <c r="A585" s="367" t="s">
        <v>2097</v>
      </c>
      <c r="B585" s="424" t="s">
        <v>931</v>
      </c>
      <c r="C585" s="385"/>
      <c r="D585" s="446"/>
      <c r="E585" s="416"/>
      <c r="F585" s="387" t="str">
        <f t="shared" si="25"/>
        <v/>
      </c>
      <c r="G585" s="387" t="str">
        <f t="shared" si="26"/>
        <v/>
      </c>
    </row>
    <row r="586" spans="1:7" x14ac:dyDescent="0.25">
      <c r="A586" s="367" t="s">
        <v>2098</v>
      </c>
      <c r="B586" s="374" t="s">
        <v>949</v>
      </c>
      <c r="C586" s="385"/>
      <c r="D586" s="446"/>
      <c r="E586" s="416"/>
      <c r="F586" s="387" t="str">
        <f t="shared" si="25"/>
        <v/>
      </c>
      <c r="G586" s="387" t="str">
        <f t="shared" si="26"/>
        <v/>
      </c>
    </row>
    <row r="587" spans="1:7" x14ac:dyDescent="0.25">
      <c r="A587" s="367" t="s">
        <v>2099</v>
      </c>
      <c r="B587" s="374" t="s">
        <v>108</v>
      </c>
      <c r="C587" s="407">
        <f>SUM(C569:C586)</f>
        <v>0</v>
      </c>
      <c r="D587" s="459">
        <f>SUM(D569:D586)</f>
        <v>0</v>
      </c>
      <c r="E587" s="416"/>
      <c r="F587" s="380">
        <f>SUM(F569:F586)</f>
        <v>0</v>
      </c>
      <c r="G587" s="380">
        <f>SUM(G569:G586)</f>
        <v>0</v>
      </c>
    </row>
    <row r="588" spans="1:7" x14ac:dyDescent="0.25">
      <c r="A588" s="363"/>
      <c r="B588" s="363" t="s">
        <v>2100</v>
      </c>
      <c r="C588" s="363" t="s">
        <v>66</v>
      </c>
      <c r="D588" s="363" t="s">
        <v>1204</v>
      </c>
      <c r="E588" s="363"/>
      <c r="F588" s="363" t="s">
        <v>589</v>
      </c>
      <c r="G588" s="363" t="s">
        <v>1205</v>
      </c>
    </row>
    <row r="589" spans="1:7" x14ac:dyDescent="0.25">
      <c r="A589" s="367" t="s">
        <v>2101</v>
      </c>
      <c r="B589" s="374" t="s">
        <v>979</v>
      </c>
      <c r="C589" s="392"/>
      <c r="D589" s="392"/>
      <c r="E589" s="416"/>
      <c r="F589" s="387" t="str">
        <f t="shared" ref="F589:F596" si="27">IF($C$602=0,"",IF(C589="[for completion]","",IF(C589="","",C589/$C$602)))</f>
        <v/>
      </c>
      <c r="G589" s="387" t="str">
        <f t="shared" ref="G589:G596" si="28">IF($D$602=0,"",IF(D589="[for completion]","",IF(D589="","",D589/$D$602)))</f>
        <v/>
      </c>
    </row>
    <row r="590" spans="1:7" x14ac:dyDescent="0.25">
      <c r="A590" s="367" t="s">
        <v>2102</v>
      </c>
      <c r="B590" s="374" t="s">
        <v>981</v>
      </c>
      <c r="C590" s="392"/>
      <c r="D590" s="392"/>
      <c r="E590" s="416"/>
      <c r="F590" s="387" t="str">
        <f t="shared" si="27"/>
        <v/>
      </c>
      <c r="G590" s="387" t="str">
        <f t="shared" si="28"/>
        <v/>
      </c>
    </row>
    <row r="591" spans="1:7" x14ac:dyDescent="0.25">
      <c r="A591" s="367" t="s">
        <v>2103</v>
      </c>
      <c r="B591" s="374" t="s">
        <v>983</v>
      </c>
      <c r="C591" s="392"/>
      <c r="D591" s="392"/>
      <c r="E591" s="416"/>
      <c r="F591" s="387" t="str">
        <f t="shared" si="27"/>
        <v/>
      </c>
      <c r="G591" s="387" t="str">
        <f t="shared" si="28"/>
        <v/>
      </c>
    </row>
    <row r="592" spans="1:7" x14ac:dyDescent="0.25">
      <c r="A592" s="367" t="s">
        <v>2104</v>
      </c>
      <c r="B592" s="374" t="s">
        <v>985</v>
      </c>
      <c r="C592" s="392"/>
      <c r="D592" s="392"/>
      <c r="E592" s="416"/>
      <c r="F592" s="387" t="str">
        <f t="shared" si="27"/>
        <v/>
      </c>
      <c r="G592" s="387" t="str">
        <f t="shared" si="28"/>
        <v/>
      </c>
    </row>
    <row r="593" spans="1:7" x14ac:dyDescent="0.25">
      <c r="A593" s="367" t="s">
        <v>2105</v>
      </c>
      <c r="B593" s="374" t="s">
        <v>987</v>
      </c>
      <c r="C593" s="392"/>
      <c r="D593" s="392"/>
      <c r="E593" s="416"/>
      <c r="F593" s="387" t="str">
        <f t="shared" si="27"/>
        <v/>
      </c>
      <c r="G593" s="387" t="str">
        <f t="shared" si="28"/>
        <v/>
      </c>
    </row>
    <row r="594" spans="1:7" x14ac:dyDescent="0.25">
      <c r="A594" s="367" t="s">
        <v>2106</v>
      </c>
      <c r="B594" s="374" t="s">
        <v>989</v>
      </c>
      <c r="C594" s="392"/>
      <c r="D594" s="392"/>
      <c r="E594" s="416"/>
      <c r="F594" s="387" t="str">
        <f t="shared" si="27"/>
        <v/>
      </c>
      <c r="G594" s="387" t="str">
        <f t="shared" si="28"/>
        <v/>
      </c>
    </row>
    <row r="595" spans="1:7" x14ac:dyDescent="0.25">
      <c r="A595" s="367" t="s">
        <v>2107</v>
      </c>
      <c r="B595" s="374" t="s">
        <v>991</v>
      </c>
      <c r="C595" s="392"/>
      <c r="D595" s="392"/>
      <c r="E595" s="416"/>
      <c r="F595" s="387" t="str">
        <f t="shared" si="27"/>
        <v/>
      </c>
      <c r="G595" s="387" t="str">
        <f t="shared" si="28"/>
        <v/>
      </c>
    </row>
    <row r="596" spans="1:7" x14ac:dyDescent="0.25">
      <c r="A596" s="367" t="s">
        <v>2108</v>
      </c>
      <c r="B596" s="374" t="s">
        <v>993</v>
      </c>
      <c r="C596" s="392"/>
      <c r="D596" s="392"/>
      <c r="E596" s="416"/>
      <c r="F596" s="387" t="str">
        <f t="shared" si="27"/>
        <v/>
      </c>
      <c r="G596" s="387" t="str">
        <f t="shared" si="28"/>
        <v/>
      </c>
    </row>
    <row r="597" spans="1:7" x14ac:dyDescent="0.25">
      <c r="A597" s="367" t="s">
        <v>2109</v>
      </c>
      <c r="B597" s="374" t="s">
        <v>995</v>
      </c>
      <c r="C597" s="385"/>
      <c r="D597" s="392"/>
      <c r="E597" s="416"/>
      <c r="F597" s="387" t="str">
        <f>IF($C$602=0,"",IF(C597="[for completion]","",IF(C597="","",C597/$C$602)))</f>
        <v/>
      </c>
      <c r="G597" s="387" t="str">
        <f>IF($D$602=0,"",IF(D597="[for completion]","",IF(D597="","",D597/$D$602)))</f>
        <v/>
      </c>
    </row>
    <row r="598" spans="1:7" x14ac:dyDescent="0.25">
      <c r="A598" s="367" t="s">
        <v>2110</v>
      </c>
      <c r="B598" s="367" t="s">
        <v>997</v>
      </c>
      <c r="C598" s="385"/>
      <c r="D598" s="392"/>
      <c r="E598" s="429"/>
      <c r="F598" s="387" t="str">
        <f>IF($C$602=0,"",IF(C598="[for completion]","",IF(C598="","",C598/$C$602)))</f>
        <v/>
      </c>
      <c r="G598" s="387" t="str">
        <f>IF($D$602=0,"",IF(D598="[for completion]","",IF(D598="","",D598/$D$602)))</f>
        <v/>
      </c>
    </row>
    <row r="599" spans="1:7" x14ac:dyDescent="0.25">
      <c r="A599" s="367" t="s">
        <v>2111</v>
      </c>
      <c r="B599" s="367" t="s">
        <v>999</v>
      </c>
      <c r="C599" s="385"/>
      <c r="D599" s="392"/>
      <c r="E599" s="429"/>
      <c r="F599" s="387" t="str">
        <f>IF($C$602=0,"",IF(C599="[for completion]","",IF(C599="","",C599/$C$602)))</f>
        <v/>
      </c>
      <c r="G599" s="387" t="str">
        <f>IF($D$602=0,"",IF(D599="[for completion]","",IF(D599="","",D599/$D$602)))</f>
        <v/>
      </c>
    </row>
    <row r="600" spans="1:7" x14ac:dyDescent="0.25">
      <c r="A600" s="367" t="s">
        <v>2112</v>
      </c>
      <c r="B600" s="374" t="s">
        <v>1001</v>
      </c>
      <c r="C600" s="385"/>
      <c r="D600" s="392"/>
      <c r="E600" s="416"/>
      <c r="F600" s="387" t="str">
        <f>IF($C$602=0,"",IF(C600="[for completion]","",IF(C600="","",C600/$C$602)))</f>
        <v/>
      </c>
      <c r="G600" s="387" t="str">
        <f>IF($D$602=0,"",IF(D600="[for completion]","",IF(D600="","",D600/$D$602)))</f>
        <v/>
      </c>
    </row>
    <row r="601" spans="1:7" x14ac:dyDescent="0.25">
      <c r="A601" s="367" t="s">
        <v>2113</v>
      </c>
      <c r="B601" s="374" t="s">
        <v>949</v>
      </c>
      <c r="C601" s="392"/>
      <c r="D601" s="392"/>
      <c r="E601" s="416"/>
      <c r="F601" s="387" t="str">
        <f>IF($C$602=0,"",IF(C601="[for completion]","",IF(C601="","",C601/$C$602)))</f>
        <v/>
      </c>
      <c r="G601" s="387" t="str">
        <f>IF($D$602=0,"",IF(D601="[for completion]","",IF(D601="","",D601/$D$602)))</f>
        <v/>
      </c>
    </row>
    <row r="602" spans="1:7" x14ac:dyDescent="0.25">
      <c r="A602" s="367" t="s">
        <v>2114</v>
      </c>
      <c r="B602" s="374" t="s">
        <v>108</v>
      </c>
      <c r="C602" s="407">
        <f>SUM(C589:C601)</f>
        <v>0</v>
      </c>
      <c r="D602" s="459">
        <f>SUM(D589:D601)</f>
        <v>0</v>
      </c>
      <c r="E602" s="416"/>
      <c r="F602" s="380">
        <f>SUM(F589:F601)</f>
        <v>0</v>
      </c>
      <c r="G602" s="380">
        <f>SUM(G589:G601)</f>
        <v>0</v>
      </c>
    </row>
    <row r="603" spans="1:7" hidden="1" outlineLevel="1" x14ac:dyDescent="0.25">
      <c r="A603" s="367" t="s">
        <v>2115</v>
      </c>
      <c r="B603" s="468"/>
      <c r="C603" s="468"/>
      <c r="D603" s="468"/>
      <c r="E603" s="468"/>
      <c r="F603" s="468"/>
      <c r="G603" s="468"/>
    </row>
    <row r="604" spans="1:7" hidden="1" outlineLevel="1" x14ac:dyDescent="0.25">
      <c r="A604" s="367" t="s">
        <v>2116</v>
      </c>
      <c r="B604" s="468"/>
      <c r="C604" s="468"/>
      <c r="D604" s="468"/>
      <c r="E604" s="468"/>
      <c r="F604" s="468"/>
      <c r="G604" s="468"/>
    </row>
    <row r="605" spans="1:7" hidden="1" outlineLevel="1" x14ac:dyDescent="0.25">
      <c r="A605" s="367" t="s">
        <v>2117</v>
      </c>
      <c r="B605" s="468"/>
      <c r="C605" s="468"/>
      <c r="D605" s="468"/>
      <c r="E605" s="468"/>
      <c r="F605" s="468"/>
      <c r="G605" s="468"/>
    </row>
    <row r="606" spans="1:7" hidden="1" outlineLevel="1" x14ac:dyDescent="0.25">
      <c r="A606" s="367" t="s">
        <v>2118</v>
      </c>
      <c r="B606" s="424"/>
      <c r="C606" s="385"/>
      <c r="D606" s="446"/>
      <c r="E606" s="483"/>
      <c r="F606" s="448"/>
      <c r="G606" s="448"/>
    </row>
    <row r="607" spans="1:7" hidden="1" outlineLevel="1" x14ac:dyDescent="0.25">
      <c r="A607" s="367" t="s">
        <v>2119</v>
      </c>
      <c r="B607" s="424"/>
      <c r="C607" s="385"/>
      <c r="D607" s="446"/>
      <c r="E607" s="483"/>
      <c r="F607" s="448"/>
      <c r="G607" s="448"/>
    </row>
    <row r="608" spans="1:7" hidden="1" outlineLevel="1" x14ac:dyDescent="0.25">
      <c r="A608" s="367" t="s">
        <v>2120</v>
      </c>
      <c r="B608" s="424"/>
      <c r="C608" s="385"/>
      <c r="D608" s="446"/>
      <c r="E608" s="483"/>
      <c r="F608" s="448"/>
      <c r="G608" s="448"/>
    </row>
    <row r="609" spans="1:7" hidden="1" outlineLevel="1" x14ac:dyDescent="0.25">
      <c r="A609" s="367" t="s">
        <v>2121</v>
      </c>
      <c r="B609" s="424"/>
      <c r="C609" s="385"/>
      <c r="D609" s="446"/>
      <c r="E609" s="483"/>
      <c r="F609" s="448"/>
      <c r="G609" s="448"/>
    </row>
    <row r="610" spans="1:7" hidden="1" outlineLevel="1" x14ac:dyDescent="0.25">
      <c r="A610" s="367" t="s">
        <v>2122</v>
      </c>
      <c r="B610" s="378"/>
      <c r="C610" s="462"/>
      <c r="D610" s="465"/>
      <c r="E610" s="416"/>
      <c r="F610" s="454"/>
      <c r="G610" s="454"/>
    </row>
    <row r="611" spans="1:7" hidden="1" outlineLevel="1" x14ac:dyDescent="0.25">
      <c r="A611" s="367" t="s">
        <v>2123</v>
      </c>
      <c r="B611" s="429"/>
      <c r="C611" s="429"/>
      <c r="D611" s="429"/>
      <c r="E611" s="429"/>
      <c r="F611" s="429"/>
      <c r="G611" s="429"/>
    </row>
    <row r="612" spans="1:7" hidden="1" outlineLevel="1" x14ac:dyDescent="0.25">
      <c r="A612" s="367" t="s">
        <v>2124</v>
      </c>
      <c r="B612" s="429"/>
      <c r="C612" s="429"/>
      <c r="D612" s="429"/>
      <c r="E612" s="429"/>
      <c r="F612" s="429"/>
      <c r="G612" s="429"/>
    </row>
    <row r="613" spans="1:7" x14ac:dyDescent="0.25">
      <c r="A613" s="363"/>
      <c r="B613" s="363" t="s">
        <v>2125</v>
      </c>
      <c r="C613" s="363" t="s">
        <v>66</v>
      </c>
      <c r="D613" s="363" t="s">
        <v>1204</v>
      </c>
      <c r="E613" s="363"/>
      <c r="F613" s="363" t="s">
        <v>589</v>
      </c>
      <c r="G613" s="363" t="s">
        <v>1205</v>
      </c>
    </row>
    <row r="614" spans="1:7" x14ac:dyDescent="0.25">
      <c r="A614" s="367" t="s">
        <v>2126</v>
      </c>
      <c r="B614" s="374" t="s">
        <v>1033</v>
      </c>
      <c r="C614" s="392"/>
      <c r="D614" s="392"/>
      <c r="E614" s="416"/>
      <c r="F614" s="387" t="str">
        <f>IF($C$618=0,"",IF(C614="[for completion]","",IF(C614="","",C614/$C$618)))</f>
        <v/>
      </c>
      <c r="G614" s="387" t="str">
        <f>IF($D$618=0,"",IF(D614="[for completion]","",IF(D614="","",D614/$D$618)))</f>
        <v/>
      </c>
    </row>
    <row r="615" spans="1:7" x14ac:dyDescent="0.25">
      <c r="A615" s="367" t="s">
        <v>2127</v>
      </c>
      <c r="B615" s="464" t="s">
        <v>1035</v>
      </c>
      <c r="C615" s="392"/>
      <c r="D615" s="392"/>
      <c r="E615" s="416"/>
      <c r="F615" s="484"/>
      <c r="G615" s="387" t="str">
        <f>IF($D$618=0,"",IF(D615="[for completion]","",IF(D615="","",D615/$D$618)))</f>
        <v/>
      </c>
    </row>
    <row r="616" spans="1:7" x14ac:dyDescent="0.25">
      <c r="A616" s="367" t="s">
        <v>2128</v>
      </c>
      <c r="B616" s="374" t="s">
        <v>1028</v>
      </c>
      <c r="C616" s="392"/>
      <c r="D616" s="392"/>
      <c r="E616" s="416"/>
      <c r="F616" s="484"/>
      <c r="G616" s="387" t="str">
        <f>IF($D$618=0,"",IF(D616="[for completion]","",IF(D616="","",D616/$D$618)))</f>
        <v/>
      </c>
    </row>
    <row r="617" spans="1:7" x14ac:dyDescent="0.25">
      <c r="A617" s="367" t="s">
        <v>2129</v>
      </c>
      <c r="B617" s="367" t="s">
        <v>949</v>
      </c>
      <c r="C617" s="392"/>
      <c r="D617" s="392"/>
      <c r="E617" s="416"/>
      <c r="F617" s="484"/>
      <c r="G617" s="387" t="str">
        <f>IF($D$618=0,"",IF(D617="[for completion]","",IF(D617="","",D617/$D$618)))</f>
        <v/>
      </c>
    </row>
    <row r="618" spans="1:7" x14ac:dyDescent="0.25">
      <c r="A618" s="367" t="s">
        <v>2130</v>
      </c>
      <c r="B618" s="374" t="s">
        <v>108</v>
      </c>
      <c r="C618" s="407">
        <f>SUM(C614:C617)</f>
        <v>0</v>
      </c>
      <c r="D618" s="459">
        <f>SUM(D614:D617)</f>
        <v>0</v>
      </c>
      <c r="E618" s="416"/>
      <c r="F618" s="380">
        <f>SUM(F614:F617)</f>
        <v>0</v>
      </c>
      <c r="G618" s="380">
        <f>SUM(G614:G617)</f>
        <v>0</v>
      </c>
    </row>
    <row r="619" spans="1:7" x14ac:dyDescent="0.25">
      <c r="A619" s="23"/>
    </row>
    <row r="620" spans="1:7" ht="30" x14ac:dyDescent="0.25">
      <c r="A620" s="363"/>
      <c r="B620" s="363" t="s">
        <v>2131</v>
      </c>
      <c r="C620" s="363" t="s">
        <v>1041</v>
      </c>
      <c r="D620" s="363" t="s">
        <v>1284</v>
      </c>
      <c r="E620" s="363"/>
      <c r="F620" s="363" t="s">
        <v>1043</v>
      </c>
      <c r="G620" s="363" t="s">
        <v>1044</v>
      </c>
    </row>
    <row r="621" spans="1:7" x14ac:dyDescent="0.25">
      <c r="A621" s="367" t="s">
        <v>2132</v>
      </c>
      <c r="B621" s="374" t="s">
        <v>1164</v>
      </c>
      <c r="C621" s="385"/>
      <c r="D621" s="385"/>
      <c r="E621" s="466"/>
      <c r="F621" s="385"/>
      <c r="G621" s="385"/>
    </row>
    <row r="622" spans="1:7" x14ac:dyDescent="0.25">
      <c r="A622" s="367" t="s">
        <v>2133</v>
      </c>
      <c r="B622" s="374" t="s">
        <v>1166</v>
      </c>
      <c r="C622" s="385"/>
      <c r="D622" s="385"/>
      <c r="E622" s="466"/>
      <c r="F622" s="385"/>
      <c r="G622" s="385"/>
    </row>
    <row r="623" spans="1:7" x14ac:dyDescent="0.25">
      <c r="A623" s="367" t="s">
        <v>2134</v>
      </c>
      <c r="B623" s="374" t="s">
        <v>1168</v>
      </c>
      <c r="C623" s="385"/>
      <c r="D623" s="385"/>
      <c r="E623" s="466"/>
      <c r="F623" s="385"/>
      <c r="G623" s="385"/>
    </row>
    <row r="624" spans="1:7" x14ac:dyDescent="0.25">
      <c r="A624" s="367" t="s">
        <v>2135</v>
      </c>
      <c r="B624" s="374" t="s">
        <v>1170</v>
      </c>
      <c r="C624" s="385"/>
      <c r="D624" s="385"/>
      <c r="E624" s="466"/>
      <c r="F624" s="385"/>
      <c r="G624" s="385"/>
    </row>
    <row r="625" spans="1:7" x14ac:dyDescent="0.25">
      <c r="A625" s="367" t="s">
        <v>2136</v>
      </c>
      <c r="B625" s="374" t="s">
        <v>1172</v>
      </c>
      <c r="C625" s="385"/>
      <c r="D625" s="385"/>
      <c r="E625" s="466"/>
      <c r="F625" s="385"/>
      <c r="G625" s="385"/>
    </row>
    <row r="626" spans="1:7" x14ac:dyDescent="0.25">
      <c r="A626" s="367" t="s">
        <v>2137</v>
      </c>
      <c r="B626" s="374" t="s">
        <v>1174</v>
      </c>
      <c r="C626" s="385"/>
      <c r="D626" s="385"/>
      <c r="E626" s="466"/>
      <c r="F626" s="385"/>
      <c r="G626" s="385"/>
    </row>
    <row r="627" spans="1:7" x14ac:dyDescent="0.25">
      <c r="A627" s="367" t="s">
        <v>2138</v>
      </c>
      <c r="B627" s="374" t="s">
        <v>1176</v>
      </c>
      <c r="C627" s="385"/>
      <c r="D627" s="385"/>
      <c r="E627" s="466"/>
      <c r="F627" s="385"/>
      <c r="G627" s="385"/>
    </row>
    <row r="628" spans="1:7" x14ac:dyDescent="0.25">
      <c r="A628" s="367" t="s">
        <v>2139</v>
      </c>
      <c r="B628" s="374" t="s">
        <v>1178</v>
      </c>
      <c r="C628" s="385"/>
      <c r="D628" s="385"/>
      <c r="E628" s="466"/>
      <c r="F628" s="385"/>
      <c r="G628" s="385"/>
    </row>
    <row r="629" spans="1:7" x14ac:dyDescent="0.25">
      <c r="A629" s="367" t="s">
        <v>2140</v>
      </c>
      <c r="B629" s="374" t="s">
        <v>1180</v>
      </c>
      <c r="C629" s="385"/>
      <c r="D629" s="385"/>
      <c r="E629" s="466"/>
      <c r="F629" s="385"/>
      <c r="G629" s="385"/>
    </row>
    <row r="630" spans="1:7" x14ac:dyDescent="0.25">
      <c r="A630" s="367" t="s">
        <v>2141</v>
      </c>
      <c r="B630" s="374" t="s">
        <v>1182</v>
      </c>
      <c r="C630" s="385"/>
      <c r="D630" s="385"/>
      <c r="E630" s="466"/>
      <c r="F630" s="385"/>
      <c r="G630" s="385"/>
    </row>
    <row r="631" spans="1:7" x14ac:dyDescent="0.25">
      <c r="A631" s="367" t="s">
        <v>2142</v>
      </c>
      <c r="B631" s="374" t="s">
        <v>1184</v>
      </c>
      <c r="C631" s="385"/>
      <c r="D631" s="385"/>
      <c r="E631" s="466"/>
      <c r="F631" s="385"/>
      <c r="G631" s="385"/>
    </row>
    <row r="632" spans="1:7" x14ac:dyDescent="0.25">
      <c r="A632" s="367" t="s">
        <v>2143</v>
      </c>
      <c r="B632" s="374" t="s">
        <v>1186</v>
      </c>
      <c r="C632" s="385"/>
      <c r="D632" s="385"/>
      <c r="E632" s="466"/>
      <c r="F632" s="385"/>
      <c r="G632" s="385"/>
    </row>
    <row r="633" spans="1:7" x14ac:dyDescent="0.25">
      <c r="A633" s="367" t="s">
        <v>2144</v>
      </c>
      <c r="B633" s="374" t="s">
        <v>106</v>
      </c>
      <c r="C633" s="385"/>
      <c r="D633" s="385"/>
      <c r="E633" s="466"/>
      <c r="F633" s="385"/>
      <c r="G633" s="385"/>
    </row>
    <row r="634" spans="1:7" x14ac:dyDescent="0.25">
      <c r="A634" s="367" t="s">
        <v>2145</v>
      </c>
      <c r="B634" s="374" t="s">
        <v>108</v>
      </c>
      <c r="C634" s="407">
        <f>SUM(C621:C633)</f>
        <v>0</v>
      </c>
      <c r="D634" s="407">
        <f>SUM(D621:D633)</f>
        <v>0</v>
      </c>
      <c r="E634" s="427"/>
      <c r="F634" s="462"/>
      <c r="G634" s="387"/>
    </row>
    <row r="635" spans="1:7" x14ac:dyDescent="0.25">
      <c r="A635" s="367" t="s">
        <v>2146</v>
      </c>
      <c r="B635" s="367" t="s">
        <v>1054</v>
      </c>
      <c r="C635" s="429"/>
      <c r="D635" s="429"/>
      <c r="E635" s="429"/>
      <c r="F635" s="385"/>
      <c r="G635" s="387"/>
    </row>
    <row r="636" spans="1:7" x14ac:dyDescent="0.25">
      <c r="A636" s="367" t="s">
        <v>2147</v>
      </c>
      <c r="B636" s="429"/>
      <c r="C636" s="429"/>
      <c r="D636" s="429"/>
      <c r="E636" s="429"/>
      <c r="F636" s="429"/>
      <c r="G636" s="429"/>
    </row>
    <row r="637" spans="1:7" x14ac:dyDescent="0.25">
      <c r="A637" s="367" t="s">
        <v>2148</v>
      </c>
      <c r="B637" s="424"/>
      <c r="C637" s="406"/>
      <c r="D637" s="406"/>
      <c r="E637" s="427"/>
      <c r="F637" s="460"/>
      <c r="G637" s="460"/>
    </row>
    <row r="638" spans="1:7" x14ac:dyDescent="0.25">
      <c r="A638" s="367" t="s">
        <v>2149</v>
      </c>
      <c r="B638" s="378"/>
      <c r="C638" s="406"/>
      <c r="D638" s="406"/>
      <c r="E638" s="427"/>
      <c r="F638" s="460"/>
      <c r="G638" s="460"/>
    </row>
    <row r="639" spans="1:7" x14ac:dyDescent="0.25">
      <c r="A639" s="367" t="s">
        <v>2150</v>
      </c>
      <c r="B639" s="378"/>
      <c r="C639" s="406"/>
      <c r="D639" s="406"/>
      <c r="E639" s="427"/>
      <c r="F639" s="482"/>
      <c r="G639" s="482"/>
    </row>
  </sheetData>
  <protectedRanges>
    <protectedRange sqref="B531" name="Mortgage Assets III_1_3"/>
    <protectedRange sqref="C404:D412 C636:D638" name="Optional ECBECAIs_2_1"/>
    <protectedRange sqref="B413:D442 F412:G442 F638:G638"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 sqref="B214:B219" name="Mortgage Assets II"/>
    <protectedRange sqref="F272:G272" name="Mortgage Asset IV_1"/>
  </protectedRanges>
  <mergeCells count="7">
    <mergeCell ref="B24:C24"/>
    <mergeCell ref="B5:C5"/>
    <mergeCell ref="B6:C6"/>
    <mergeCell ref="B7:C7"/>
    <mergeCell ref="B8:C8"/>
    <mergeCell ref="B9:C9"/>
    <mergeCell ref="B13:C13"/>
  </mergeCells>
  <phoneticPr fontId="0" type="noConversion"/>
  <hyperlinks>
    <hyperlink ref="B6:C6" location="'F1. Sustainable M data'!B13" display="1.  Share of sustainable loans in the total mortgage program" xr:uid="{00000000-0004-0000-0600-000000000000}"/>
    <hyperlink ref="C6:D6" location="'F1. Sustainable M data'!B13" display="1.  Share of sustainable loans in the total mortgage program" xr:uid="{00000000-0004-0000-0600-000001000000}"/>
    <hyperlink ref="D6:E6" location="'F1. Sustainable M data'!B13" display="1.  Share of sustainable loans in the total mortgage program" xr:uid="{00000000-0004-0000-0600-000002000000}"/>
    <hyperlink ref="E6:F6" location="'F1. Sustainable M data'!B13" display="1.  Share of sustainable loans in the total mortgage program" xr:uid="{00000000-0004-0000-0600-000003000000}"/>
    <hyperlink ref="F6:G6" location="'F1. Sustainable M data'!B13" display="1.  Share of sustainable loans in the total mortgage program" xr:uid="{00000000-0004-0000-0600-000004000000}"/>
    <hyperlink ref="G6:H6" location="'F1. Sustainable M data'!B13" display="1.  Share of sustainable loans in the total mortgage program" xr:uid="{00000000-0004-0000-0600-000005000000}"/>
    <hyperlink ref="H6:I6" location="'F1. Sustainable M data'!B13" display="1.  Share of sustainable loans in the total mortgage program" xr:uid="{00000000-0004-0000-0600-000006000000}"/>
    <hyperlink ref="I6:J6" location="'F1. Sustainable M data'!B13" display="1.  Share of sustainable loans in the total mortgage program" xr:uid="{00000000-0004-0000-0600-000007000000}"/>
    <hyperlink ref="J6:K6" location="'F1. Sustainable M data'!B13" display="1.  Share of sustainable loans in the total mortgage program" xr:uid="{00000000-0004-0000-0600-000008000000}"/>
    <hyperlink ref="K6:L6" location="'F1. Sustainable M data'!B13" display="1.  Share of sustainable loans in the total mortgage program" xr:uid="{00000000-0004-0000-0600-000009000000}"/>
    <hyperlink ref="L6:M6" location="'F1. Sustainable M data'!B13" display="1.  Share of sustainable loans in the total mortgage program" xr:uid="{00000000-0004-0000-0600-00000A000000}"/>
    <hyperlink ref="M6:N6" location="'F1. Sustainable M data'!B13" display="1.  Share of sustainable loans in the total mortgage program" xr:uid="{00000000-0004-0000-0600-00000B000000}"/>
    <hyperlink ref="B7:C7" location="'F1. Sustainable M data'!B24" display="2. Additional information on the sustainable section of the mortgage stock" xr:uid="{00000000-0004-0000-0600-00000C000000}"/>
    <hyperlink ref="C7:D7" location="'F1. Sustainable M data'!B24" display="2. Additional information on the sustainable section of the mortgage stock" xr:uid="{00000000-0004-0000-0600-00000D000000}"/>
    <hyperlink ref="D7:E7" location="'F1. Sustainable M data'!B24" display="2. Additional information on the sustainable section of the mortgage stock" xr:uid="{00000000-0004-0000-0600-00000E000000}"/>
    <hyperlink ref="E7:F7" location="'F1. Sustainable M data'!B24" display="2. Additional information on the sustainable section of the mortgage stock" xr:uid="{00000000-0004-0000-0600-00000F000000}"/>
    <hyperlink ref="F7:G7" location="'F1. Sustainable M data'!B24" display="2. Additional information on the sustainable section of the mortgage stock" xr:uid="{00000000-0004-0000-0600-000010000000}"/>
    <hyperlink ref="G7:H7" location="'F1. Sustainable M data'!B24" display="2. Additional information on the sustainable section of the mortgage stock" xr:uid="{00000000-0004-0000-0600-000011000000}"/>
    <hyperlink ref="H7:I7" location="'F1. Sustainable M data'!B24" display="2. Additional information on the sustainable section of the mortgage stock" xr:uid="{00000000-0004-0000-0600-000012000000}"/>
    <hyperlink ref="I7:J7" location="'F1. Sustainable M data'!B24" display="2. Additional information on the sustainable section of the mortgage stock" xr:uid="{00000000-0004-0000-0600-000013000000}"/>
    <hyperlink ref="J7:K7" location="'F1. Sustainable M data'!B24" display="2. Additional information on the sustainable section of the mortgage stock" xr:uid="{00000000-0004-0000-0600-000014000000}"/>
    <hyperlink ref="K7:L7" location="'F1. Sustainable M data'!B24" display="2. Additional information on the sustainable section of the mortgage stock" xr:uid="{00000000-0004-0000-0600-000015000000}"/>
    <hyperlink ref="L7:M7" location="'F1. Sustainable M data'!B24" display="2. Additional information on the sustainable section of the mortgage stock" xr:uid="{00000000-0004-0000-0600-000016000000}"/>
    <hyperlink ref="M7:N7" location="'F1. Sustainable M data'!B24" display="2. Additional information on the sustainable section of the mortgage stock" xr:uid="{00000000-0004-0000-0600-000017000000}"/>
    <hyperlink ref="B8:C8" location="'F1. Sustainable M data'!B209" tooltip="b59" display="2A. Sustainable Residential Cover Pool" xr:uid="{00000000-0004-0000-0600-000018000000}"/>
    <hyperlink ref="C8:D8" location="'F1. Sustainable M data'!B209" tooltip="b59" display="2A. Sustainable Residential Cover Pool" xr:uid="{00000000-0004-0000-0600-000019000000}"/>
    <hyperlink ref="D8:E8" location="'F1. Sustainable M data'!B209" tooltip="b59" display="2A. Sustainable Residential Cover Pool" xr:uid="{00000000-0004-0000-0600-00001A000000}"/>
    <hyperlink ref="E8:F8" location="'F1. Sustainable M data'!B209" tooltip="b59" display="2A. Sustainable Residential Cover Pool" xr:uid="{00000000-0004-0000-0600-00001B000000}"/>
    <hyperlink ref="F8:G8" location="'F1. Sustainable M data'!B209" tooltip="b59" display="2A. Sustainable Residential Cover Pool" xr:uid="{00000000-0004-0000-0600-00001C000000}"/>
    <hyperlink ref="G8:H8" location="'F1. Sustainable M data'!B209" tooltip="b59" display="2A. Sustainable Residential Cover Pool" xr:uid="{00000000-0004-0000-0600-00001D000000}"/>
    <hyperlink ref="H8:I8" location="'F1. Sustainable M data'!B209" tooltip="b59" display="2A. Sustainable Residential Cover Pool" xr:uid="{00000000-0004-0000-0600-00001E000000}"/>
    <hyperlink ref="I8:J8" location="'F1. Sustainable M data'!B209" tooltip="b59" display="2A. Sustainable Residential Cover Pool" xr:uid="{00000000-0004-0000-0600-00001F000000}"/>
    <hyperlink ref="J8:K8" location="'F1. Sustainable M data'!B209" tooltip="b59" display="2A. Sustainable Residential Cover Pool" xr:uid="{00000000-0004-0000-0600-000020000000}"/>
    <hyperlink ref="K8:L8" location="'F1. Sustainable M data'!B209" tooltip="b59" display="2A. Sustainable Residential Cover Pool" xr:uid="{00000000-0004-0000-0600-000021000000}"/>
    <hyperlink ref="L8:M8" location="'F1. Sustainable M data'!B209" tooltip="b59" display="2A. Sustainable Residential Cover Pool" xr:uid="{00000000-0004-0000-0600-000022000000}"/>
    <hyperlink ref="M8:N8" location="'F1. Sustainable M data'!B209" tooltip="b59" display="2A. Sustainable Residential Cover Pool" xr:uid="{00000000-0004-0000-0600-000023000000}"/>
    <hyperlink ref="B9:C9" location="'F1. Sustainable M data'!B443" display="2B. Sustainable Commercial Cover Pool" xr:uid="{00000000-0004-0000-0600-000024000000}"/>
    <hyperlink ref="C9:D9" location="'F1. Sustainable M data'!B443" display="2B. Sustainable Commercial Cover Pool" xr:uid="{00000000-0004-0000-0600-000025000000}"/>
    <hyperlink ref="D9:E9" location="'F1. Sustainable M data'!B443" display="2B. Sustainable Commercial Cover Pool" xr:uid="{00000000-0004-0000-0600-000026000000}"/>
    <hyperlink ref="E9:F9" location="'F1. Sustainable M data'!B443" display="2B. Sustainable Commercial Cover Pool" xr:uid="{00000000-0004-0000-0600-000027000000}"/>
    <hyperlink ref="F9:G9" location="'F1. Sustainable M data'!B443" display="2B. Sustainable Commercial Cover Pool" xr:uid="{00000000-0004-0000-0600-000028000000}"/>
    <hyperlink ref="G9:H9" location="'F1. Sustainable M data'!B443" display="2B. Sustainable Commercial Cover Pool" xr:uid="{00000000-0004-0000-0600-000029000000}"/>
    <hyperlink ref="H9:I9" location="'F1. Sustainable M data'!B443" display="2B. Sustainable Commercial Cover Pool" xr:uid="{00000000-0004-0000-0600-00002A000000}"/>
    <hyperlink ref="I9:J9" location="'F1. Sustainable M data'!B443" display="2B. Sustainable Commercial Cover Pool" xr:uid="{00000000-0004-0000-0600-00002B000000}"/>
    <hyperlink ref="J9:K9" location="'F1. Sustainable M data'!B443" display="2B. Sustainable Commercial Cover Pool" xr:uid="{00000000-0004-0000-0600-00002C000000}"/>
    <hyperlink ref="K9:L9" location="'F1. Sustainable M data'!B443" display="2B. Sustainable Commercial Cover Pool" xr:uid="{00000000-0004-0000-0600-00002D000000}"/>
    <hyperlink ref="L9:M9" location="'F1. Sustainable M data'!B443" display="2B. Sustainable Commercial Cover Pool" xr:uid="{00000000-0004-0000-0600-00002E000000}"/>
    <hyperlink ref="M9:N9" location="'F1. Sustainable M data'!B443" display="2B. Sustainable Commercial Cover Pool" xr:uid="{00000000-0004-0000-0600-00002F000000}"/>
    <hyperlink ref="B170" location="'2. Harmonised Glossary'!A9" display="Breakdown by Interest Rate" xr:uid="{00000000-0004-0000-0600-000030000000}"/>
    <hyperlink ref="B200" location="'2. Harmonised Glossary'!A14" display="Non-Performing Loans (NPLs)" xr:uid="{00000000-0004-0000-0600-000031000000}"/>
    <hyperlink ref="B239" location="'2. Harmonised Glossary'!A288" display="Loan to Value (LTV) Information - Un-indexed" xr:uid="{00000000-0004-0000-0600-000032000000}"/>
    <hyperlink ref="B261" location="'2. Harmonised Glossary'!A11" display="Loan to Value (LTV) Information - Indexed" xr:uid="{00000000-0004-0000-0600-000033000000}"/>
    <hyperlink ref="B495" location="'2. Harmonised Glossary'!A11" display="Loan to Value (LTV) Information - Indexed" xr:uid="{00000000-0004-0000-0600-000034000000}"/>
  </hyperlinks>
  <pageMargins left="0.7" right="0.7" top="0.75" bottom="0.75" header="0.3" footer="0.3"/>
  <pageSetup paperSize="9" scale="66" fitToHeight="0" orientation="landscape" horizontalDpi="300" verticalDpi="300"/>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E98CD-5D65-4F2F-BF2B-30045E88CEA3}">
  <sheetPr codeName="Feuil7">
    <tabColor rgb="FFFFFF00"/>
    <pageSetUpPr fitToPage="1"/>
  </sheetPr>
  <dimension ref="A1:J118"/>
  <sheetViews>
    <sheetView zoomScaleNormal="100" workbookViewId="0">
      <selection activeCell="B115" sqref="B115"/>
    </sheetView>
  </sheetViews>
  <sheetFormatPr baseColWidth="10" defaultColWidth="9.140625" defaultRowHeight="15" x14ac:dyDescent="0.25"/>
  <cols>
    <col min="1" max="1" width="10.5703125" customWidth="1"/>
    <col min="2" max="4" width="24.7109375" customWidth="1"/>
    <col min="5" max="5" width="34.7109375" customWidth="1"/>
    <col min="6" max="6" width="38.140625" customWidth="1"/>
    <col min="7" max="7" width="12" bestFit="1" customWidth="1"/>
    <col min="8" max="8" width="7" bestFit="1" customWidth="1"/>
    <col min="9" max="10" width="7.5703125" customWidth="1"/>
  </cols>
  <sheetData>
    <row r="1" spans="1:10" x14ac:dyDescent="0.25">
      <c r="A1" s="58"/>
      <c r="B1" s="59" t="s">
        <v>2151</v>
      </c>
      <c r="C1" s="60"/>
      <c r="D1" s="60"/>
      <c r="E1" s="60"/>
      <c r="F1" s="60"/>
      <c r="G1" s="60"/>
      <c r="H1" s="60"/>
      <c r="I1" s="60"/>
      <c r="J1" s="60"/>
    </row>
    <row r="2" spans="1:10" x14ac:dyDescent="0.25">
      <c r="A2" s="61"/>
      <c r="B2" s="62"/>
      <c r="C2" s="62"/>
      <c r="D2" s="62"/>
      <c r="E2" s="62"/>
      <c r="F2" s="62"/>
      <c r="G2" s="62"/>
      <c r="H2" s="62"/>
      <c r="I2" s="62"/>
      <c r="J2" s="62"/>
    </row>
    <row r="3" spans="1:10" x14ac:dyDescent="0.25">
      <c r="A3" s="61"/>
      <c r="B3" s="63" t="s">
        <v>2152</v>
      </c>
      <c r="C3" s="64" t="s">
        <v>3</v>
      </c>
      <c r="D3" s="65"/>
      <c r="E3" s="66"/>
      <c r="F3" s="62"/>
      <c r="G3" s="62"/>
      <c r="H3" s="62"/>
      <c r="I3" s="62"/>
      <c r="J3" s="62"/>
    </row>
    <row r="4" spans="1:10" x14ac:dyDescent="0.25">
      <c r="A4" s="61"/>
      <c r="B4" s="63" t="s">
        <v>2153</v>
      </c>
      <c r="C4" s="309">
        <v>46203</v>
      </c>
      <c r="D4" s="62" t="s">
        <v>2154</v>
      </c>
      <c r="E4" s="62"/>
      <c r="F4" s="62"/>
      <c r="G4" s="62"/>
      <c r="H4" s="62"/>
      <c r="I4" s="62"/>
      <c r="J4" s="62"/>
    </row>
    <row r="5" spans="1:10" x14ac:dyDescent="0.25">
      <c r="A5" s="61"/>
      <c r="B5" s="62"/>
      <c r="C5" s="62"/>
      <c r="D5" s="62"/>
      <c r="E5" s="62"/>
      <c r="F5" s="62"/>
      <c r="G5" s="62"/>
      <c r="H5" s="62"/>
      <c r="I5" s="62"/>
      <c r="J5" s="62"/>
    </row>
    <row r="6" spans="1:10" x14ac:dyDescent="0.25">
      <c r="A6" s="61"/>
      <c r="B6" s="62"/>
      <c r="C6" s="67"/>
      <c r="D6" s="62"/>
      <c r="E6" s="62"/>
      <c r="F6" s="62"/>
      <c r="G6" s="62"/>
      <c r="H6" s="62"/>
      <c r="I6" s="62"/>
      <c r="J6" s="62"/>
    </row>
    <row r="7" spans="1:10" x14ac:dyDescent="0.25">
      <c r="A7" s="68">
        <v>1</v>
      </c>
      <c r="B7" s="59" t="s">
        <v>2155</v>
      </c>
      <c r="C7" s="59"/>
      <c r="D7" s="59"/>
      <c r="E7" s="59"/>
      <c r="F7" s="59"/>
      <c r="G7" s="59"/>
      <c r="H7" s="59"/>
      <c r="I7" s="59"/>
      <c r="J7" s="59"/>
    </row>
    <row r="8" spans="1:10" x14ac:dyDescent="0.25">
      <c r="A8" s="61"/>
      <c r="B8" s="62"/>
      <c r="C8" s="62"/>
      <c r="D8" s="62"/>
      <c r="E8" s="62"/>
      <c r="F8" s="62"/>
      <c r="G8" s="62"/>
      <c r="H8" s="62"/>
      <c r="I8" s="62"/>
      <c r="J8" s="62"/>
    </row>
    <row r="9" spans="1:10" x14ac:dyDescent="0.25">
      <c r="A9" s="61"/>
      <c r="B9" s="62"/>
      <c r="C9" s="62"/>
      <c r="D9" s="62"/>
      <c r="E9" s="62"/>
      <c r="F9" s="62"/>
      <c r="G9" s="62"/>
      <c r="H9" s="62"/>
      <c r="I9" s="62"/>
      <c r="J9" s="62"/>
    </row>
    <row r="10" spans="1:10" x14ac:dyDescent="0.25">
      <c r="A10" s="61" t="s">
        <v>2156</v>
      </c>
      <c r="B10" s="69" t="s">
        <v>2157</v>
      </c>
      <c r="C10" s="70"/>
      <c r="D10" s="70"/>
      <c r="E10" s="71" t="s">
        <v>2158</v>
      </c>
      <c r="F10" s="72"/>
      <c r="G10" s="72"/>
      <c r="H10" s="73"/>
      <c r="I10" s="62"/>
      <c r="J10" s="62"/>
    </row>
    <row r="11" spans="1:10" x14ac:dyDescent="0.25">
      <c r="A11" s="61"/>
      <c r="B11" s="74" t="s">
        <v>2159</v>
      </c>
      <c r="C11" s="75"/>
      <c r="D11" s="75"/>
      <c r="E11" s="76" t="s">
        <v>2158</v>
      </c>
      <c r="F11" s="77"/>
      <c r="G11" s="77"/>
      <c r="H11" s="78"/>
      <c r="I11" s="62"/>
      <c r="J11" s="62"/>
    </row>
    <row r="12" spans="1:10" x14ac:dyDescent="0.25">
      <c r="A12" s="61"/>
      <c r="B12" s="79" t="s">
        <v>2160</v>
      </c>
      <c r="C12" s="80"/>
      <c r="D12" s="80"/>
      <c r="E12" s="81" t="s">
        <v>2161</v>
      </c>
      <c r="F12" s="82"/>
      <c r="G12" s="82"/>
      <c r="H12" s="83"/>
      <c r="I12" s="62"/>
      <c r="J12" s="62"/>
    </row>
    <row r="13" spans="1:10" x14ac:dyDescent="0.25">
      <c r="A13" s="61"/>
      <c r="B13" s="84"/>
      <c r="C13" s="84"/>
      <c r="D13" s="84"/>
      <c r="E13" s="84"/>
      <c r="F13" s="85"/>
      <c r="G13" s="62"/>
      <c r="H13" s="62"/>
      <c r="I13" s="62"/>
      <c r="J13" s="62"/>
    </row>
    <row r="14" spans="1:10" x14ac:dyDescent="0.25">
      <c r="A14" s="61"/>
      <c r="B14" s="86"/>
      <c r="C14" s="86"/>
      <c r="D14" s="86"/>
      <c r="E14" s="86"/>
      <c r="F14" s="85"/>
      <c r="G14" s="62"/>
      <c r="H14" s="62"/>
      <c r="I14" s="62"/>
      <c r="J14" s="62"/>
    </row>
    <row r="15" spans="1:10" x14ac:dyDescent="0.25">
      <c r="A15" s="61" t="s">
        <v>2162</v>
      </c>
      <c r="B15" s="87"/>
      <c r="C15" s="87"/>
      <c r="D15" s="87"/>
      <c r="E15" s="88"/>
      <c r="F15" s="89" t="s">
        <v>2163</v>
      </c>
      <c r="G15" s="90" t="s">
        <v>2164</v>
      </c>
      <c r="H15" s="91" t="s">
        <v>2165</v>
      </c>
      <c r="I15" s="62"/>
      <c r="J15" s="62"/>
    </row>
    <row r="16" spans="1:10" x14ac:dyDescent="0.25">
      <c r="A16" s="61"/>
      <c r="B16" s="92" t="s">
        <v>2166</v>
      </c>
      <c r="C16" s="93"/>
      <c r="D16" s="93"/>
      <c r="E16" s="94" t="s">
        <v>2167</v>
      </c>
      <c r="F16" s="259" t="s">
        <v>2168</v>
      </c>
      <c r="G16" s="260" t="s">
        <v>375</v>
      </c>
      <c r="H16" s="261" t="s">
        <v>2169</v>
      </c>
      <c r="I16" s="62"/>
      <c r="J16" s="62"/>
    </row>
    <row r="17" spans="1:10" x14ac:dyDescent="0.25">
      <c r="A17" s="61"/>
      <c r="B17" s="92"/>
      <c r="C17" s="93"/>
      <c r="D17" s="93"/>
      <c r="E17" s="95" t="s">
        <v>2170</v>
      </c>
      <c r="F17" s="262" t="s">
        <v>2171</v>
      </c>
      <c r="G17" s="260" t="s">
        <v>375</v>
      </c>
      <c r="H17" s="261" t="s">
        <v>2169</v>
      </c>
      <c r="I17" s="62"/>
      <c r="J17" s="62"/>
    </row>
    <row r="18" spans="1:10" x14ac:dyDescent="0.25">
      <c r="A18" s="61"/>
      <c r="B18" s="79"/>
      <c r="C18" s="80"/>
      <c r="D18" s="80"/>
      <c r="E18" s="96" t="s">
        <v>2172</v>
      </c>
      <c r="F18" s="263" t="s">
        <v>2173</v>
      </c>
      <c r="G18" s="264" t="s">
        <v>375</v>
      </c>
      <c r="H18" s="270" t="s">
        <v>2169</v>
      </c>
      <c r="I18" s="62"/>
      <c r="J18" s="62"/>
    </row>
    <row r="19" spans="1:10" x14ac:dyDescent="0.25">
      <c r="A19" s="61"/>
      <c r="B19" s="67"/>
      <c r="C19" s="67"/>
      <c r="D19" s="67"/>
      <c r="E19" s="67"/>
      <c r="F19" s="97"/>
      <c r="G19" s="97"/>
      <c r="H19" s="97"/>
      <c r="I19" s="62"/>
      <c r="J19" s="62"/>
    </row>
    <row r="20" spans="1:10" x14ac:dyDescent="0.25">
      <c r="A20" s="61"/>
      <c r="B20" s="67"/>
      <c r="C20" s="67"/>
      <c r="D20" s="67"/>
      <c r="E20" s="67"/>
      <c r="F20" s="97"/>
      <c r="G20" s="97"/>
      <c r="H20" s="97"/>
      <c r="I20" s="62"/>
      <c r="J20" s="62"/>
    </row>
    <row r="21" spans="1:10" x14ac:dyDescent="0.25">
      <c r="A21" s="61" t="s">
        <v>2174</v>
      </c>
      <c r="B21" s="62"/>
      <c r="C21" s="62"/>
      <c r="D21" s="62"/>
      <c r="E21" s="98"/>
      <c r="F21" s="99" t="s">
        <v>2163</v>
      </c>
      <c r="G21" s="100" t="s">
        <v>2175</v>
      </c>
      <c r="H21" s="101" t="s">
        <v>2165</v>
      </c>
      <c r="I21" s="62"/>
      <c r="J21" s="62"/>
    </row>
    <row r="22" spans="1:10" x14ac:dyDescent="0.25">
      <c r="A22" s="62"/>
      <c r="B22" s="69" t="s">
        <v>2176</v>
      </c>
      <c r="C22" s="70"/>
      <c r="D22" s="70"/>
      <c r="E22" s="102" t="s">
        <v>2167</v>
      </c>
      <c r="F22" s="265" t="s">
        <v>2177</v>
      </c>
      <c r="G22" s="266" t="s">
        <v>2177</v>
      </c>
      <c r="H22" s="267" t="s">
        <v>2177</v>
      </c>
      <c r="I22" s="62"/>
      <c r="J22" s="62"/>
    </row>
    <row r="23" spans="1:10" x14ac:dyDescent="0.25">
      <c r="A23" s="61"/>
      <c r="B23" s="92"/>
      <c r="C23" s="93"/>
      <c r="D23" s="93"/>
      <c r="E23" s="95" t="s">
        <v>2170</v>
      </c>
      <c r="F23" s="262" t="s">
        <v>2177</v>
      </c>
      <c r="G23" s="260" t="s">
        <v>2177</v>
      </c>
      <c r="H23" s="268" t="s">
        <v>2177</v>
      </c>
      <c r="I23" s="62"/>
      <c r="J23" s="62"/>
    </row>
    <row r="24" spans="1:10" x14ac:dyDescent="0.25">
      <c r="A24" s="61"/>
      <c r="B24" s="79"/>
      <c r="C24" s="80"/>
      <c r="D24" s="80"/>
      <c r="E24" s="96" t="s">
        <v>2172</v>
      </c>
      <c r="F24" s="263" t="s">
        <v>2177</v>
      </c>
      <c r="G24" s="269" t="s">
        <v>2177</v>
      </c>
      <c r="H24" s="270" t="s">
        <v>2177</v>
      </c>
      <c r="I24" s="62"/>
      <c r="J24" s="62"/>
    </row>
    <row r="25" spans="1:10" x14ac:dyDescent="0.25">
      <c r="A25" s="61"/>
      <c r="B25" s="67"/>
      <c r="C25" s="67"/>
      <c r="D25" s="67"/>
      <c r="E25" s="67"/>
      <c r="F25" s="103"/>
      <c r="G25" s="103"/>
      <c r="H25" s="103"/>
      <c r="I25" s="62"/>
      <c r="J25" s="62"/>
    </row>
    <row r="26" spans="1:10" x14ac:dyDescent="0.25">
      <c r="A26" s="61"/>
      <c r="B26" s="67"/>
      <c r="C26" s="67"/>
      <c r="D26" s="67"/>
      <c r="E26" s="67"/>
      <c r="F26" s="103"/>
      <c r="G26" s="103"/>
      <c r="H26" s="103"/>
      <c r="I26" s="62"/>
      <c r="J26" s="62"/>
    </row>
    <row r="27" spans="1:10" x14ac:dyDescent="0.25">
      <c r="A27" s="61" t="s">
        <v>2178</v>
      </c>
      <c r="B27" s="69" t="s">
        <v>2179</v>
      </c>
      <c r="C27" s="104"/>
      <c r="D27" s="105">
        <v>0.13500000000000001</v>
      </c>
      <c r="E27" s="62"/>
      <c r="F27" s="106"/>
      <c r="G27" s="62"/>
      <c r="H27" s="62"/>
      <c r="I27" s="62"/>
      <c r="J27" s="62"/>
    </row>
    <row r="28" spans="1:10" x14ac:dyDescent="0.25">
      <c r="A28" s="61"/>
      <c r="B28" s="79"/>
      <c r="C28" s="107" t="s">
        <v>2180</v>
      </c>
      <c r="D28" s="108">
        <v>46142</v>
      </c>
      <c r="E28" s="62"/>
      <c r="F28" s="62"/>
      <c r="G28" s="62"/>
      <c r="H28" s="62"/>
      <c r="I28" s="62"/>
      <c r="J28" s="62"/>
    </row>
    <row r="29" spans="1:10" x14ac:dyDescent="0.25">
      <c r="A29" s="61"/>
      <c r="B29" s="62"/>
      <c r="C29" s="62"/>
      <c r="D29" s="62"/>
      <c r="E29" s="62"/>
      <c r="F29" s="62"/>
      <c r="G29" s="62"/>
      <c r="H29" s="62"/>
      <c r="I29" s="62"/>
      <c r="J29" s="62"/>
    </row>
    <row r="30" spans="1:10" x14ac:dyDescent="0.25">
      <c r="A30" s="61"/>
      <c r="B30" s="62"/>
      <c r="C30" s="62"/>
      <c r="D30" s="62"/>
      <c r="E30" s="62"/>
      <c r="F30" s="62"/>
      <c r="G30" s="62"/>
      <c r="H30" s="62"/>
      <c r="I30" s="62"/>
      <c r="J30" s="62"/>
    </row>
    <row r="31" spans="1:10" x14ac:dyDescent="0.25">
      <c r="A31" s="68">
        <v>2</v>
      </c>
      <c r="B31" s="59" t="s">
        <v>2181</v>
      </c>
      <c r="C31" s="59"/>
      <c r="D31" s="59"/>
      <c r="E31" s="59"/>
      <c r="F31" s="59"/>
      <c r="G31" s="59"/>
      <c r="H31" s="59"/>
      <c r="I31" s="59"/>
      <c r="J31" s="59"/>
    </row>
    <row r="32" spans="1:10" x14ac:dyDescent="0.25">
      <c r="A32" s="97"/>
      <c r="B32" s="62"/>
      <c r="C32" s="62"/>
      <c r="D32" s="62"/>
      <c r="E32" s="62"/>
      <c r="F32" s="62"/>
      <c r="G32" s="62"/>
      <c r="H32" s="62"/>
      <c r="I32" s="62"/>
      <c r="J32" s="62"/>
    </row>
    <row r="33" spans="1:10" x14ac:dyDescent="0.25">
      <c r="A33" s="97" t="s">
        <v>2182</v>
      </c>
      <c r="B33" s="109" t="s">
        <v>2183</v>
      </c>
      <c r="C33" s="110"/>
      <c r="D33" s="110"/>
      <c r="E33" s="110"/>
      <c r="F33" s="110"/>
      <c r="G33" s="110"/>
      <c r="H33" s="110"/>
      <c r="I33" s="110"/>
      <c r="J33" s="110"/>
    </row>
    <row r="34" spans="1:10" x14ac:dyDescent="0.25">
      <c r="A34" s="97"/>
      <c r="B34" s="109"/>
      <c r="C34" s="110"/>
      <c r="D34" s="110"/>
      <c r="E34" s="110"/>
      <c r="F34" s="110"/>
      <c r="G34" s="110"/>
      <c r="H34" s="110"/>
      <c r="I34" s="110"/>
      <c r="J34" s="110"/>
    </row>
    <row r="35" spans="1:10" x14ac:dyDescent="0.25">
      <c r="A35" s="97"/>
      <c r="B35" s="109"/>
      <c r="C35" s="67"/>
      <c r="D35" s="110"/>
      <c r="E35" s="99" t="s">
        <v>108</v>
      </c>
      <c r="F35" s="101" t="s">
        <v>2184</v>
      </c>
      <c r="G35" s="111"/>
      <c r="H35" s="110"/>
      <c r="I35" s="110"/>
      <c r="J35" s="110"/>
    </row>
    <row r="36" spans="1:10" x14ac:dyDescent="0.25">
      <c r="A36" s="97"/>
      <c r="B36" s="109"/>
      <c r="C36" s="67"/>
      <c r="D36" s="110"/>
      <c r="E36" s="112" t="s">
        <v>2185</v>
      </c>
      <c r="F36" s="113" t="s">
        <v>2186</v>
      </c>
      <c r="G36" s="111"/>
      <c r="H36" s="110"/>
      <c r="I36" s="110"/>
      <c r="J36" s="110"/>
    </row>
    <row r="37" spans="1:10" x14ac:dyDescent="0.25">
      <c r="A37" s="97"/>
      <c r="B37" s="69" t="s">
        <v>2187</v>
      </c>
      <c r="C37" s="114" t="s">
        <v>2188</v>
      </c>
      <c r="D37" s="115"/>
      <c r="E37" s="116"/>
      <c r="F37" s="117"/>
      <c r="G37" s="118"/>
      <c r="H37" s="62"/>
      <c r="I37" s="62"/>
      <c r="J37" s="62"/>
    </row>
    <row r="38" spans="1:10" x14ac:dyDescent="0.25">
      <c r="A38" s="97"/>
      <c r="B38" s="92"/>
      <c r="C38" s="119" t="s">
        <v>2189</v>
      </c>
      <c r="D38" s="120"/>
      <c r="E38" s="121">
        <v>55056.816784739996</v>
      </c>
      <c r="F38" s="122">
        <v>249.63001471334999</v>
      </c>
      <c r="G38" s="118"/>
      <c r="H38" s="62"/>
      <c r="I38" s="62"/>
      <c r="J38" s="62"/>
    </row>
    <row r="39" spans="1:10" x14ac:dyDescent="0.25">
      <c r="A39" s="97"/>
      <c r="B39" s="92"/>
      <c r="C39" s="119" t="s">
        <v>2190</v>
      </c>
      <c r="D39" s="120"/>
      <c r="E39" s="121"/>
      <c r="F39" s="122"/>
      <c r="G39" s="118"/>
      <c r="H39" s="62"/>
      <c r="I39" s="62"/>
      <c r="J39" s="62"/>
    </row>
    <row r="40" spans="1:10" x14ac:dyDescent="0.25">
      <c r="A40" s="97"/>
      <c r="B40" s="79"/>
      <c r="C40" s="123" t="s">
        <v>2191</v>
      </c>
      <c r="D40" s="124"/>
      <c r="E40" s="125">
        <v>670.73512155000003</v>
      </c>
      <c r="F40" s="126"/>
      <c r="G40" s="118"/>
      <c r="H40" s="62"/>
      <c r="I40" s="62"/>
      <c r="J40" s="62"/>
    </row>
    <row r="41" spans="1:10" x14ac:dyDescent="0.25">
      <c r="A41" s="97"/>
      <c r="B41" s="127"/>
      <c r="C41" s="128" t="s">
        <v>108</v>
      </c>
      <c r="D41" s="129"/>
      <c r="E41" s="310">
        <f>E38+E40</f>
        <v>55727.551906289998</v>
      </c>
      <c r="F41" s="310">
        <f>F38</f>
        <v>249.63001471334999</v>
      </c>
      <c r="G41" s="118"/>
      <c r="H41" s="62"/>
      <c r="I41" s="62"/>
      <c r="J41" s="62"/>
    </row>
    <row r="42" spans="1:10" x14ac:dyDescent="0.25">
      <c r="A42" s="97"/>
      <c r="B42" s="62"/>
      <c r="C42" s="62"/>
      <c r="D42" s="62"/>
      <c r="E42" s="62"/>
      <c r="F42" s="62"/>
      <c r="G42" s="62"/>
      <c r="H42" s="62"/>
      <c r="I42" s="62"/>
      <c r="J42" s="62"/>
    </row>
    <row r="43" spans="1:10" x14ac:dyDescent="0.25">
      <c r="A43" s="97"/>
      <c r="B43" s="127" t="s">
        <v>2192</v>
      </c>
      <c r="C43" s="129"/>
      <c r="D43" s="130"/>
      <c r="E43" s="131">
        <v>49600</v>
      </c>
      <c r="F43" s="62"/>
      <c r="G43" s="62"/>
      <c r="H43" s="62"/>
      <c r="I43" s="62"/>
      <c r="J43" s="62"/>
    </row>
    <row r="44" spans="1:10" x14ac:dyDescent="0.25">
      <c r="A44" s="97"/>
      <c r="B44" s="62"/>
      <c r="C44" s="62"/>
      <c r="D44" s="62"/>
      <c r="E44" s="62"/>
      <c r="F44" s="62"/>
      <c r="G44" s="62"/>
      <c r="H44" s="62"/>
      <c r="I44" s="62"/>
      <c r="J44" s="62"/>
    </row>
    <row r="45" spans="1:10" x14ac:dyDescent="0.25">
      <c r="A45" s="97" t="s">
        <v>2193</v>
      </c>
      <c r="B45" s="109" t="s">
        <v>2194</v>
      </c>
      <c r="C45" s="132"/>
      <c r="D45" s="86"/>
      <c r="E45" s="62"/>
      <c r="F45" s="62"/>
      <c r="G45" s="62"/>
      <c r="H45" s="62"/>
      <c r="I45" s="62"/>
      <c r="J45" s="62"/>
    </row>
    <row r="46" spans="1:10" x14ac:dyDescent="0.25">
      <c r="A46" s="97"/>
      <c r="B46" s="86"/>
      <c r="C46" s="132"/>
      <c r="D46" s="86"/>
      <c r="E46" s="62"/>
      <c r="F46" s="62"/>
      <c r="G46" s="62"/>
      <c r="H46" s="62"/>
      <c r="I46" s="62"/>
      <c r="J46" s="62"/>
    </row>
    <row r="47" spans="1:10" x14ac:dyDescent="0.25">
      <c r="A47" s="97"/>
      <c r="B47" s="86"/>
      <c r="C47" s="132"/>
      <c r="D47" s="86"/>
      <c r="E47" s="133" t="s">
        <v>2163</v>
      </c>
      <c r="F47" s="90" t="s">
        <v>2164</v>
      </c>
      <c r="G47" s="134" t="s">
        <v>2165</v>
      </c>
      <c r="H47" s="62"/>
      <c r="I47" s="62"/>
      <c r="J47" s="62"/>
    </row>
    <row r="48" spans="1:10" x14ac:dyDescent="0.25">
      <c r="A48" s="97"/>
      <c r="B48" s="69" t="s">
        <v>2195</v>
      </c>
      <c r="C48" s="70"/>
      <c r="D48" s="102" t="s">
        <v>2167</v>
      </c>
      <c r="E48" s="259" t="s">
        <v>2196</v>
      </c>
      <c r="F48" s="271" t="s">
        <v>2177</v>
      </c>
      <c r="G48" s="272" t="s">
        <v>2169</v>
      </c>
      <c r="H48" s="62"/>
      <c r="I48" s="62"/>
      <c r="J48" s="62"/>
    </row>
    <row r="49" spans="1:10" x14ac:dyDescent="0.25">
      <c r="A49" s="97"/>
      <c r="B49" s="92"/>
      <c r="C49" s="93"/>
      <c r="D49" s="95" t="s">
        <v>2170</v>
      </c>
      <c r="E49" s="262" t="s">
        <v>2196</v>
      </c>
      <c r="F49" s="260" t="s">
        <v>2177</v>
      </c>
      <c r="G49" s="268" t="s">
        <v>2169</v>
      </c>
      <c r="H49" s="62"/>
      <c r="I49" s="62"/>
      <c r="J49" s="62"/>
    </row>
    <row r="50" spans="1:10" x14ac:dyDescent="0.25">
      <c r="A50" s="97"/>
      <c r="B50" s="79"/>
      <c r="C50" s="80"/>
      <c r="D50" s="96" t="s">
        <v>2172</v>
      </c>
      <c r="E50" s="263" t="s">
        <v>2177</v>
      </c>
      <c r="F50" s="269" t="s">
        <v>2177</v>
      </c>
      <c r="G50" s="270" t="s">
        <v>2177</v>
      </c>
      <c r="H50" s="62"/>
      <c r="I50" s="62"/>
      <c r="J50" s="62"/>
    </row>
    <row r="51" spans="1:10" x14ac:dyDescent="0.25">
      <c r="A51" s="97"/>
      <c r="B51" s="62"/>
      <c r="C51" s="62"/>
      <c r="D51" s="62"/>
      <c r="E51" s="62"/>
      <c r="F51" s="62"/>
      <c r="G51" s="62"/>
      <c r="H51" s="62"/>
      <c r="I51" s="62"/>
      <c r="J51" s="62"/>
    </row>
    <row r="52" spans="1:10" x14ac:dyDescent="0.25">
      <c r="A52" s="97" t="s">
        <v>2197</v>
      </c>
      <c r="B52" s="109" t="s">
        <v>2198</v>
      </c>
      <c r="C52" s="135"/>
      <c r="D52" s="62"/>
      <c r="E52" s="62"/>
      <c r="F52" s="62"/>
      <c r="G52" s="62"/>
      <c r="H52" s="62"/>
      <c r="I52" s="62"/>
      <c r="J52" s="62"/>
    </row>
    <row r="53" spans="1:10" x14ac:dyDescent="0.25">
      <c r="A53" s="136"/>
      <c r="B53" s="135"/>
      <c r="C53" s="135"/>
      <c r="D53" s="62"/>
      <c r="E53" s="62"/>
      <c r="F53" s="62"/>
      <c r="G53" s="62"/>
      <c r="H53" s="62"/>
      <c r="I53" s="62"/>
      <c r="J53" s="62"/>
    </row>
    <row r="54" spans="1:10" x14ac:dyDescent="0.25">
      <c r="A54" s="97"/>
      <c r="B54" s="137" t="s">
        <v>2199</v>
      </c>
      <c r="C54" s="129"/>
      <c r="D54" s="130"/>
      <c r="E54" s="91" t="s">
        <v>2200</v>
      </c>
      <c r="F54" s="62"/>
      <c r="G54" s="62"/>
      <c r="H54" s="62"/>
      <c r="I54" s="62"/>
      <c r="J54" s="62"/>
    </row>
    <row r="55" spans="1:10" x14ac:dyDescent="0.25">
      <c r="A55" s="97"/>
      <c r="B55" s="74" t="s">
        <v>2201</v>
      </c>
      <c r="C55" s="75"/>
      <c r="D55" s="138"/>
      <c r="E55" s="311">
        <v>465.33153277999997</v>
      </c>
      <c r="F55" s="62"/>
      <c r="G55" s="62"/>
      <c r="H55" s="62"/>
      <c r="I55" s="62"/>
      <c r="J55" s="62"/>
    </row>
    <row r="56" spans="1:10" x14ac:dyDescent="0.25">
      <c r="A56" s="97"/>
      <c r="B56" s="74" t="s">
        <v>2202</v>
      </c>
      <c r="C56" s="75"/>
      <c r="D56" s="138"/>
      <c r="E56" s="311"/>
      <c r="F56" s="139"/>
      <c r="G56" s="140"/>
      <c r="H56" s="62"/>
      <c r="I56" s="62"/>
      <c r="J56" s="62"/>
    </row>
    <row r="57" spans="1:10" x14ac:dyDescent="0.25">
      <c r="A57" s="97"/>
      <c r="B57" s="141" t="s">
        <v>2203</v>
      </c>
      <c r="C57" s="142"/>
      <c r="D57" s="143"/>
      <c r="E57" s="312">
        <f>E58-E55</f>
        <v>256.70141711999997</v>
      </c>
      <c r="F57" s="139"/>
      <c r="G57" s="140"/>
      <c r="H57" s="62"/>
      <c r="I57" s="62"/>
      <c r="J57" s="62"/>
    </row>
    <row r="58" spans="1:10" x14ac:dyDescent="0.25">
      <c r="A58" s="97"/>
      <c r="B58" s="127"/>
      <c r="C58" s="129"/>
      <c r="D58" s="144" t="s">
        <v>2204</v>
      </c>
      <c r="E58" s="313">
        <f>E62-E61</f>
        <v>722.03294989999995</v>
      </c>
      <c r="F58" s="139"/>
      <c r="G58" s="140"/>
      <c r="H58" s="62"/>
      <c r="I58" s="62"/>
      <c r="J58" s="62"/>
    </row>
    <row r="59" spans="1:10" x14ac:dyDescent="0.25">
      <c r="A59" s="97"/>
      <c r="B59" s="145" t="s">
        <v>2192</v>
      </c>
      <c r="C59" s="146"/>
      <c r="D59" s="147"/>
      <c r="E59" s="314">
        <v>49999.873353909999</v>
      </c>
      <c r="F59" s="139"/>
      <c r="G59" s="140"/>
      <c r="H59" s="62"/>
      <c r="I59" s="62"/>
      <c r="J59" s="62"/>
    </row>
    <row r="60" spans="1:10" x14ac:dyDescent="0.25">
      <c r="A60" s="97"/>
      <c r="B60" s="148" t="s">
        <v>2205</v>
      </c>
      <c r="C60" s="149"/>
      <c r="D60" s="150"/>
      <c r="E60" s="315">
        <v>4.4640010099999996</v>
      </c>
      <c r="F60" s="139"/>
      <c r="G60" s="140"/>
      <c r="H60" s="62"/>
      <c r="I60" s="62"/>
      <c r="J60" s="62"/>
    </row>
    <row r="61" spans="1:10" x14ac:dyDescent="0.25">
      <c r="A61" s="97"/>
      <c r="B61" s="127"/>
      <c r="C61" s="129"/>
      <c r="D61" s="144" t="s">
        <v>2206</v>
      </c>
      <c r="E61" s="313">
        <f>E59+E60</f>
        <v>50004.337354919997</v>
      </c>
      <c r="F61" s="139"/>
      <c r="G61" s="140"/>
      <c r="H61" s="62"/>
      <c r="I61" s="62"/>
      <c r="J61" s="62"/>
    </row>
    <row r="62" spans="1:10" x14ac:dyDescent="0.25">
      <c r="A62" s="97"/>
      <c r="B62" s="137" t="s">
        <v>2207</v>
      </c>
      <c r="C62" s="129"/>
      <c r="D62" s="130"/>
      <c r="E62" s="313">
        <v>50726.370304819997</v>
      </c>
      <c r="F62" s="139"/>
      <c r="G62" s="140"/>
      <c r="H62" s="62"/>
      <c r="I62" s="62"/>
      <c r="J62" s="62"/>
    </row>
    <row r="63" spans="1:10" x14ac:dyDescent="0.25">
      <c r="A63" s="151"/>
      <c r="B63" s="152"/>
      <c r="C63" s="1"/>
      <c r="D63" s="1"/>
      <c r="E63" s="153"/>
      <c r="F63" s="154"/>
      <c r="G63" s="154"/>
      <c r="H63" s="1"/>
      <c r="I63" s="1"/>
      <c r="J63" s="1"/>
    </row>
    <row r="64" spans="1:10" x14ac:dyDescent="0.25">
      <c r="A64" s="97"/>
      <c r="B64" s="62"/>
      <c r="C64" s="62"/>
      <c r="D64" s="62"/>
      <c r="E64" s="62"/>
      <c r="F64" s="139"/>
      <c r="G64" s="140"/>
      <c r="H64" s="62"/>
      <c r="I64" s="62"/>
      <c r="J64" s="62"/>
    </row>
    <row r="65" spans="1:10" x14ac:dyDescent="0.25">
      <c r="A65" s="68">
        <v>3</v>
      </c>
      <c r="B65" s="59" t="s">
        <v>2208</v>
      </c>
      <c r="C65" s="59"/>
      <c r="D65" s="59"/>
      <c r="E65" s="59"/>
      <c r="F65" s="59"/>
      <c r="G65" s="59"/>
      <c r="H65" s="59"/>
      <c r="I65" s="59"/>
      <c r="J65" s="59"/>
    </row>
    <row r="66" spans="1:10" x14ac:dyDescent="0.25">
      <c r="A66" s="155"/>
      <c r="B66" s="132"/>
      <c r="C66" s="132"/>
      <c r="D66" s="132"/>
      <c r="E66" s="132"/>
      <c r="F66" s="132"/>
      <c r="G66" s="132"/>
      <c r="H66" s="132"/>
      <c r="I66" s="156"/>
      <c r="J66" s="132"/>
    </row>
    <row r="67" spans="1:10" x14ac:dyDescent="0.25">
      <c r="A67" s="61" t="s">
        <v>2209</v>
      </c>
      <c r="B67" s="109" t="s">
        <v>2210</v>
      </c>
      <c r="C67" s="62"/>
      <c r="D67" s="62"/>
      <c r="E67" s="62"/>
      <c r="F67" s="62"/>
      <c r="G67" s="62"/>
      <c r="H67" s="62"/>
      <c r="I67" s="157"/>
      <c r="J67" s="62"/>
    </row>
    <row r="68" spans="1:10" x14ac:dyDescent="0.25">
      <c r="A68" s="61"/>
      <c r="B68" s="62"/>
      <c r="C68" s="62"/>
      <c r="D68" s="62"/>
      <c r="E68" s="62"/>
      <c r="F68" s="62"/>
      <c r="G68" s="62"/>
      <c r="H68" s="62"/>
      <c r="I68" s="157"/>
      <c r="J68" s="62"/>
    </row>
    <row r="69" spans="1:10" x14ac:dyDescent="0.25">
      <c r="A69" s="61"/>
      <c r="B69" s="158"/>
      <c r="C69" s="158"/>
      <c r="D69" s="159" t="s">
        <v>2211</v>
      </c>
      <c r="E69" s="159" t="s">
        <v>81</v>
      </c>
      <c r="F69" s="91" t="s">
        <v>2212</v>
      </c>
      <c r="G69" s="62"/>
      <c r="H69" s="62"/>
      <c r="I69" s="157"/>
      <c r="J69" s="62"/>
    </row>
    <row r="70" spans="1:10" x14ac:dyDescent="0.25">
      <c r="A70" s="61"/>
      <c r="B70" s="92" t="s">
        <v>2213</v>
      </c>
      <c r="C70" s="93"/>
      <c r="D70" s="273"/>
      <c r="E70" s="273"/>
      <c r="F70" s="160"/>
      <c r="G70" s="161"/>
      <c r="H70" s="62"/>
      <c r="I70" s="157"/>
      <c r="J70" s="62"/>
    </row>
    <row r="71" spans="1:10" x14ac:dyDescent="0.25">
      <c r="A71" s="61"/>
      <c r="B71" s="74" t="s">
        <v>555</v>
      </c>
      <c r="C71" s="75"/>
      <c r="D71" s="274">
        <v>6.9932325407689415</v>
      </c>
      <c r="E71" s="274">
        <v>8.2714974482557153</v>
      </c>
      <c r="F71" s="162" t="s">
        <v>2214</v>
      </c>
      <c r="G71" s="62"/>
      <c r="H71" s="62"/>
      <c r="I71" s="157"/>
      <c r="J71" s="62"/>
    </row>
    <row r="72" spans="1:10" x14ac:dyDescent="0.25">
      <c r="A72" s="61"/>
      <c r="B72" s="74" t="s">
        <v>557</v>
      </c>
      <c r="C72" s="163"/>
      <c r="D72" s="274"/>
      <c r="E72" s="274"/>
      <c r="F72" s="164"/>
      <c r="G72" s="62"/>
      <c r="H72" s="62"/>
      <c r="I72" s="157"/>
      <c r="J72" s="62"/>
    </row>
    <row r="73" spans="1:10" x14ac:dyDescent="0.25">
      <c r="A73" s="61"/>
      <c r="B73" s="92" t="s">
        <v>2191</v>
      </c>
      <c r="C73" s="93"/>
      <c r="D73" s="275">
        <f>E73</f>
        <v>0.16586279207045648</v>
      </c>
      <c r="E73" s="275">
        <v>0.16586279207045648</v>
      </c>
      <c r="F73" s="165" t="s">
        <v>2215</v>
      </c>
      <c r="G73" s="67"/>
      <c r="H73" s="62"/>
      <c r="I73" s="157"/>
      <c r="J73" s="62"/>
    </row>
    <row r="74" spans="1:10" x14ac:dyDescent="0.25">
      <c r="A74" s="61"/>
      <c r="B74" s="127"/>
      <c r="C74" s="128" t="s">
        <v>2216</v>
      </c>
      <c r="D74" s="276">
        <v>6.9110052792120422</v>
      </c>
      <c r="E74" s="276">
        <v>8.1738750599141614</v>
      </c>
      <c r="F74" s="166"/>
      <c r="G74" s="62"/>
      <c r="H74" s="62"/>
      <c r="I74" s="157"/>
      <c r="J74" s="62"/>
    </row>
    <row r="75" spans="1:10" x14ac:dyDescent="0.25">
      <c r="A75" s="61"/>
      <c r="B75" s="87"/>
      <c r="C75" s="167"/>
      <c r="D75" s="87"/>
      <c r="E75" s="87"/>
      <c r="F75" s="168"/>
      <c r="G75" s="62"/>
      <c r="H75" s="62"/>
      <c r="I75" s="157"/>
      <c r="J75" s="62"/>
    </row>
    <row r="76" spans="1:10" x14ac:dyDescent="0.25">
      <c r="A76" s="61"/>
      <c r="B76" s="127"/>
      <c r="C76" s="128" t="s">
        <v>2217</v>
      </c>
      <c r="D76" s="277">
        <f>E76</f>
        <v>5.3654329077060936</v>
      </c>
      <c r="E76" s="277">
        <v>5.3654329077060936</v>
      </c>
      <c r="F76" s="166" t="s">
        <v>2215</v>
      </c>
      <c r="G76" s="62"/>
      <c r="H76" s="62"/>
      <c r="I76" s="157"/>
      <c r="J76" s="62"/>
    </row>
    <row r="77" spans="1:10" x14ac:dyDescent="0.25">
      <c r="A77" s="61"/>
      <c r="B77" s="62"/>
      <c r="C77" s="62"/>
      <c r="D77" s="62"/>
      <c r="E77" s="62"/>
      <c r="F77" s="62"/>
      <c r="G77" s="62"/>
      <c r="H77" s="67"/>
      <c r="I77" s="169"/>
      <c r="J77" s="169"/>
    </row>
    <row r="78" spans="1:10" x14ac:dyDescent="0.25">
      <c r="A78" s="61" t="s">
        <v>2218</v>
      </c>
      <c r="B78" s="109" t="s">
        <v>2219</v>
      </c>
      <c r="C78" s="62"/>
      <c r="D78" s="62"/>
      <c r="E78" s="62"/>
      <c r="F78" s="62"/>
      <c r="G78" s="62"/>
      <c r="H78" s="62"/>
      <c r="I78" s="62"/>
      <c r="J78" s="62"/>
    </row>
    <row r="79" spans="1:10" x14ac:dyDescent="0.25">
      <c r="A79" s="61"/>
      <c r="B79" s="62"/>
      <c r="C79" s="62"/>
      <c r="D79" s="62"/>
      <c r="E79" s="62"/>
      <c r="F79" s="62"/>
      <c r="G79" s="62"/>
      <c r="H79" s="62"/>
      <c r="I79" s="62"/>
      <c r="J79" s="62"/>
    </row>
    <row r="80" spans="1:10" x14ac:dyDescent="0.25">
      <c r="A80" s="61"/>
      <c r="B80" s="82"/>
      <c r="C80" s="83"/>
      <c r="D80" s="89" t="s">
        <v>2220</v>
      </c>
      <c r="E80" s="90" t="s">
        <v>128</v>
      </c>
      <c r="F80" s="170" t="s">
        <v>130</v>
      </c>
      <c r="G80" s="90" t="s">
        <v>132</v>
      </c>
      <c r="H80" s="90" t="s">
        <v>134</v>
      </c>
      <c r="I80" s="90" t="s">
        <v>136</v>
      </c>
      <c r="J80" s="91" t="s">
        <v>138</v>
      </c>
    </row>
    <row r="81" spans="1:10" x14ac:dyDescent="0.25">
      <c r="A81" s="61"/>
      <c r="B81" s="92" t="s">
        <v>2213</v>
      </c>
      <c r="C81" s="171"/>
      <c r="D81" s="316"/>
      <c r="E81" s="317"/>
      <c r="F81" s="318"/>
      <c r="G81" s="319"/>
      <c r="H81" s="317"/>
      <c r="I81" s="319"/>
      <c r="J81" s="320"/>
    </row>
    <row r="82" spans="1:10" x14ac:dyDescent="0.25">
      <c r="A82" s="61"/>
      <c r="B82" s="74" t="s">
        <v>555</v>
      </c>
      <c r="C82" s="138"/>
      <c r="D82" s="321">
        <v>5536.3840709181341</v>
      </c>
      <c r="E82" s="322">
        <v>5216.55921028803</v>
      </c>
      <c r="F82" s="323">
        <v>4879.4244008289897</v>
      </c>
      <c r="G82" s="324">
        <v>4542.0948685681915</v>
      </c>
      <c r="H82" s="322">
        <v>4191.2197816841099</v>
      </c>
      <c r="I82" s="324">
        <v>16083.776671436535</v>
      </c>
      <c r="J82" s="325">
        <v>14571.271108446015</v>
      </c>
    </row>
    <row r="83" spans="1:10" x14ac:dyDescent="0.25">
      <c r="A83" s="61"/>
      <c r="B83" s="74" t="s">
        <v>557</v>
      </c>
      <c r="C83" s="138"/>
      <c r="D83" s="321"/>
      <c r="E83" s="322"/>
      <c r="F83" s="323"/>
      <c r="G83" s="324"/>
      <c r="H83" s="322"/>
      <c r="I83" s="324"/>
      <c r="J83" s="325"/>
    </row>
    <row r="84" spans="1:10" x14ac:dyDescent="0.25">
      <c r="A84" s="61"/>
      <c r="B84" s="92" t="s">
        <v>2191</v>
      </c>
      <c r="C84" s="171"/>
      <c r="D84" s="326">
        <f>E40</f>
        <v>670.73512155000003</v>
      </c>
      <c r="E84" s="327"/>
      <c r="F84" s="327"/>
      <c r="G84" s="327"/>
      <c r="H84" s="327"/>
      <c r="I84" s="327"/>
      <c r="J84" s="328"/>
    </row>
    <row r="85" spans="1:10" x14ac:dyDescent="0.25">
      <c r="A85" s="61"/>
      <c r="B85" s="127"/>
      <c r="C85" s="172" t="s">
        <v>2221</v>
      </c>
      <c r="D85" s="329">
        <f>D82+D84</f>
        <v>6207.1191924681343</v>
      </c>
      <c r="E85" s="330">
        <f>E82</f>
        <v>5216.55921028803</v>
      </c>
      <c r="F85" s="330">
        <f t="shared" ref="F85:I85" si="0">F82</f>
        <v>4879.4244008289897</v>
      </c>
      <c r="G85" s="330">
        <f t="shared" si="0"/>
        <v>4542.0948685681915</v>
      </c>
      <c r="H85" s="330">
        <f t="shared" si="0"/>
        <v>4191.2197816841099</v>
      </c>
      <c r="I85" s="330">
        <f t="shared" si="0"/>
        <v>16083.776671436535</v>
      </c>
      <c r="J85" s="333">
        <f>J82</f>
        <v>14571.271108446015</v>
      </c>
    </row>
    <row r="86" spans="1:10" x14ac:dyDescent="0.25">
      <c r="A86" s="61"/>
      <c r="B86" s="87"/>
      <c r="C86" s="173"/>
      <c r="D86" s="174"/>
      <c r="E86" s="174"/>
      <c r="F86" s="174"/>
      <c r="G86" s="174"/>
      <c r="H86" s="174"/>
      <c r="I86" s="174"/>
      <c r="J86" s="174"/>
    </row>
    <row r="87" spans="1:10" x14ac:dyDescent="0.25">
      <c r="A87" s="61"/>
      <c r="B87" s="79"/>
      <c r="C87" s="175" t="s">
        <v>2222</v>
      </c>
      <c r="D87" s="334">
        <f>D98</f>
        <v>5500</v>
      </c>
      <c r="E87" s="335">
        <f>E98</f>
        <v>4590</v>
      </c>
      <c r="F87" s="335">
        <f t="shared" ref="F87:I87" si="1">F98</f>
        <v>3910</v>
      </c>
      <c r="G87" s="335">
        <f t="shared" si="1"/>
        <v>5000</v>
      </c>
      <c r="H87" s="335">
        <f t="shared" si="1"/>
        <v>6500</v>
      </c>
      <c r="I87" s="335">
        <f t="shared" si="1"/>
        <v>19500</v>
      </c>
      <c r="J87" s="336">
        <f>J98</f>
        <v>4600</v>
      </c>
    </row>
    <row r="88" spans="1:10" x14ac:dyDescent="0.25">
      <c r="A88" s="61"/>
      <c r="B88" s="62"/>
      <c r="C88" s="62"/>
      <c r="D88" s="62"/>
      <c r="E88" s="62"/>
      <c r="F88" s="62"/>
      <c r="G88" s="62"/>
      <c r="H88" s="62"/>
      <c r="I88" s="62"/>
      <c r="J88" s="62"/>
    </row>
    <row r="89" spans="1:10" x14ac:dyDescent="0.25">
      <c r="A89" s="61" t="s">
        <v>2223</v>
      </c>
      <c r="B89" s="109" t="s">
        <v>2224</v>
      </c>
      <c r="C89" s="62"/>
      <c r="D89" s="62"/>
      <c r="E89" s="62"/>
      <c r="F89" s="62"/>
      <c r="G89" s="62"/>
      <c r="H89" s="62"/>
      <c r="I89" s="62"/>
      <c r="J89" s="62"/>
    </row>
    <row r="90" spans="1:10" x14ac:dyDescent="0.25">
      <c r="A90" s="61"/>
      <c r="B90" s="62"/>
      <c r="C90" s="62"/>
      <c r="D90" s="176"/>
      <c r="E90" s="62"/>
      <c r="F90" s="62"/>
      <c r="G90" s="62"/>
      <c r="H90" s="62"/>
      <c r="I90" s="62"/>
      <c r="J90" s="62"/>
    </row>
    <row r="91" spans="1:10" x14ac:dyDescent="0.25">
      <c r="A91" s="61"/>
      <c r="B91" s="82"/>
      <c r="C91" s="83"/>
      <c r="D91" s="89" t="s">
        <v>126</v>
      </c>
      <c r="E91" s="90" t="s">
        <v>128</v>
      </c>
      <c r="F91" s="170" t="s">
        <v>130</v>
      </c>
      <c r="G91" s="177" t="s">
        <v>132</v>
      </c>
      <c r="H91" s="90" t="s">
        <v>134</v>
      </c>
      <c r="I91" s="170" t="s">
        <v>136</v>
      </c>
      <c r="J91" s="134" t="s">
        <v>138</v>
      </c>
    </row>
    <row r="92" spans="1:10" x14ac:dyDescent="0.25">
      <c r="A92" s="61"/>
      <c r="B92" s="92" t="s">
        <v>2213</v>
      </c>
      <c r="C92" s="171"/>
      <c r="D92" s="316"/>
      <c r="E92" s="317"/>
      <c r="F92" s="318"/>
      <c r="G92" s="319"/>
      <c r="H92" s="317"/>
      <c r="I92" s="319"/>
      <c r="J92" s="320"/>
    </row>
    <row r="93" spans="1:10" x14ac:dyDescent="0.25">
      <c r="A93" s="61"/>
      <c r="B93" s="74" t="s">
        <v>555</v>
      </c>
      <c r="C93" s="138"/>
      <c r="D93" s="337">
        <v>4095.1913231899998</v>
      </c>
      <c r="E93" s="338">
        <v>4041.67403117</v>
      </c>
      <c r="F93" s="339">
        <v>3952.8338650300002</v>
      </c>
      <c r="G93" s="340">
        <v>3844.4703442599998</v>
      </c>
      <c r="H93" s="338">
        <v>3699.7856277199999</v>
      </c>
      <c r="I93" s="340">
        <v>15970.075333590001</v>
      </c>
      <c r="J93" s="341">
        <v>19416.699587210001</v>
      </c>
    </row>
    <row r="94" spans="1:10" x14ac:dyDescent="0.25">
      <c r="A94" s="61"/>
      <c r="B94" s="74" t="s">
        <v>557</v>
      </c>
      <c r="C94" s="138"/>
      <c r="D94" s="337"/>
      <c r="E94" s="338"/>
      <c r="F94" s="339"/>
      <c r="G94" s="340"/>
      <c r="H94" s="338"/>
      <c r="I94" s="340"/>
      <c r="J94" s="341"/>
    </row>
    <row r="95" spans="1:10" x14ac:dyDescent="0.25">
      <c r="A95" s="61"/>
      <c r="B95" s="92" t="s">
        <v>2191</v>
      </c>
      <c r="C95" s="171"/>
      <c r="D95" s="337">
        <f>E40</f>
        <v>670.73512155000003</v>
      </c>
      <c r="E95" s="338"/>
      <c r="F95" s="339"/>
      <c r="G95" s="340"/>
      <c r="H95" s="338"/>
      <c r="I95" s="340"/>
      <c r="J95" s="341"/>
    </row>
    <row r="96" spans="1:10" x14ac:dyDescent="0.25">
      <c r="A96" s="61"/>
      <c r="B96" s="127"/>
      <c r="C96" s="172" t="s">
        <v>2225</v>
      </c>
      <c r="D96" s="329">
        <f>D93+D95</f>
        <v>4765.9264447400001</v>
      </c>
      <c r="E96" s="330">
        <f>E93</f>
        <v>4041.67403117</v>
      </c>
      <c r="F96" s="330">
        <f t="shared" ref="F96:I96" si="2">F93</f>
        <v>3952.8338650300002</v>
      </c>
      <c r="G96" s="330">
        <f t="shared" si="2"/>
        <v>3844.4703442599998</v>
      </c>
      <c r="H96" s="330">
        <f t="shared" si="2"/>
        <v>3699.7856277199999</v>
      </c>
      <c r="I96" s="330">
        <f t="shared" si="2"/>
        <v>15970.075333590001</v>
      </c>
      <c r="J96" s="333">
        <f>J93</f>
        <v>19416.699587210001</v>
      </c>
    </row>
    <row r="97" spans="1:10" x14ac:dyDescent="0.25">
      <c r="A97" s="61"/>
      <c r="B97" s="87"/>
      <c r="C97" s="173"/>
      <c r="D97" s="178"/>
      <c r="E97" s="178"/>
      <c r="F97" s="178"/>
      <c r="G97" s="178"/>
      <c r="H97" s="178"/>
      <c r="I97" s="178"/>
      <c r="J97" s="178"/>
    </row>
    <row r="98" spans="1:10" x14ac:dyDescent="0.25">
      <c r="A98" s="61"/>
      <c r="B98" s="179"/>
      <c r="C98" s="175" t="s">
        <v>2226</v>
      </c>
      <c r="D98" s="329">
        <v>5500</v>
      </c>
      <c r="E98" s="330">
        <v>4590</v>
      </c>
      <c r="F98" s="331">
        <v>3910</v>
      </c>
      <c r="G98" s="332">
        <v>5000</v>
      </c>
      <c r="H98" s="330">
        <v>6500</v>
      </c>
      <c r="I98" s="332">
        <v>19500</v>
      </c>
      <c r="J98" s="333">
        <v>4600</v>
      </c>
    </row>
    <row r="99" spans="1:10" x14ac:dyDescent="0.25">
      <c r="A99" s="61"/>
      <c r="B99" s="180"/>
      <c r="C99" s="181" t="s">
        <v>2227</v>
      </c>
      <c r="D99" s="338">
        <v>0</v>
      </c>
      <c r="E99" s="338">
        <v>0</v>
      </c>
      <c r="F99" s="338">
        <v>0</v>
      </c>
      <c r="G99" s="338">
        <v>0</v>
      </c>
      <c r="H99" s="338">
        <v>0</v>
      </c>
      <c r="I99" s="338">
        <v>0</v>
      </c>
      <c r="J99" s="341">
        <v>0</v>
      </c>
    </row>
    <row r="100" spans="1:10" x14ac:dyDescent="0.25">
      <c r="A100" s="61"/>
      <c r="B100" s="182"/>
      <c r="C100" s="183" t="s">
        <v>2228</v>
      </c>
      <c r="D100" s="486">
        <f>D98-D99</f>
        <v>5500</v>
      </c>
      <c r="E100" s="486">
        <f t="shared" ref="E100:I100" si="3">E98-E99</f>
        <v>4590</v>
      </c>
      <c r="F100" s="486">
        <f t="shared" si="3"/>
        <v>3910</v>
      </c>
      <c r="G100" s="486">
        <f t="shared" si="3"/>
        <v>5000</v>
      </c>
      <c r="H100" s="486">
        <f t="shared" si="3"/>
        <v>6500</v>
      </c>
      <c r="I100" s="486">
        <f t="shared" si="3"/>
        <v>19500</v>
      </c>
      <c r="J100" s="342">
        <f>J98-J99</f>
        <v>4600</v>
      </c>
    </row>
    <row r="101" spans="1:10" x14ac:dyDescent="0.25">
      <c r="A101" s="61"/>
      <c r="B101" s="62"/>
      <c r="C101" s="62"/>
      <c r="D101" s="62"/>
      <c r="E101" s="62"/>
      <c r="F101" s="62"/>
      <c r="G101" s="62"/>
      <c r="H101" s="62"/>
      <c r="I101" s="62"/>
      <c r="J101" s="62"/>
    </row>
    <row r="102" spans="1:10" x14ac:dyDescent="0.25">
      <c r="A102" s="61" t="s">
        <v>2229</v>
      </c>
      <c r="B102" s="109" t="s">
        <v>2230</v>
      </c>
      <c r="C102" s="62"/>
      <c r="D102" s="62"/>
      <c r="E102" s="62"/>
      <c r="F102" s="62"/>
      <c r="G102" s="62"/>
      <c r="H102" s="62"/>
      <c r="I102" s="62"/>
      <c r="J102" s="62"/>
    </row>
    <row r="103" spans="1:10" x14ac:dyDescent="0.25">
      <c r="A103" s="61"/>
      <c r="B103" s="62"/>
      <c r="C103" s="62"/>
      <c r="D103" s="62"/>
      <c r="E103" s="62"/>
      <c r="F103" s="62"/>
      <c r="G103" s="62"/>
      <c r="H103" s="62"/>
      <c r="I103" s="62"/>
      <c r="J103" s="62"/>
    </row>
    <row r="104" spans="1:10" x14ac:dyDescent="0.25">
      <c r="A104" s="61"/>
      <c r="B104" s="62"/>
      <c r="C104" s="62"/>
      <c r="D104" s="133" t="s">
        <v>796</v>
      </c>
      <c r="E104" s="91" t="s">
        <v>2231</v>
      </c>
      <c r="F104" s="62"/>
      <c r="G104" s="62"/>
      <c r="H104" s="62"/>
      <c r="I104" s="62"/>
      <c r="J104" s="62"/>
    </row>
    <row r="105" spans="1:10" x14ac:dyDescent="0.25">
      <c r="A105" s="61"/>
      <c r="B105" s="500" t="s">
        <v>2232</v>
      </c>
      <c r="C105" s="102" t="s">
        <v>2233</v>
      </c>
      <c r="D105" s="278">
        <v>0</v>
      </c>
      <c r="E105" s="279"/>
      <c r="F105" s="62"/>
      <c r="G105" s="62"/>
      <c r="H105" s="62"/>
      <c r="I105" s="62"/>
      <c r="J105" s="62"/>
    </row>
    <row r="106" spans="1:10" x14ac:dyDescent="0.25">
      <c r="A106" s="61"/>
      <c r="B106" s="501"/>
      <c r="C106" s="184" t="s">
        <v>2234</v>
      </c>
      <c r="D106" s="280">
        <v>0</v>
      </c>
      <c r="E106" s="281"/>
      <c r="F106" s="62"/>
      <c r="G106" s="62"/>
      <c r="H106" s="62"/>
      <c r="I106" s="62"/>
      <c r="J106" s="62"/>
    </row>
    <row r="107" spans="1:10" x14ac:dyDescent="0.25">
      <c r="A107" s="61"/>
      <c r="B107" s="62"/>
      <c r="C107" s="62"/>
      <c r="D107" s="62"/>
      <c r="E107" s="62"/>
      <c r="F107" s="62"/>
      <c r="G107" s="62"/>
      <c r="H107" s="62"/>
      <c r="I107" s="62"/>
      <c r="J107" s="62"/>
    </row>
    <row r="108" spans="1:10" x14ac:dyDescent="0.25">
      <c r="A108" s="61"/>
      <c r="B108" s="500" t="s">
        <v>2235</v>
      </c>
      <c r="C108" s="102" t="s">
        <v>2233</v>
      </c>
      <c r="D108" s="278">
        <v>0</v>
      </c>
      <c r="E108" s="279"/>
      <c r="F108" s="62"/>
      <c r="G108" s="62"/>
      <c r="H108" s="62"/>
      <c r="I108" s="62"/>
      <c r="J108" s="62"/>
    </row>
    <row r="109" spans="1:10" x14ac:dyDescent="0.25">
      <c r="A109" s="61"/>
      <c r="B109" s="501"/>
      <c r="C109" s="184" t="s">
        <v>2234</v>
      </c>
      <c r="D109" s="280">
        <v>0</v>
      </c>
      <c r="E109" s="281"/>
      <c r="F109" s="62"/>
      <c r="G109" s="62"/>
      <c r="H109" s="62"/>
      <c r="I109" s="62"/>
      <c r="J109" s="62"/>
    </row>
    <row r="110" spans="1:10" x14ac:dyDescent="0.25">
      <c r="A110" s="61"/>
      <c r="B110" s="62"/>
      <c r="C110" s="62"/>
      <c r="D110" s="62"/>
      <c r="E110" s="62"/>
      <c r="F110" s="62"/>
      <c r="G110" s="62"/>
      <c r="H110" s="62"/>
      <c r="I110" s="62"/>
      <c r="J110" s="62"/>
    </row>
    <row r="111" spans="1:10" x14ac:dyDescent="0.25">
      <c r="A111" s="61" t="s">
        <v>2236</v>
      </c>
      <c r="B111" s="109" t="s">
        <v>2237</v>
      </c>
      <c r="C111" s="62"/>
      <c r="D111" s="62"/>
      <c r="E111" s="62"/>
      <c r="F111" s="62"/>
      <c r="G111" s="62"/>
      <c r="H111" s="62"/>
      <c r="I111" s="62"/>
      <c r="J111" s="62"/>
    </row>
    <row r="112" spans="1:10" x14ac:dyDescent="0.25">
      <c r="A112" s="61"/>
      <c r="B112" s="62"/>
      <c r="C112" s="62"/>
      <c r="D112" s="62"/>
      <c r="E112" s="62"/>
      <c r="F112" s="62"/>
      <c r="G112" s="62"/>
      <c r="H112" s="62"/>
      <c r="I112" s="62"/>
      <c r="J112" s="62"/>
    </row>
    <row r="113" spans="1:10" x14ac:dyDescent="0.25">
      <c r="A113" s="61"/>
      <c r="B113" s="83"/>
      <c r="C113" s="133" t="s">
        <v>2200</v>
      </c>
      <c r="D113" s="91" t="s">
        <v>2231</v>
      </c>
      <c r="E113" s="62"/>
      <c r="F113" s="62"/>
      <c r="G113" s="62"/>
      <c r="H113" s="62"/>
      <c r="I113" s="62"/>
      <c r="J113" s="62"/>
    </row>
    <row r="114" spans="1:10" x14ac:dyDescent="0.25">
      <c r="A114" s="61"/>
      <c r="B114" s="185" t="s">
        <v>2238</v>
      </c>
      <c r="C114" s="282"/>
      <c r="D114" s="283"/>
      <c r="E114" s="62"/>
      <c r="F114" s="62"/>
      <c r="G114" s="62"/>
      <c r="H114" s="62"/>
      <c r="I114" s="62"/>
      <c r="J114" s="62"/>
    </row>
    <row r="115" spans="1:10" x14ac:dyDescent="0.25">
      <c r="A115" s="61"/>
      <c r="B115" s="186" t="s">
        <v>2239</v>
      </c>
      <c r="C115" s="284">
        <f>E40</f>
        <v>670.73512155000003</v>
      </c>
      <c r="D115" s="285">
        <f>E73</f>
        <v>0.16586279207045648</v>
      </c>
      <c r="E115" s="62"/>
      <c r="F115" s="62"/>
      <c r="G115" s="62"/>
      <c r="H115" s="62"/>
      <c r="I115" s="62"/>
      <c r="J115" s="62"/>
    </row>
    <row r="116" spans="1:10" x14ac:dyDescent="0.25">
      <c r="A116" s="61"/>
      <c r="B116" s="185" t="s">
        <v>2240</v>
      </c>
      <c r="C116" s="282"/>
      <c r="D116" s="283"/>
      <c r="E116" s="62"/>
      <c r="F116" s="62"/>
      <c r="G116" s="62"/>
      <c r="H116" s="62"/>
      <c r="I116" s="62"/>
      <c r="J116" s="62"/>
    </row>
    <row r="117" spans="1:10" x14ac:dyDescent="0.25">
      <c r="A117" s="61"/>
      <c r="B117" s="137" t="s">
        <v>108</v>
      </c>
      <c r="C117" s="286">
        <f>C115</f>
        <v>670.73512155000003</v>
      </c>
      <c r="D117" s="287">
        <f>D115</f>
        <v>0.16586279207045648</v>
      </c>
      <c r="E117" s="62"/>
      <c r="F117" s="62"/>
      <c r="G117" s="62"/>
      <c r="H117" s="62"/>
      <c r="I117" s="62"/>
      <c r="J117" s="62"/>
    </row>
    <row r="118" spans="1:10" x14ac:dyDescent="0.25">
      <c r="A118" s="61"/>
      <c r="B118" s="62"/>
      <c r="C118" s="62"/>
      <c r="D118" s="62"/>
      <c r="E118" s="62"/>
      <c r="F118" s="62"/>
      <c r="G118" s="62"/>
      <c r="H118" s="62"/>
      <c r="I118" s="62"/>
      <c r="J118" s="62"/>
    </row>
  </sheetData>
  <mergeCells count="2">
    <mergeCell ref="B105:B106"/>
    <mergeCell ref="B108:B109"/>
  </mergeCells>
  <hyperlinks>
    <hyperlink ref="E12" r:id="rId1" xr:uid="{00000000-0004-0000-0700-000000000000}"/>
  </hyperlinks>
  <pageMargins left="0.7" right="0.7" top="0.75" bottom="0.75" header="0.3" footer="0.3"/>
  <pageSetup paperSize="9" scale="70" fitToHeight="0" orientation="landscape" horizontalDpi="300" verticalDpi="300"/>
  <rowBreaks count="2" manualBreakCount="2">
    <brk id="44" max="1048575" man="1"/>
    <brk id="88" max="104857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CC308-72E2-40F1-96AC-18008B7AC05B}">
  <sheetPr codeName="Feuil8">
    <tabColor rgb="FFFFFF00"/>
    <pageSetUpPr fitToPage="1"/>
  </sheetPr>
  <dimension ref="A1:F49"/>
  <sheetViews>
    <sheetView workbookViewId="0">
      <selection activeCell="H39" sqref="H39"/>
    </sheetView>
  </sheetViews>
  <sheetFormatPr baseColWidth="10" defaultColWidth="9.140625" defaultRowHeight="15" x14ac:dyDescent="0.25"/>
  <cols>
    <col min="1" max="1" width="6.7109375" customWidth="1"/>
    <col min="2" max="4" width="16.7109375" customWidth="1"/>
    <col min="5" max="5" width="10.7109375" customWidth="1"/>
    <col min="6" max="6" width="6.7109375" customWidth="1"/>
  </cols>
  <sheetData>
    <row r="1" spans="1:6" x14ac:dyDescent="0.25">
      <c r="A1" s="187"/>
      <c r="B1" s="188" t="s">
        <v>2151</v>
      </c>
      <c r="C1" s="189"/>
      <c r="D1" s="189"/>
      <c r="E1" s="189"/>
      <c r="F1" s="189"/>
    </row>
    <row r="2" spans="1:6" x14ac:dyDescent="0.25">
      <c r="A2" s="151"/>
      <c r="B2" s="1"/>
      <c r="C2" s="1"/>
      <c r="D2" s="1"/>
      <c r="E2" s="1"/>
      <c r="F2" s="1"/>
    </row>
    <row r="3" spans="1:6" x14ac:dyDescent="0.25">
      <c r="A3" s="151"/>
      <c r="B3" s="190" t="s">
        <v>2152</v>
      </c>
      <c r="C3" s="191" t="s">
        <v>3</v>
      </c>
      <c r="D3" s="192"/>
      <c r="E3" s="193"/>
      <c r="F3" s="1"/>
    </row>
    <row r="4" spans="1:6" x14ac:dyDescent="0.25">
      <c r="A4" s="151"/>
      <c r="B4" s="190" t="s">
        <v>2153</v>
      </c>
      <c r="C4" s="308">
        <v>46203</v>
      </c>
      <c r="D4" s="1" t="s">
        <v>2154</v>
      </c>
      <c r="E4" s="1"/>
      <c r="F4" s="1"/>
    </row>
    <row r="5" spans="1:6" x14ac:dyDescent="0.25">
      <c r="A5" s="151"/>
      <c r="B5" s="1"/>
      <c r="C5" s="1"/>
      <c r="D5" s="1"/>
      <c r="E5" s="1"/>
      <c r="F5" s="1"/>
    </row>
    <row r="6" spans="1:6" x14ac:dyDescent="0.25">
      <c r="A6" s="194">
        <v>4</v>
      </c>
      <c r="B6" s="188" t="s">
        <v>2241</v>
      </c>
      <c r="C6" s="188"/>
      <c r="D6" s="188"/>
      <c r="E6" s="188"/>
      <c r="F6" s="188"/>
    </row>
    <row r="7" spans="1:6" x14ac:dyDescent="0.25">
      <c r="A7" s="151"/>
      <c r="B7" s="1"/>
      <c r="C7" s="1"/>
      <c r="D7" s="1"/>
      <c r="E7" s="1"/>
      <c r="F7" s="1"/>
    </row>
    <row r="8" spans="1:6" x14ac:dyDescent="0.25">
      <c r="A8" s="151"/>
      <c r="B8" s="1"/>
      <c r="C8" s="1"/>
      <c r="D8" s="1"/>
      <c r="E8" s="1"/>
      <c r="F8" s="1"/>
    </row>
    <row r="9" spans="1:6" x14ac:dyDescent="0.25">
      <c r="A9" s="151" t="s">
        <v>2242</v>
      </c>
      <c r="B9" s="195" t="s">
        <v>2243</v>
      </c>
      <c r="C9" s="1"/>
      <c r="D9" s="1"/>
      <c r="E9" s="1"/>
      <c r="F9" s="1"/>
    </row>
    <row r="10" spans="1:6" x14ac:dyDescent="0.25">
      <c r="A10" s="151"/>
      <c r="B10" s="1"/>
      <c r="C10" s="1"/>
      <c r="D10" s="1"/>
      <c r="E10" s="1"/>
      <c r="F10" s="1"/>
    </row>
    <row r="11" spans="1:6" ht="25.5" x14ac:dyDescent="0.25">
      <c r="A11" s="151"/>
      <c r="B11" s="1"/>
      <c r="C11" s="252" t="s">
        <v>2244</v>
      </c>
      <c r="D11" s="1"/>
      <c r="E11" s="1"/>
      <c r="F11" s="1"/>
    </row>
    <row r="12" spans="1:6" x14ac:dyDescent="0.25">
      <c r="A12" s="151"/>
      <c r="B12" s="196" t="s">
        <v>2245</v>
      </c>
      <c r="C12" s="197">
        <v>1</v>
      </c>
      <c r="D12" s="1"/>
      <c r="E12" s="1"/>
      <c r="F12" s="1"/>
    </row>
    <row r="13" spans="1:6" x14ac:dyDescent="0.25">
      <c r="A13" s="151"/>
      <c r="B13" s="198" t="s">
        <v>2246</v>
      </c>
      <c r="C13" s="199"/>
      <c r="D13" s="1"/>
      <c r="E13" s="1"/>
      <c r="F13" s="1"/>
    </row>
    <row r="14" spans="1:6" x14ac:dyDescent="0.25">
      <c r="A14" s="151"/>
      <c r="B14" s="200" t="s">
        <v>2247</v>
      </c>
      <c r="C14" s="201">
        <v>0</v>
      </c>
      <c r="D14" s="1"/>
      <c r="E14" s="1"/>
      <c r="F14" s="1"/>
    </row>
    <row r="15" spans="1:6" x14ac:dyDescent="0.25">
      <c r="A15" s="151"/>
      <c r="B15" s="200" t="s">
        <v>2248</v>
      </c>
      <c r="C15" s="201">
        <v>0</v>
      </c>
      <c r="D15" s="1"/>
      <c r="E15" s="1"/>
      <c r="F15" s="1"/>
    </row>
    <row r="16" spans="1:6" x14ac:dyDescent="0.25">
      <c r="A16" s="151"/>
      <c r="B16" s="200" t="s">
        <v>2249</v>
      </c>
      <c r="C16" s="201">
        <v>0</v>
      </c>
      <c r="D16" s="1"/>
      <c r="E16" s="1"/>
      <c r="F16" s="1"/>
    </row>
    <row r="17" spans="1:6" x14ac:dyDescent="0.25">
      <c r="A17" s="151"/>
      <c r="B17" s="200" t="s">
        <v>2250</v>
      </c>
      <c r="C17" s="201">
        <v>0</v>
      </c>
      <c r="D17" s="1"/>
      <c r="E17" s="1"/>
      <c r="F17" s="1"/>
    </row>
    <row r="18" spans="1:6" x14ac:dyDescent="0.25">
      <c r="A18" s="151"/>
      <c r="B18" s="200" t="s">
        <v>2251</v>
      </c>
      <c r="C18" s="202">
        <v>0</v>
      </c>
      <c r="D18" s="1"/>
      <c r="E18" s="1"/>
      <c r="F18" s="1"/>
    </row>
    <row r="19" spans="1:6" x14ac:dyDescent="0.25">
      <c r="A19" s="151"/>
      <c r="B19" s="203" t="s">
        <v>2252</v>
      </c>
      <c r="C19" s="204">
        <v>0</v>
      </c>
      <c r="D19" s="1"/>
      <c r="E19" s="1"/>
      <c r="F19" s="1"/>
    </row>
    <row r="20" spans="1:6" x14ac:dyDescent="0.25">
      <c r="A20" s="151"/>
      <c r="B20" s="1"/>
      <c r="C20" s="1"/>
      <c r="D20" s="1"/>
      <c r="E20" s="1"/>
      <c r="F20" s="1"/>
    </row>
    <row r="21" spans="1:6" x14ac:dyDescent="0.25">
      <c r="A21" s="151" t="s">
        <v>2253</v>
      </c>
      <c r="B21" s="195" t="s">
        <v>2254</v>
      </c>
      <c r="C21" s="152"/>
      <c r="D21" s="1"/>
      <c r="E21" s="1"/>
      <c r="F21" s="1"/>
    </row>
    <row r="22" spans="1:6" x14ac:dyDescent="0.25">
      <c r="A22" s="151"/>
      <c r="B22" s="205"/>
      <c r="C22" s="152"/>
      <c r="D22" s="1"/>
      <c r="E22" s="1"/>
      <c r="F22" s="1"/>
    </row>
    <row r="23" spans="1:6" x14ac:dyDescent="0.25">
      <c r="A23" s="151"/>
      <c r="B23" s="206" t="s">
        <v>2255</v>
      </c>
      <c r="C23" s="207" t="s">
        <v>27</v>
      </c>
      <c r="D23" s="208" t="s">
        <v>2256</v>
      </c>
      <c r="E23" s="1"/>
      <c r="F23" s="151"/>
    </row>
    <row r="24" spans="1:6" x14ac:dyDescent="0.25">
      <c r="A24" s="151"/>
      <c r="B24" s="209" t="s">
        <v>2257</v>
      </c>
      <c r="C24" s="210" t="s">
        <v>2</v>
      </c>
      <c r="D24" s="211">
        <v>0</v>
      </c>
      <c r="E24" s="151"/>
      <c r="F24" s="1"/>
    </row>
    <row r="25" spans="1:6" x14ac:dyDescent="0.25">
      <c r="A25" s="151"/>
      <c r="B25" s="209"/>
      <c r="C25" s="212"/>
      <c r="D25" s="213"/>
      <c r="E25" s="1"/>
      <c r="F25" s="1"/>
    </row>
    <row r="26" spans="1:6" x14ac:dyDescent="0.25">
      <c r="A26" s="151"/>
      <c r="B26" s="214"/>
      <c r="C26" s="215"/>
      <c r="D26" s="216"/>
      <c r="E26" s="1"/>
      <c r="F26" s="1"/>
    </row>
    <row r="27" spans="1:6" x14ac:dyDescent="0.25">
      <c r="A27" s="151"/>
      <c r="B27" s="1"/>
      <c r="C27" s="1"/>
      <c r="D27" s="1"/>
      <c r="E27" s="1"/>
      <c r="F27" s="1"/>
    </row>
    <row r="28" spans="1:6" x14ac:dyDescent="0.25">
      <c r="A28" s="151" t="s">
        <v>2258</v>
      </c>
      <c r="B28" s="195" t="s">
        <v>2259</v>
      </c>
      <c r="C28" s="1"/>
      <c r="D28" s="1"/>
      <c r="E28" s="1"/>
      <c r="F28" s="1"/>
    </row>
    <row r="29" spans="1:6" x14ac:dyDescent="0.25">
      <c r="A29" s="151"/>
      <c r="B29" s="195"/>
      <c r="C29" s="1"/>
      <c r="D29" s="1"/>
      <c r="E29" s="1"/>
      <c r="F29" s="1"/>
    </row>
    <row r="30" spans="1:6" x14ac:dyDescent="0.25">
      <c r="A30" s="151"/>
      <c r="B30" s="1"/>
      <c r="C30" s="1"/>
      <c r="D30" s="1"/>
      <c r="E30" s="217" t="s">
        <v>2256</v>
      </c>
      <c r="F30" s="151"/>
    </row>
    <row r="31" spans="1:6" x14ac:dyDescent="0.25">
      <c r="A31" s="151"/>
      <c r="B31" s="218" t="s">
        <v>2260</v>
      </c>
      <c r="C31" s="219"/>
      <c r="D31" s="220"/>
      <c r="E31" s="221"/>
      <c r="F31" s="1"/>
    </row>
    <row r="32" spans="1:6" x14ac:dyDescent="0.25">
      <c r="A32" s="151"/>
      <c r="B32" s="222" t="s">
        <v>2261</v>
      </c>
      <c r="C32" s="223"/>
      <c r="D32" s="224"/>
      <c r="E32" s="225"/>
      <c r="F32" s="1"/>
    </row>
    <row r="33" spans="1:6" x14ac:dyDescent="0.25">
      <c r="A33" s="151"/>
      <c r="B33" s="226"/>
      <c r="C33" s="227"/>
      <c r="D33" s="228" t="s">
        <v>2262</v>
      </c>
      <c r="E33" s="193"/>
      <c r="F33" s="1"/>
    </row>
    <row r="34" spans="1:6" x14ac:dyDescent="0.25">
      <c r="A34" s="151"/>
      <c r="B34" s="229" t="s">
        <v>919</v>
      </c>
      <c r="C34" s="230" t="s">
        <v>2263</v>
      </c>
      <c r="D34" s="231"/>
      <c r="E34" s="232">
        <v>1</v>
      </c>
      <c r="F34" s="1"/>
    </row>
    <row r="35" spans="1:6" x14ac:dyDescent="0.25">
      <c r="A35" s="151"/>
      <c r="B35" s="200"/>
      <c r="C35" s="233" t="s">
        <v>1028</v>
      </c>
      <c r="D35" s="234"/>
      <c r="E35" s="235"/>
      <c r="F35" s="1"/>
    </row>
    <row r="36" spans="1:6" x14ac:dyDescent="0.25">
      <c r="A36" s="151"/>
      <c r="B36" s="200"/>
      <c r="C36" s="233" t="s">
        <v>1028</v>
      </c>
      <c r="D36" s="234"/>
      <c r="E36" s="235"/>
      <c r="F36" s="1"/>
    </row>
    <row r="37" spans="1:6" x14ac:dyDescent="0.25">
      <c r="A37" s="151"/>
      <c r="B37" s="236"/>
      <c r="C37" s="237" t="s">
        <v>1028</v>
      </c>
      <c r="D37" s="238"/>
      <c r="E37" s="239"/>
      <c r="F37" s="1"/>
    </row>
    <row r="38" spans="1:6" x14ac:dyDescent="0.25">
      <c r="A38" s="151"/>
      <c r="B38" s="240"/>
      <c r="C38" s="227"/>
      <c r="D38" s="228" t="s">
        <v>2264</v>
      </c>
      <c r="E38" s="193"/>
      <c r="F38" s="1"/>
    </row>
    <row r="39" spans="1:6" x14ac:dyDescent="0.25">
      <c r="A39" s="151"/>
      <c r="B39" s="241"/>
      <c r="C39" s="1"/>
      <c r="D39" s="1"/>
      <c r="E39" s="242"/>
      <c r="F39" s="1"/>
    </row>
    <row r="40" spans="1:6" x14ac:dyDescent="0.25">
      <c r="A40" s="151" t="s">
        <v>2265</v>
      </c>
      <c r="B40" s="195" t="s">
        <v>2266</v>
      </c>
      <c r="C40" s="1"/>
      <c r="D40" s="1"/>
      <c r="E40" s="1"/>
      <c r="F40" s="1"/>
    </row>
    <row r="41" spans="1:6" x14ac:dyDescent="0.25">
      <c r="A41" s="151"/>
      <c r="B41" s="1"/>
      <c r="C41" s="1"/>
      <c r="D41" s="1"/>
      <c r="E41" s="1"/>
      <c r="F41" s="1"/>
    </row>
    <row r="42" spans="1:6" x14ac:dyDescent="0.25">
      <c r="A42" s="151"/>
      <c r="B42" s="1"/>
      <c r="C42" s="1"/>
      <c r="D42" s="217" t="s">
        <v>2256</v>
      </c>
      <c r="E42" s="1"/>
      <c r="F42" s="1"/>
    </row>
    <row r="43" spans="1:6" x14ac:dyDescent="0.25">
      <c r="A43" s="151"/>
      <c r="B43" s="243" t="s">
        <v>2267</v>
      </c>
      <c r="C43" s="244"/>
      <c r="D43" s="245">
        <v>0.58955353674309385</v>
      </c>
      <c r="E43" s="1"/>
      <c r="F43" s="1"/>
    </row>
    <row r="44" spans="1:6" x14ac:dyDescent="0.25">
      <c r="A44" s="151"/>
      <c r="B44" s="246" t="s">
        <v>2268</v>
      </c>
      <c r="C44" s="247"/>
      <c r="D44" s="248">
        <v>0.30283066739123932</v>
      </c>
      <c r="E44" s="1"/>
      <c r="F44" s="1"/>
    </row>
    <row r="45" spans="1:6" x14ac:dyDescent="0.25">
      <c r="A45" s="151"/>
      <c r="B45" s="246" t="s">
        <v>2269</v>
      </c>
      <c r="C45" s="247"/>
      <c r="D45" s="248">
        <v>8.7414108320987061E-2</v>
      </c>
      <c r="E45" s="1"/>
      <c r="F45" s="1"/>
    </row>
    <row r="46" spans="1:6" x14ac:dyDescent="0.25">
      <c r="A46" s="151"/>
      <c r="B46" s="246" t="s">
        <v>2270</v>
      </c>
      <c r="C46" s="247"/>
      <c r="D46" s="248">
        <v>1.1735275759333044E-2</v>
      </c>
      <c r="E46" s="1"/>
      <c r="F46" s="1"/>
    </row>
    <row r="47" spans="1:6" x14ac:dyDescent="0.25">
      <c r="A47" s="151"/>
      <c r="B47" s="246" t="s">
        <v>2271</v>
      </c>
      <c r="C47" s="247"/>
      <c r="D47" s="248">
        <v>7.9111833730410048E-3</v>
      </c>
      <c r="E47" s="1"/>
      <c r="F47" s="1"/>
    </row>
    <row r="48" spans="1:6" x14ac:dyDescent="0.25">
      <c r="A48" s="151"/>
      <c r="B48" s="249" t="s">
        <v>2272</v>
      </c>
      <c r="C48" s="250"/>
      <c r="D48" s="251">
        <v>5.5522841230575438E-4</v>
      </c>
      <c r="E48" s="1"/>
      <c r="F48" s="1"/>
    </row>
    <row r="49" spans="1:6" x14ac:dyDescent="0.25">
      <c r="A49" s="151"/>
      <c r="B49" s="1"/>
      <c r="C49" s="1"/>
      <c r="D49" s="1"/>
      <c r="E49" s="1"/>
      <c r="F49" s="1"/>
    </row>
  </sheetData>
  <pageMargins left="0.7" right="0.7" top="0.75" bottom="0.75" header="0.3" footer="0.3"/>
  <pageSetup paperSize="9" scale="69" orientation="landscape"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97B17-F765-41B2-BF39-115738930722}">
  <sheetPr codeName="Feuil9">
    <tabColor rgb="FFFFFF00"/>
    <pageSetUpPr fitToPage="1"/>
  </sheetPr>
  <dimension ref="A1:H47"/>
  <sheetViews>
    <sheetView workbookViewId="0"/>
  </sheetViews>
  <sheetFormatPr baseColWidth="10" defaultColWidth="9.140625" defaultRowHeight="15" x14ac:dyDescent="0.25"/>
  <cols>
    <col min="1" max="1" width="6.7109375" customWidth="1"/>
    <col min="2" max="7" width="12.7109375" customWidth="1"/>
    <col min="8" max="8" width="6.7109375" customWidth="1"/>
  </cols>
  <sheetData>
    <row r="1" spans="1:8" x14ac:dyDescent="0.25">
      <c r="A1" s="187"/>
      <c r="B1" s="188" t="s">
        <v>2151</v>
      </c>
      <c r="C1" s="189"/>
      <c r="D1" s="189"/>
      <c r="E1" s="189"/>
      <c r="F1" s="189"/>
      <c r="G1" s="189"/>
      <c r="H1" s="189"/>
    </row>
    <row r="2" spans="1:8" x14ac:dyDescent="0.25">
      <c r="A2" s="241"/>
      <c r="B2" s="1"/>
      <c r="C2" s="1"/>
      <c r="D2" s="1"/>
      <c r="E2" s="1"/>
      <c r="F2" s="1"/>
      <c r="G2" s="1"/>
      <c r="H2" s="1"/>
    </row>
    <row r="3" spans="1:8" x14ac:dyDescent="0.25">
      <c r="A3" s="241"/>
      <c r="B3" s="190" t="s">
        <v>2152</v>
      </c>
      <c r="C3" s="191" t="s">
        <v>3</v>
      </c>
      <c r="D3" s="192"/>
      <c r="E3" s="193"/>
      <c r="F3" s="1"/>
      <c r="G3" s="1"/>
      <c r="H3" s="1"/>
    </row>
    <row r="4" spans="1:8" x14ac:dyDescent="0.25">
      <c r="A4" s="241"/>
      <c r="B4" s="190" t="s">
        <v>2153</v>
      </c>
      <c r="C4" s="308">
        <v>46203</v>
      </c>
      <c r="D4" s="1" t="s">
        <v>2154</v>
      </c>
      <c r="E4" s="1"/>
      <c r="F4" s="1"/>
      <c r="G4" s="1"/>
      <c r="H4" s="1"/>
    </row>
    <row r="5" spans="1:8" x14ac:dyDescent="0.25">
      <c r="A5" s="241"/>
      <c r="B5" s="1"/>
      <c r="C5" s="1"/>
      <c r="D5" s="1"/>
      <c r="E5" s="1"/>
      <c r="F5" s="1"/>
      <c r="G5" s="1"/>
      <c r="H5" s="1"/>
    </row>
    <row r="6" spans="1:8" x14ac:dyDescent="0.25">
      <c r="A6" s="194">
        <v>6</v>
      </c>
      <c r="B6" s="188" t="s">
        <v>2273</v>
      </c>
      <c r="C6" s="188"/>
      <c r="D6" s="188"/>
      <c r="E6" s="188"/>
      <c r="F6" s="188"/>
      <c r="G6" s="188"/>
      <c r="H6" s="188"/>
    </row>
    <row r="7" spans="1:8" x14ac:dyDescent="0.25">
      <c r="A7" s="151"/>
      <c r="B7" s="1"/>
      <c r="C7" s="1"/>
      <c r="D7" s="1"/>
      <c r="E7" s="1"/>
      <c r="F7" s="1"/>
      <c r="G7" s="1"/>
      <c r="H7" s="1"/>
    </row>
    <row r="8" spans="1:8" x14ac:dyDescent="0.25">
      <c r="A8" s="151"/>
      <c r="B8" s="1"/>
      <c r="C8" s="1"/>
      <c r="D8" s="1"/>
      <c r="E8" s="1"/>
      <c r="F8" s="1"/>
      <c r="G8" s="1"/>
      <c r="H8" s="1"/>
    </row>
    <row r="9" spans="1:8" x14ac:dyDescent="0.25">
      <c r="A9" s="151" t="s">
        <v>2274</v>
      </c>
      <c r="B9" s="195" t="s">
        <v>2275</v>
      </c>
      <c r="C9" s="1"/>
      <c r="D9" s="1"/>
      <c r="E9" s="1"/>
      <c r="F9" s="1"/>
      <c r="G9" s="1"/>
      <c r="H9" s="1"/>
    </row>
    <row r="10" spans="1:8" x14ac:dyDescent="0.25">
      <c r="A10" s="151"/>
      <c r="B10" s="62"/>
      <c r="C10" s="62"/>
      <c r="D10" s="288">
        <f>YEAR(C4)</f>
        <v>2026</v>
      </c>
      <c r="E10" s="289">
        <f>D10-1</f>
        <v>2025</v>
      </c>
      <c r="F10" s="289">
        <f>D10-2</f>
        <v>2024</v>
      </c>
      <c r="G10" s="290">
        <f>D10-3</f>
        <v>2023</v>
      </c>
      <c r="H10" s="1"/>
    </row>
    <row r="11" spans="1:8" x14ac:dyDescent="0.25">
      <c r="A11" s="151"/>
      <c r="B11" s="69" t="s">
        <v>2276</v>
      </c>
      <c r="C11" s="70"/>
      <c r="D11" s="291">
        <v>18250</v>
      </c>
      <c r="E11" s="291">
        <v>19750</v>
      </c>
      <c r="F11" s="291">
        <v>22750</v>
      </c>
      <c r="G11" s="292">
        <v>22000</v>
      </c>
      <c r="H11" s="1"/>
    </row>
    <row r="12" spans="1:8" x14ac:dyDescent="0.25">
      <c r="A12" s="151"/>
      <c r="B12" s="92" t="s">
        <v>2277</v>
      </c>
      <c r="C12" s="93"/>
      <c r="D12" s="293">
        <f>D13-D11</f>
        <v>31350</v>
      </c>
      <c r="E12" s="293">
        <f t="shared" ref="E12:F12" si="0">E13-E11</f>
        <v>29850</v>
      </c>
      <c r="F12" s="293">
        <f t="shared" si="0"/>
        <v>21390</v>
      </c>
      <c r="G12" s="294">
        <f>G13-G11</f>
        <v>23740</v>
      </c>
      <c r="H12" s="1"/>
    </row>
    <row r="13" spans="1:8" x14ac:dyDescent="0.25">
      <c r="A13" s="151"/>
      <c r="B13" s="127" t="s">
        <v>2278</v>
      </c>
      <c r="C13" s="129"/>
      <c r="D13" s="295">
        <f>D21</f>
        <v>49600</v>
      </c>
      <c r="E13" s="295">
        <f>E21</f>
        <v>49600</v>
      </c>
      <c r="F13" s="295">
        <f>F21</f>
        <v>44140</v>
      </c>
      <c r="G13" s="296">
        <f>G21</f>
        <v>45740</v>
      </c>
      <c r="H13" s="1"/>
    </row>
    <row r="14" spans="1:8" x14ac:dyDescent="0.25">
      <c r="A14" s="151"/>
      <c r="B14" s="62"/>
      <c r="C14" s="62"/>
      <c r="D14" s="65"/>
      <c r="E14" s="65"/>
      <c r="F14" s="65"/>
      <c r="G14" s="65"/>
      <c r="H14" s="1"/>
    </row>
    <row r="15" spans="1:8" x14ac:dyDescent="0.25">
      <c r="A15" s="151"/>
      <c r="B15" s="69" t="s">
        <v>2279</v>
      </c>
      <c r="C15" s="70"/>
      <c r="D15" s="297">
        <v>49600</v>
      </c>
      <c r="E15" s="297">
        <v>49600</v>
      </c>
      <c r="F15" s="297">
        <v>44140</v>
      </c>
      <c r="G15" s="298">
        <v>45740</v>
      </c>
      <c r="H15" s="1"/>
    </row>
    <row r="16" spans="1:8" x14ac:dyDescent="0.25">
      <c r="A16" s="151"/>
      <c r="B16" s="92" t="s">
        <v>2280</v>
      </c>
      <c r="C16" s="93"/>
      <c r="D16" s="299">
        <v>0</v>
      </c>
      <c r="E16" s="299">
        <v>0</v>
      </c>
      <c r="F16" s="299">
        <v>0</v>
      </c>
      <c r="G16" s="300">
        <v>0</v>
      </c>
      <c r="H16" s="1"/>
    </row>
    <row r="17" spans="1:8" x14ac:dyDescent="0.25">
      <c r="A17" s="151"/>
      <c r="B17" s="92" t="s">
        <v>2281</v>
      </c>
      <c r="C17" s="93"/>
      <c r="D17" s="299">
        <v>0</v>
      </c>
      <c r="E17" s="299">
        <v>0</v>
      </c>
      <c r="F17" s="301">
        <v>0</v>
      </c>
      <c r="G17" s="302">
        <v>0</v>
      </c>
      <c r="H17" s="1"/>
    </row>
    <row r="18" spans="1:8" x14ac:dyDescent="0.25">
      <c r="A18" s="151"/>
      <c r="B18" s="92" t="s">
        <v>2282</v>
      </c>
      <c r="C18" s="93"/>
      <c r="D18" s="299">
        <v>0</v>
      </c>
      <c r="E18" s="299">
        <v>0</v>
      </c>
      <c r="F18" s="301">
        <v>0</v>
      </c>
      <c r="G18" s="302">
        <v>0</v>
      </c>
      <c r="H18" s="1"/>
    </row>
    <row r="19" spans="1:8" x14ac:dyDescent="0.25">
      <c r="A19" s="151"/>
      <c r="B19" s="253" t="s">
        <v>2283</v>
      </c>
      <c r="C19" s="93"/>
      <c r="D19" s="299">
        <v>0</v>
      </c>
      <c r="E19" s="299">
        <v>0</v>
      </c>
      <c r="F19" s="301">
        <v>0</v>
      </c>
      <c r="G19" s="302">
        <v>0</v>
      </c>
      <c r="H19" s="1"/>
    </row>
    <row r="20" spans="1:8" x14ac:dyDescent="0.25">
      <c r="A20" s="151"/>
      <c r="B20" s="92" t="s">
        <v>106</v>
      </c>
      <c r="C20" s="93"/>
      <c r="D20" s="299">
        <v>0</v>
      </c>
      <c r="E20" s="299">
        <v>0</v>
      </c>
      <c r="F20" s="301">
        <v>0</v>
      </c>
      <c r="G20" s="302">
        <v>0</v>
      </c>
      <c r="H20" s="1"/>
    </row>
    <row r="21" spans="1:8" x14ac:dyDescent="0.25">
      <c r="A21" s="151"/>
      <c r="B21" s="127" t="s">
        <v>2278</v>
      </c>
      <c r="C21" s="129"/>
      <c r="D21" s="303">
        <f>D15</f>
        <v>49600</v>
      </c>
      <c r="E21" s="303">
        <f t="shared" ref="E21:F21" si="1">E15</f>
        <v>49600</v>
      </c>
      <c r="F21" s="303">
        <f t="shared" si="1"/>
        <v>44140</v>
      </c>
      <c r="G21" s="304">
        <f>G15</f>
        <v>45740</v>
      </c>
      <c r="H21" s="1"/>
    </row>
    <row r="22" spans="1:8" x14ac:dyDescent="0.25">
      <c r="A22" s="151"/>
      <c r="B22" s="62"/>
      <c r="C22" s="62"/>
      <c r="D22" s="65"/>
      <c r="E22" s="65"/>
      <c r="F22" s="254"/>
      <c r="G22" s="254"/>
      <c r="H22" s="1"/>
    </row>
    <row r="23" spans="1:8" x14ac:dyDescent="0.25">
      <c r="A23" s="151"/>
      <c r="B23" s="69" t="s">
        <v>257</v>
      </c>
      <c r="C23" s="70"/>
      <c r="D23" s="291">
        <v>49510</v>
      </c>
      <c r="E23" s="291">
        <v>49510</v>
      </c>
      <c r="F23" s="291">
        <v>44050</v>
      </c>
      <c r="G23" s="305">
        <v>45650</v>
      </c>
      <c r="H23" s="1"/>
    </row>
    <row r="24" spans="1:8" x14ac:dyDescent="0.25">
      <c r="A24" s="151"/>
      <c r="B24" s="92" t="s">
        <v>259</v>
      </c>
      <c r="C24" s="93"/>
      <c r="D24" s="293">
        <f>D26-D23-D25</f>
        <v>90</v>
      </c>
      <c r="E24" s="293">
        <f t="shared" ref="E24:F24" si="2">E26-E23-E25</f>
        <v>90</v>
      </c>
      <c r="F24" s="293">
        <f t="shared" si="2"/>
        <v>90</v>
      </c>
      <c r="G24" s="294">
        <f>G26-G23-G25</f>
        <v>90</v>
      </c>
      <c r="H24" s="1"/>
    </row>
    <row r="25" spans="1:8" x14ac:dyDescent="0.25">
      <c r="A25" s="151"/>
      <c r="B25" s="92" t="s">
        <v>106</v>
      </c>
      <c r="C25" s="93"/>
      <c r="D25" s="293">
        <v>0</v>
      </c>
      <c r="E25" s="293">
        <v>0</v>
      </c>
      <c r="F25" s="293">
        <v>0</v>
      </c>
      <c r="G25" s="294">
        <v>0</v>
      </c>
      <c r="H25" s="1"/>
    </row>
    <row r="26" spans="1:8" x14ac:dyDescent="0.25">
      <c r="A26" s="151"/>
      <c r="B26" s="127" t="s">
        <v>2278</v>
      </c>
      <c r="C26" s="129"/>
      <c r="D26" s="295">
        <f>D21</f>
        <v>49600</v>
      </c>
      <c r="E26" s="295">
        <f>E21</f>
        <v>49600</v>
      </c>
      <c r="F26" s="295">
        <f>F21</f>
        <v>44140</v>
      </c>
      <c r="G26" s="296">
        <f>G21</f>
        <v>45740</v>
      </c>
      <c r="H26" s="1"/>
    </row>
    <row r="27" spans="1:8" x14ac:dyDescent="0.25">
      <c r="A27" s="151"/>
      <c r="B27" s="1"/>
      <c r="C27" s="1"/>
      <c r="D27" s="1"/>
      <c r="E27" s="1"/>
      <c r="F27" s="1"/>
      <c r="G27" s="1"/>
      <c r="H27" s="1"/>
    </row>
    <row r="28" spans="1:8" x14ac:dyDescent="0.25">
      <c r="A28" s="151"/>
      <c r="B28" s="1"/>
      <c r="C28" s="1"/>
      <c r="D28" s="1"/>
      <c r="E28" s="1"/>
      <c r="F28" s="1"/>
      <c r="G28" s="1"/>
      <c r="H28" s="1"/>
    </row>
    <row r="29" spans="1:8" x14ac:dyDescent="0.25">
      <c r="A29" s="151" t="s">
        <v>2284</v>
      </c>
      <c r="B29" s="195" t="s">
        <v>2285</v>
      </c>
      <c r="C29" s="1"/>
      <c r="D29" s="1"/>
      <c r="E29" s="1"/>
      <c r="F29" s="1"/>
      <c r="G29" s="1"/>
      <c r="H29" s="1"/>
    </row>
    <row r="30" spans="1:8" x14ac:dyDescent="0.25">
      <c r="A30" s="1"/>
      <c r="B30" s="62"/>
      <c r="C30" s="62"/>
      <c r="D30" s="288">
        <f>D10</f>
        <v>2026</v>
      </c>
      <c r="E30" s="289">
        <f>E10</f>
        <v>2025</v>
      </c>
      <c r="F30" s="289">
        <f>F10</f>
        <v>2024</v>
      </c>
      <c r="G30" s="290">
        <f>G10</f>
        <v>2023</v>
      </c>
      <c r="H30" s="1"/>
    </row>
    <row r="31" spans="1:8" x14ac:dyDescent="0.25">
      <c r="A31" s="151"/>
      <c r="B31" s="69" t="s">
        <v>2276</v>
      </c>
      <c r="C31" s="70"/>
      <c r="D31" s="291">
        <v>0</v>
      </c>
      <c r="E31" s="291">
        <v>0</v>
      </c>
      <c r="F31" s="291">
        <v>2250</v>
      </c>
      <c r="G31" s="292">
        <v>4750</v>
      </c>
      <c r="H31" s="1"/>
    </row>
    <row r="32" spans="1:8" x14ac:dyDescent="0.25">
      <c r="A32" s="151"/>
      <c r="B32" s="92" t="s">
        <v>2277</v>
      </c>
      <c r="C32" s="93"/>
      <c r="D32" s="293">
        <f>D33-D31</f>
        <v>1500</v>
      </c>
      <c r="E32" s="293">
        <f t="shared" ref="E32:F32" si="3">E33-E31</f>
        <v>9000</v>
      </c>
      <c r="F32" s="293">
        <f t="shared" si="3"/>
        <v>2000</v>
      </c>
      <c r="G32" s="306">
        <f>G33-G31</f>
        <v>3750</v>
      </c>
      <c r="H32" s="1"/>
    </row>
    <row r="33" spans="1:8" x14ac:dyDescent="0.25">
      <c r="A33" s="151"/>
      <c r="B33" s="127" t="s">
        <v>2278</v>
      </c>
      <c r="C33" s="129"/>
      <c r="D33" s="295">
        <f>D41</f>
        <v>1500</v>
      </c>
      <c r="E33" s="295">
        <f t="shared" ref="E33:F33" si="4">E41</f>
        <v>9000</v>
      </c>
      <c r="F33" s="295">
        <f t="shared" si="4"/>
        <v>4250</v>
      </c>
      <c r="G33" s="296">
        <f>G41</f>
        <v>8500</v>
      </c>
      <c r="H33" s="1"/>
    </row>
    <row r="34" spans="1:8" x14ac:dyDescent="0.25">
      <c r="A34" s="151"/>
      <c r="B34" s="62"/>
      <c r="C34" s="62"/>
      <c r="D34" s="65"/>
      <c r="E34" s="65"/>
      <c r="F34" s="65"/>
      <c r="G34" s="65"/>
      <c r="H34" s="1"/>
    </row>
    <row r="35" spans="1:8" x14ac:dyDescent="0.25">
      <c r="A35" s="151"/>
      <c r="B35" s="69" t="s">
        <v>2279</v>
      </c>
      <c r="C35" s="70"/>
      <c r="D35" s="291">
        <v>1500</v>
      </c>
      <c r="E35" s="291">
        <v>9000</v>
      </c>
      <c r="F35" s="291">
        <v>4250</v>
      </c>
      <c r="G35" s="292">
        <v>8500</v>
      </c>
      <c r="H35" s="1"/>
    </row>
    <row r="36" spans="1:8" x14ac:dyDescent="0.25">
      <c r="A36" s="151"/>
      <c r="B36" s="92" t="s">
        <v>2280</v>
      </c>
      <c r="C36" s="93"/>
      <c r="D36" s="293">
        <v>0</v>
      </c>
      <c r="E36" s="293">
        <v>0</v>
      </c>
      <c r="F36" s="293">
        <v>0</v>
      </c>
      <c r="G36" s="294">
        <v>0</v>
      </c>
      <c r="H36" s="1"/>
    </row>
    <row r="37" spans="1:8" x14ac:dyDescent="0.25">
      <c r="A37" s="151"/>
      <c r="B37" s="92" t="s">
        <v>2281</v>
      </c>
      <c r="C37" s="93"/>
      <c r="D37" s="293">
        <v>0</v>
      </c>
      <c r="E37" s="293">
        <v>0</v>
      </c>
      <c r="F37" s="293">
        <v>0</v>
      </c>
      <c r="G37" s="294">
        <v>0</v>
      </c>
      <c r="H37" s="1"/>
    </row>
    <row r="38" spans="1:8" x14ac:dyDescent="0.25">
      <c r="A38" s="151"/>
      <c r="B38" s="92" t="s">
        <v>2282</v>
      </c>
      <c r="C38" s="93"/>
      <c r="D38" s="293">
        <v>0</v>
      </c>
      <c r="E38" s="293">
        <v>0</v>
      </c>
      <c r="F38" s="293">
        <v>0</v>
      </c>
      <c r="G38" s="294">
        <v>0</v>
      </c>
      <c r="H38" s="1"/>
    </row>
    <row r="39" spans="1:8" x14ac:dyDescent="0.25">
      <c r="A39" s="151"/>
      <c r="B39" s="253" t="s">
        <v>2283</v>
      </c>
      <c r="C39" s="93"/>
      <c r="D39" s="293">
        <v>0</v>
      </c>
      <c r="E39" s="293">
        <v>0</v>
      </c>
      <c r="F39" s="293">
        <v>0</v>
      </c>
      <c r="G39" s="294">
        <v>0</v>
      </c>
      <c r="H39" s="1"/>
    </row>
    <row r="40" spans="1:8" x14ac:dyDescent="0.25">
      <c r="A40" s="151"/>
      <c r="B40" s="92" t="s">
        <v>106</v>
      </c>
      <c r="C40" s="93"/>
      <c r="D40" s="293">
        <v>0</v>
      </c>
      <c r="E40" s="293">
        <v>0</v>
      </c>
      <c r="F40" s="293">
        <v>0</v>
      </c>
      <c r="G40" s="306">
        <v>0</v>
      </c>
      <c r="H40" s="1"/>
    </row>
    <row r="41" spans="1:8" x14ac:dyDescent="0.25">
      <c r="A41" s="151"/>
      <c r="B41" s="127" t="s">
        <v>2278</v>
      </c>
      <c r="C41" s="129"/>
      <c r="D41" s="295">
        <f>D35</f>
        <v>1500</v>
      </c>
      <c r="E41" s="295">
        <f>E35</f>
        <v>9000</v>
      </c>
      <c r="F41" s="295">
        <f>F35</f>
        <v>4250</v>
      </c>
      <c r="G41" s="307">
        <f>G35</f>
        <v>8500</v>
      </c>
      <c r="H41" s="1"/>
    </row>
    <row r="42" spans="1:8" x14ac:dyDescent="0.25">
      <c r="A42" s="151"/>
      <c r="B42" s="62"/>
      <c r="C42" s="62"/>
      <c r="D42" s="65"/>
      <c r="E42" s="65"/>
      <c r="F42" s="65"/>
      <c r="G42" s="65"/>
      <c r="H42" s="1"/>
    </row>
    <row r="43" spans="1:8" x14ac:dyDescent="0.25">
      <c r="A43" s="151"/>
      <c r="B43" s="69" t="s">
        <v>257</v>
      </c>
      <c r="C43" s="70"/>
      <c r="D43" s="291">
        <v>1500</v>
      </c>
      <c r="E43" s="291">
        <v>9000</v>
      </c>
      <c r="F43" s="291">
        <v>4250</v>
      </c>
      <c r="G43" s="292">
        <v>8500</v>
      </c>
      <c r="H43" s="1"/>
    </row>
    <row r="44" spans="1:8" x14ac:dyDescent="0.25">
      <c r="A44" s="151"/>
      <c r="B44" s="92" t="s">
        <v>259</v>
      </c>
      <c r="C44" s="93"/>
      <c r="D44" s="293">
        <f>D46-D43-D45</f>
        <v>0</v>
      </c>
      <c r="E44" s="293">
        <f t="shared" ref="E44:F44" si="5">E46-E43-E45</f>
        <v>0</v>
      </c>
      <c r="F44" s="293">
        <f t="shared" si="5"/>
        <v>0</v>
      </c>
      <c r="G44" s="294">
        <f>G46-G43-G45</f>
        <v>0</v>
      </c>
      <c r="H44" s="1"/>
    </row>
    <row r="45" spans="1:8" x14ac:dyDescent="0.25">
      <c r="A45" s="151"/>
      <c r="B45" s="92" t="s">
        <v>106</v>
      </c>
      <c r="C45" s="93"/>
      <c r="D45" s="293">
        <v>0</v>
      </c>
      <c r="E45" s="293">
        <v>0</v>
      </c>
      <c r="F45" s="293">
        <v>0</v>
      </c>
      <c r="G45" s="294">
        <v>0</v>
      </c>
      <c r="H45" s="1"/>
    </row>
    <row r="46" spans="1:8" x14ac:dyDescent="0.25">
      <c r="A46" s="151"/>
      <c r="B46" s="127" t="s">
        <v>2278</v>
      </c>
      <c r="C46" s="129"/>
      <c r="D46" s="295">
        <f>D41</f>
        <v>1500</v>
      </c>
      <c r="E46" s="295">
        <f t="shared" ref="E46:F46" si="6">E41</f>
        <v>9000</v>
      </c>
      <c r="F46" s="295">
        <f t="shared" si="6"/>
        <v>4250</v>
      </c>
      <c r="G46" s="307">
        <f>G41</f>
        <v>8500</v>
      </c>
      <c r="H46" s="1"/>
    </row>
    <row r="47" spans="1:8" x14ac:dyDescent="0.25">
      <c r="A47" s="151"/>
      <c r="B47" s="1"/>
      <c r="C47" s="1"/>
      <c r="D47" s="1"/>
      <c r="E47" s="1"/>
      <c r="F47" s="1"/>
      <c r="G47" s="1"/>
      <c r="H47" s="1"/>
    </row>
  </sheetData>
  <pageMargins left="0.7" right="0.7" top="0.75" bottom="0.75" header="0.3" footer="0.3"/>
  <pageSetup paperSize="9" scale="73"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8</vt:i4>
      </vt:variant>
    </vt:vector>
  </HeadingPairs>
  <TitlesOfParts>
    <vt:vector size="17" baseType="lpstr">
      <vt:lpstr>Introduction</vt:lpstr>
      <vt:lpstr>A. HTT General</vt:lpstr>
      <vt:lpstr>B1. HTT Mortgage Assets</vt:lpstr>
      <vt:lpstr>C. HTT Harmonised Glossary</vt:lpstr>
      <vt:lpstr>E. Optional ECB-ECAIs data</vt:lpstr>
      <vt:lpstr>F1. Sustainable M data</vt:lpstr>
      <vt:lpstr>Overview</vt:lpstr>
      <vt:lpstr>Residential</vt:lpstr>
      <vt:lpstr>Covered Bonds</vt:lpstr>
      <vt:lpstr>'A. HTT General'!Zone_d_impression</vt:lpstr>
      <vt:lpstr>'B1. HTT Mortgage Assets'!Zone_d_impression</vt:lpstr>
      <vt:lpstr>'C. HTT Harmonised Glossary'!Zone_d_impression</vt:lpstr>
      <vt:lpstr>'Covered Bonds'!Zone_d_impression</vt:lpstr>
      <vt:lpstr>'E. Optional ECB-ECAIs data'!Zone_d_impression</vt:lpstr>
      <vt:lpstr>Introduction!Zone_d_impression</vt:lpstr>
      <vt:lpstr>Overview!Zone_d_impression</vt:lpstr>
      <vt:lpstr>Residential!Zone_d_impression</vt:lpstr>
    </vt:vector>
  </TitlesOfParts>
  <Company>My Organization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Societe Generale SFH – HTT Covered Bond Label Reporting 30/06/2026 </dc:title>
  <dc:creator>Societe Generale</dc:creator>
  <cp:keywords/>
  <dc:description>This workbook has been created with EPPlus licensed to My Organization under The Polyform Noncommercial License: See https://polyformproject.org/licenses/noncommercial/1.0.0</dc:description>
  <cp:lastModifiedBy>REIDOR Vanessa CommPco</cp:lastModifiedBy>
  <cp:lastPrinted>2024-05-31T09:31:43Z</cp:lastPrinted>
  <dcterms:created xsi:type="dcterms:W3CDTF">2020-12-29T15:50:15Z</dcterms:created>
  <dcterms:modified xsi:type="dcterms:W3CDTF">2026-07-31T15:58:34Z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401b303-ecb1-4a9d-936a-70858c2d9a3e_Enabled">
    <vt:lpwstr>true</vt:lpwstr>
  </property>
  <property fmtid="{D5CDD505-2E9C-101B-9397-08002B2CF9AE}" pid="3" name="MSIP_Label_a401b303-ecb1-4a9d-936a-70858c2d9a3e_SetDate">
    <vt:lpwstr>2024-02-15T13:11:46Z</vt:lpwstr>
  </property>
  <property fmtid="{D5CDD505-2E9C-101B-9397-08002B2CF9AE}" pid="4" name="MSIP_Label_a401b303-ecb1-4a9d-936a-70858c2d9a3e_Method">
    <vt:lpwstr>Privileged</vt:lpwstr>
  </property>
  <property fmtid="{D5CDD505-2E9C-101B-9397-08002B2CF9AE}" pid="5" name="MSIP_Label_a401b303-ecb1-4a9d-936a-70858c2d9a3e_Name">
    <vt:lpwstr>a401b303-ecb1-4a9d-936a-70858c2d9a3e</vt:lpwstr>
  </property>
  <property fmtid="{D5CDD505-2E9C-101B-9397-08002B2CF9AE}" pid="6" name="MSIP_Label_a401b303-ecb1-4a9d-936a-70858c2d9a3e_SiteId">
    <vt:lpwstr>c9a7d621-4bc4-4407-b730-f428e656aa9e</vt:lpwstr>
  </property>
  <property fmtid="{D5CDD505-2E9C-101B-9397-08002B2CF9AE}" pid="7" name="MSIP_Label_a401b303-ecb1-4a9d-936a-70858c2d9a3e_ActionId">
    <vt:lpwstr>3d8ff554-9140-4fab-b3ca-832dd79ea0a4</vt:lpwstr>
  </property>
  <property fmtid="{D5CDD505-2E9C-101B-9397-08002B2CF9AE}" pid="8" name="MSIP_Label_a401b303-ecb1-4a9d-936a-70858c2d9a3e_ContentBits">
    <vt:lpwstr>0</vt:lpwstr>
  </property>
</Properties>
</file>