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66925"/>
  <mc:AlternateContent xmlns:mc="http://schemas.openxmlformats.org/markup-compatibility/2006">
    <mc:Choice Requires="x15">
      <x15ac:absPath xmlns:x15ac="http://schemas.microsoft.com/office/spreadsheetml/2010/11/ac" url="V:\COMM\EDE\EDT\01_INTERNET\01_Publications des sites institutionnel et investors\01_Publications\2026\20260402_SG SFH  SG SCF - Rapports HTT - 28-02-2026\"/>
    </mc:Choice>
  </mc:AlternateContent>
  <xr:revisionPtr revIDLastSave="0" documentId="13_ncr:1_{14F0ADB7-6A4F-4E67-BF3E-96C5D11D3639}" xr6:coauthVersionLast="47" xr6:coauthVersionMax="47" xr10:uidLastSave="{00000000-0000-0000-0000-000000000000}"/>
  <bookViews>
    <workbookView xWindow="-120" yWindow="-120" windowWidth="38640" windowHeight="21120" tabRatio="842" xr2:uid="{881A0C35-7E2D-4529-B3D1-EE1DBA58B7EE}"/>
  </bookViews>
  <sheets>
    <sheet name="Introduction" sheetId="4" r:id="rId1"/>
    <sheet name="A. HTT General" sheetId="6" r:id="rId2"/>
    <sheet name="B2. HTT Public Sector Assets" sheetId="7" r:id="rId3"/>
    <sheet name="C. HTT Harmonised Glossary" sheetId="8" r:id="rId4"/>
    <sheet name="E. Optional ECB-ECAIs data" sheetId="9" r:id="rId5"/>
    <sheet name="Overview" sheetId="10" r:id="rId6"/>
    <sheet name="Public Sector" sheetId="11" r:id="rId7"/>
    <sheet name="Covered Bonds" sheetId="12" r:id="rId8"/>
  </sheets>
  <definedNames>
    <definedName name="_xlnm.Print_Area" localSheetId="1">'A. HTT General'!$A$1:$G$365</definedName>
    <definedName name="_xlnm.Print_Area" localSheetId="2">'B2. HTT Public Sector Assets'!$A$1:$G$179</definedName>
    <definedName name="_xlnm.Print_Area" localSheetId="3">'C. HTT Harmonised Glossary'!$A$1:$C$57</definedName>
    <definedName name="_xlnm.Print_Area" localSheetId="7">'Covered Bonds'!$A$1:$H$46</definedName>
    <definedName name="_xlnm.Print_Area" localSheetId="4">'E. Optional ECB-ECAIs data'!$A$1:$H$90</definedName>
    <definedName name="_xlnm.Print_Area" localSheetId="0">Introduction!$B$2:$J$31</definedName>
    <definedName name="_xlnm.Print_Area" localSheetId="5">Overview!$A$1:$J$117</definedName>
    <definedName name="_xlnm.Print_Area" localSheetId="6">'Public Sector'!$A$1:$P$40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1" i="12" l="1"/>
  <c r="G46" i="12" s="1"/>
  <c r="G44" i="12" s="1"/>
  <c r="F41" i="12"/>
  <c r="F33" i="12" s="1"/>
  <c r="F32" i="12" s="1"/>
  <c r="E41" i="12"/>
  <c r="E46" i="12" s="1"/>
  <c r="E44" i="12" s="1"/>
  <c r="D41" i="12"/>
  <c r="D46" i="12" s="1"/>
  <c r="D44" i="12" s="1"/>
  <c r="G33" i="12"/>
  <c r="G32" i="12" s="1"/>
  <c r="G26" i="12"/>
  <c r="F26" i="12"/>
  <c r="F24" i="12" s="1"/>
  <c r="E26" i="12"/>
  <c r="E24" i="12" s="1"/>
  <c r="D26" i="12"/>
  <c r="D24" i="12" s="1"/>
  <c r="G24" i="12"/>
  <c r="G21" i="12"/>
  <c r="F21" i="12"/>
  <c r="E21" i="12"/>
  <c r="E13" i="12" s="1"/>
  <c r="E12" i="12" s="1"/>
  <c r="D21" i="12"/>
  <c r="D13" i="12" s="1"/>
  <c r="D12" i="12" s="1"/>
  <c r="G13" i="12"/>
  <c r="F13" i="12"/>
  <c r="F12" i="12" s="1"/>
  <c r="G12" i="12"/>
  <c r="G10" i="12"/>
  <c r="G30" i="12" s="1"/>
  <c r="D10" i="12"/>
  <c r="D30" i="12" s="1"/>
  <c r="M40" i="11"/>
  <c r="L40" i="11"/>
  <c r="K40" i="11"/>
  <c r="J40" i="11"/>
  <c r="I40" i="11"/>
  <c r="H40" i="11"/>
  <c r="G40" i="11"/>
  <c r="F40" i="11"/>
  <c r="E40" i="11"/>
  <c r="D40" i="11"/>
  <c r="N39" i="11"/>
  <c r="N38" i="11"/>
  <c r="N37" i="11"/>
  <c r="N36" i="11"/>
  <c r="N35" i="11"/>
  <c r="N34" i="11"/>
  <c r="N33" i="11"/>
  <c r="N32" i="11"/>
  <c r="N31" i="11"/>
  <c r="N30" i="11"/>
  <c r="N29" i="11"/>
  <c r="N28" i="11"/>
  <c r="N27" i="11"/>
  <c r="N26" i="11"/>
  <c r="C19" i="11"/>
  <c r="C12" i="11"/>
  <c r="D117" i="10"/>
  <c r="C117" i="10"/>
  <c r="D115" i="10"/>
  <c r="C115" i="10"/>
  <c r="J100" i="10"/>
  <c r="I100" i="10"/>
  <c r="H100" i="10"/>
  <c r="G100" i="10"/>
  <c r="F100" i="10"/>
  <c r="E100" i="10"/>
  <c r="D100" i="10"/>
  <c r="J96" i="10"/>
  <c r="I96" i="10"/>
  <c r="H96" i="10"/>
  <c r="G96" i="10"/>
  <c r="F96" i="10"/>
  <c r="E96" i="10"/>
  <c r="D96" i="10"/>
  <c r="D95" i="10"/>
  <c r="J87" i="10"/>
  <c r="I87" i="10"/>
  <c r="H87" i="10"/>
  <c r="G87" i="10"/>
  <c r="F87" i="10"/>
  <c r="E87" i="10"/>
  <c r="D87" i="10"/>
  <c r="J85" i="10"/>
  <c r="I85" i="10"/>
  <c r="H85" i="10"/>
  <c r="G85" i="10"/>
  <c r="F85" i="10"/>
  <c r="E85" i="10"/>
  <c r="D85" i="10"/>
  <c r="D84" i="10"/>
  <c r="D76" i="10"/>
  <c r="D73" i="10"/>
  <c r="E61" i="10"/>
  <c r="E58" i="10"/>
  <c r="E57" i="10"/>
  <c r="F41" i="10"/>
  <c r="E41" i="10"/>
  <c r="G76" i="9"/>
  <c r="G75" i="9"/>
  <c r="C151" i="7"/>
  <c r="C150" i="7"/>
  <c r="C149" i="7"/>
  <c r="C148" i="7"/>
  <c r="C139" i="7"/>
  <c r="C131" i="7"/>
  <c r="C92" i="7"/>
  <c r="C81" i="7" s="1"/>
  <c r="C77" i="7"/>
  <c r="C49" i="7"/>
  <c r="D37" i="7"/>
  <c r="G26" i="7" s="1"/>
  <c r="C37" i="7"/>
  <c r="F24" i="7" s="1"/>
  <c r="F25" i="7"/>
  <c r="G24" i="7"/>
  <c r="G23" i="7"/>
  <c r="G22" i="7"/>
  <c r="C10" i="7"/>
  <c r="D307" i="6"/>
  <c r="C304" i="6"/>
  <c r="C303" i="6"/>
  <c r="C302" i="6"/>
  <c r="C298" i="6"/>
  <c r="C297" i="6"/>
  <c r="C296" i="6"/>
  <c r="D295" i="6"/>
  <c r="F293" i="6"/>
  <c r="C292" i="6"/>
  <c r="D291" i="6"/>
  <c r="C289" i="6"/>
  <c r="C288" i="6"/>
  <c r="C229" i="6"/>
  <c r="G218" i="6"/>
  <c r="C179" i="6"/>
  <c r="C187" i="6" s="1"/>
  <c r="D167" i="6"/>
  <c r="G166" i="6" s="1"/>
  <c r="C167" i="6"/>
  <c r="F165" i="6" s="1"/>
  <c r="C157" i="6"/>
  <c r="F138" i="6" s="1"/>
  <c r="D155" i="6"/>
  <c r="D138" i="6"/>
  <c r="C131" i="6"/>
  <c r="F112" i="6" s="1"/>
  <c r="D129" i="6"/>
  <c r="D112" i="6"/>
  <c r="D100" i="6"/>
  <c r="G97" i="6" s="1"/>
  <c r="C100" i="6"/>
  <c r="F97" i="6" s="1"/>
  <c r="D77" i="6"/>
  <c r="G72" i="6" s="1"/>
  <c r="C77" i="6"/>
  <c r="F73" i="6" s="1"/>
  <c r="G75" i="6"/>
  <c r="F23" i="7" l="1"/>
  <c r="G27" i="7"/>
  <c r="F28" i="7"/>
  <c r="C152" i="7"/>
  <c r="F27" i="7"/>
  <c r="G28" i="7"/>
  <c r="C42" i="7"/>
  <c r="G76" i="6"/>
  <c r="G93" i="6"/>
  <c r="F129" i="6"/>
  <c r="G73" i="6"/>
  <c r="G74" i="6"/>
  <c r="C193" i="6"/>
  <c r="F75" i="6"/>
  <c r="F164" i="6"/>
  <c r="F76" i="6"/>
  <c r="F70" i="6"/>
  <c r="G165" i="6"/>
  <c r="F93" i="6"/>
  <c r="G70" i="6"/>
  <c r="F94" i="6"/>
  <c r="F166" i="6"/>
  <c r="F131" i="6"/>
  <c r="D157" i="6"/>
  <c r="G138" i="6" s="1"/>
  <c r="G164" i="6"/>
  <c r="F71" i="6"/>
  <c r="F96" i="6"/>
  <c r="G71" i="6"/>
  <c r="F98" i="6"/>
  <c r="F72" i="6"/>
  <c r="D131" i="6"/>
  <c r="G129" i="6" s="1"/>
  <c r="F174" i="6"/>
  <c r="F74" i="6"/>
  <c r="F177" i="6"/>
  <c r="F187" i="6"/>
  <c r="C313" i="6"/>
  <c r="F161" i="7"/>
  <c r="F159" i="7"/>
  <c r="F158" i="7"/>
  <c r="F150" i="7" s="1"/>
  <c r="F157" i="7"/>
  <c r="F160" i="7"/>
  <c r="F156" i="7"/>
  <c r="F155" i="7"/>
  <c r="F162" i="7"/>
  <c r="F154" i="7"/>
  <c r="F153" i="7"/>
  <c r="C56" i="6"/>
  <c r="N40" i="11"/>
  <c r="O35" i="11" s="1"/>
  <c r="F99" i="6"/>
  <c r="C217" i="6"/>
  <c r="G25" i="7"/>
  <c r="D33" i="12"/>
  <c r="D32" i="12" s="1"/>
  <c r="F155" i="6"/>
  <c r="F157" i="6" s="1"/>
  <c r="G99" i="6"/>
  <c r="F26" i="7"/>
  <c r="E10" i="12"/>
  <c r="E30" i="12" s="1"/>
  <c r="E33" i="12"/>
  <c r="E32" i="12" s="1"/>
  <c r="F46" i="12"/>
  <c r="F44" i="12" s="1"/>
  <c r="G98" i="6"/>
  <c r="F10" i="12"/>
  <c r="F30" i="12" s="1"/>
  <c r="G94" i="6"/>
  <c r="F95" i="6"/>
  <c r="C19" i="7"/>
  <c r="G95" i="6"/>
  <c r="F22" i="7"/>
  <c r="C208" i="6"/>
  <c r="C209" i="6" s="1"/>
  <c r="F193" i="6" s="1"/>
  <c r="F208" i="6" s="1"/>
  <c r="F209" i="6" s="1"/>
  <c r="G96" i="6"/>
  <c r="F40" i="7" l="1"/>
  <c r="F41" i="7"/>
  <c r="C39" i="7"/>
  <c r="F39" i="7" s="1"/>
  <c r="F42" i="7" s="1"/>
  <c r="G37" i="7"/>
  <c r="F167" i="6"/>
  <c r="F77" i="6"/>
  <c r="G167" i="6"/>
  <c r="G155" i="6"/>
  <c r="G157" i="6" s="1"/>
  <c r="G77" i="6"/>
  <c r="G112" i="6"/>
  <c r="G131" i="6" s="1"/>
  <c r="F100" i="6"/>
  <c r="G100" i="6"/>
  <c r="F179" i="6"/>
  <c r="C58" i="6"/>
  <c r="O32" i="11"/>
  <c r="O39" i="11"/>
  <c r="O31" i="11"/>
  <c r="O26" i="11"/>
  <c r="O38" i="11"/>
  <c r="F149" i="7"/>
  <c r="O27" i="11"/>
  <c r="O29" i="11"/>
  <c r="O36" i="11"/>
  <c r="O37" i="11"/>
  <c r="O34" i="11"/>
  <c r="O33" i="11"/>
  <c r="O30" i="11"/>
  <c r="F151" i="7"/>
  <c r="O28" i="11"/>
  <c r="F37" i="7"/>
  <c r="G217" i="6"/>
  <c r="G220" i="6" s="1"/>
  <c r="F217" i="6"/>
  <c r="C220" i="6"/>
  <c r="F148" i="7"/>
  <c r="F152" i="7" l="1"/>
  <c r="O40" i="11"/>
  <c r="F54" i="6"/>
  <c r="F218" i="6"/>
  <c r="F220" i="6" s="1"/>
  <c r="C38" i="6"/>
  <c r="F56" i="6"/>
  <c r="D45" i="6" l="1"/>
  <c r="C47" i="6"/>
  <c r="F58" i="6"/>
</calcChain>
</file>

<file path=xl/sharedStrings.xml><?xml version="1.0" encoding="utf-8"?>
<sst xmlns="http://schemas.openxmlformats.org/spreadsheetml/2006/main" count="1481" uniqueCount="1155">
  <si>
    <t>Harmonised Transparency Template</t>
  </si>
  <si>
    <t>2026 Version</t>
  </si>
  <si>
    <t>France</t>
  </si>
  <si>
    <t>Société Générale SCF</t>
  </si>
  <si>
    <t>Reporting Date: 28/02/26</t>
  </si>
  <si>
    <t>Cut-off Date: 28/02/26</t>
  </si>
  <si>
    <t>Index</t>
  </si>
  <si>
    <t>Worksheet A: HTT General</t>
  </si>
  <si>
    <t>Tab 1: Harmonised Transparency Template</t>
  </si>
  <si>
    <t>Worksheet B2: HTT Public Sector Assets</t>
  </si>
  <si>
    <t>Worksheet C: HTT Harmonised Glossary</t>
  </si>
  <si>
    <t>Worksheet E: Optional ECB-ECAIs data</t>
  </si>
  <si>
    <t xml:space="preserve">A. Harmonised Transparency Template - General Information </t>
  </si>
  <si>
    <t>HTT 2026</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</si>
  <si>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</si>
  <si>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</si>
  <si>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</si>
  <si>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</si>
  <si>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</si>
  <si>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</si>
  <si>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</si>
  <si>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</si>
  <si>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</si>
  <si>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</si>
  <si>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</si>
  <si>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</si>
  <si>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</si>
  <si>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</si>
  <si>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</si>
  <si>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</si>
  <si>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</si>
  <si>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Societe Generale SCF</t>
  </si>
  <si>
    <t>G.1.1.4</t>
  </si>
  <si>
    <t>Link to Issuer's Website</t>
  </si>
  <si>
    <t>https://investors.societegenerale.com/fr/informations-financieres-et-extra-financiere/investisseurs-dette</t>
  </si>
  <si>
    <t>G.1.1.5</t>
  </si>
  <si>
    <t>Cut-off date</t>
  </si>
  <si>
    <t>28/02/26</t>
  </si>
  <si>
    <t>G.1.1.6</t>
  </si>
  <si>
    <t>Cover Pool's FIGI Identifier (non-mandatory)</t>
  </si>
  <si>
    <t>ND3</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</si>
  <si>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</si>
  <si>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</si>
  <si>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</si>
  <si>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</si>
  <si>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</si>
  <si>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</si>
  <si>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</si>
  <si>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</si>
  <si>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</si>
  <si>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</si>
  <si>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</si>
  <si>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</si>
  <si>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</si>
  <si>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</si>
  <si>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</si>
  <si>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OG.2.1.1</t>
  </si>
  <si>
    <t>LCR status</t>
  </si>
  <si>
    <t>https://www.coveredbondlabel.com/issuer/14-sg-scf</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</si>
  <si>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</si>
  <si>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</si>
  <si>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</si>
  <si>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</si>
  <si>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</si>
  <si>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</si>
  <si>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</si>
  <si>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</si>
  <si>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</si>
  <si>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</si>
  <si>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</si>
  <si>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</si>
  <si>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</si>
  <si>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</si>
  <si>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</si>
  <si>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</si>
  <si>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</si>
  <si>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</si>
  <si>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</si>
  <si>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</si>
  <si>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</si>
  <si>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</si>
  <si>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</si>
  <si>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</si>
  <si>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</si>
  <si>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"Statutory" OC: As mentioned in SCF law.
"Contractual" OC is the OC in order to reassure Rating Agencies.</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</si>
  <si>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</si>
  <si>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</si>
  <si>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</si>
  <si>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</si>
  <si>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</si>
  <si>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</si>
  <si>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</si>
  <si>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</si>
  <si>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</si>
  <si>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</si>
  <si>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</si>
  <si>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</si>
  <si>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</si>
  <si>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</si>
  <si>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</si>
  <si>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</si>
  <si>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</si>
  <si>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</si>
  <si>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</si>
  <si>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</si>
  <si>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</si>
  <si>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</si>
  <si>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</si>
  <si>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</si>
  <si>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</si>
  <si>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</si>
  <si>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</si>
  <si>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</si>
  <si>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</si>
  <si>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</si>
  <si>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</si>
  <si>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</si>
  <si>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</si>
  <si>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</si>
  <si>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</si>
  <si>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</si>
  <si>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</si>
  <si>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</si>
  <si>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</si>
  <si>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</si>
  <si>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</si>
  <si>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</si>
  <si>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</si>
  <si>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</si>
  <si>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</si>
  <si>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</si>
  <si>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</si>
  <si>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</si>
  <si>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</si>
  <si>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</si>
  <si>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</si>
  <si>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</si>
  <si>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</si>
  <si>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</si>
  <si>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</si>
  <si>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</si>
  <si>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</si>
  <si>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</si>
  <si>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</si>
  <si>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</si>
  <si>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</si>
  <si>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</si>
  <si>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</si>
  <si>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</si>
  <si>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</si>
  <si>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</si>
  <si>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</si>
  <si>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</si>
  <si>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</si>
  <si>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</si>
  <si>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</si>
  <si>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</si>
  <si>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</si>
  <si>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</si>
  <si>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</si>
  <si>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</si>
  <si>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</si>
  <si>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</si>
  <si>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</si>
  <si>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</si>
  <si>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</si>
  <si>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</si>
  <si>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</si>
  <si>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</si>
  <si>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</si>
  <si>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</si>
  <si>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</si>
  <si>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</si>
  <si>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</si>
  <si>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</si>
  <si>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</si>
  <si>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</si>
  <si>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</si>
  <si>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</si>
  <si>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</si>
  <si>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</si>
  <si>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</si>
  <si>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</si>
  <si>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</si>
  <si>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</si>
  <si>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</si>
  <si>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</si>
  <si>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G.3.6.2</t>
  </si>
  <si>
    <t>AUD</t>
  </si>
  <si>
    <t>G.3.6.3</t>
  </si>
  <si>
    <t>BRL</t>
  </si>
  <si>
    <t>G.3.6.4</t>
  </si>
  <si>
    <t>CAD</t>
  </si>
  <si>
    <t>G.3.6.5</t>
  </si>
  <si>
    <t>CHF</t>
  </si>
  <si>
    <t>G.3.6.6</t>
  </si>
  <si>
    <t>CZK</t>
  </si>
  <si>
    <t>G.3.6.7</t>
  </si>
  <si>
    <t>DKK</t>
  </si>
  <si>
    <t>G.3.6.8</t>
  </si>
  <si>
    <t>GBP</t>
  </si>
  <si>
    <t>G.3.6.9</t>
  </si>
  <si>
    <t>HKD</t>
  </si>
  <si>
    <t>G.3.6.10</t>
  </si>
  <si>
    <t>ISK</t>
  </si>
  <si>
    <t>G.3.6.11</t>
  </si>
  <si>
    <t>JPY</t>
  </si>
  <si>
    <t>G.3.6.12</t>
  </si>
  <si>
    <t>KRW</t>
  </si>
  <si>
    <t>G.3.6.13</t>
  </si>
  <si>
    <t>NOK</t>
  </si>
  <si>
    <t>G.3.6.14</t>
  </si>
  <si>
    <t>NZD</t>
  </si>
  <si>
    <t>G.3.6.15</t>
  </si>
  <si>
    <t>PLN</t>
  </si>
  <si>
    <t>G.3.6.16</t>
  </si>
  <si>
    <t>SEK</t>
  </si>
  <si>
    <t>G.3.6.17</t>
  </si>
  <si>
    <t>SGD</t>
  </si>
  <si>
    <t>G.3.6.18</t>
  </si>
  <si>
    <t>USD</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</si>
  <si>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</si>
  <si>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</si>
  <si>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</si>
  <si>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</si>
  <si>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</si>
  <si>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</si>
  <si>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</si>
  <si>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</si>
  <si>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</si>
  <si>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</si>
  <si>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</si>
  <si>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</si>
  <si>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</si>
  <si>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</si>
  <si>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</si>
  <si>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</si>
  <si>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</si>
  <si>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</si>
  <si>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</si>
  <si>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</si>
  <si>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</si>
  <si>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</si>
  <si>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</si>
  <si>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</si>
  <si>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</si>
  <si>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</si>
  <si>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</si>
  <si>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</si>
  <si>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</si>
  <si>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</si>
  <si>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</si>
  <si>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</si>
  <si>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</si>
  <si>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</si>
  <si>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</si>
  <si>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</si>
  <si>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</si>
  <si>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</si>
  <si>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</si>
  <si>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</si>
  <si>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</si>
  <si>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</si>
  <si>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</si>
  <si>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</si>
  <si>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</si>
  <si>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</si>
  <si>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</si>
  <si>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</si>
  <si>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</si>
  <si>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</si>
  <si>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</si>
  <si>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</si>
  <si>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</si>
  <si>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</si>
  <si>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</si>
  <si>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</si>
  <si>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</si>
  <si>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</si>
  <si>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</si>
  <si>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</si>
  <si>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</si>
  <si>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</si>
  <si>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</si>
  <si>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</si>
  <si>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</si>
  <si>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</si>
  <si>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</si>
  <si>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</si>
  <si>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</si>
  <si>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</si>
  <si>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</si>
  <si>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</si>
  <si>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</si>
  <si>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</si>
  <si>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</si>
  <si>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</si>
  <si>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</si>
  <si>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</si>
  <si>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</si>
  <si>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</si>
  <si>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</si>
  <si>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</si>
  <si>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</si>
  <si>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</si>
  <si>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</si>
  <si>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</si>
  <si>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</si>
  <si>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</si>
  <si>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</si>
  <si>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</si>
  <si>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</si>
  <si>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</si>
  <si>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</si>
  <si>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</si>
  <si>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</si>
  <si>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</si>
  <si>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</si>
  <si>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</si>
  <si>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</si>
  <si>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</si>
  <si>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</si>
  <si>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</si>
  <si>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</si>
  <si>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</si>
  <si>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</si>
  <si>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</si>
  <si>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</si>
  <si>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</si>
  <si>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</si>
  <si>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</si>
  <si>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</si>
  <si>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</si>
  <si>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</si>
  <si>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</si>
  <si>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</si>
  <si>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</si>
  <si>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</si>
  <si>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</si>
  <si>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</si>
  <si>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</si>
  <si>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</si>
  <si>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</si>
  <si>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</si>
  <si>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</si>
  <si>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</si>
  <si>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</si>
  <si>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</si>
  <si>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</si>
  <si>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</si>
  <si>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</si>
  <si>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</si>
  <si>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</si>
  <si>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</si>
  <si>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</si>
  <si>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</si>
  <si>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</si>
  <si>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</si>
  <si>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</si>
  <si>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</si>
  <si>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</si>
  <si>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</si>
  <si>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</si>
  <si>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</si>
  <si>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</si>
  <si>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</si>
  <si>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</si>
  <si>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</si>
  <si>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</si>
  <si>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</si>
  <si>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</si>
  <si>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</si>
  <si>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</si>
  <si>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</si>
  <si>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No</t>
  </si>
  <si>
    <t>G.3.14.2</t>
  </si>
  <si>
    <t>Who has provided Second Party Opinion</t>
  </si>
  <si>
    <t>G.3.14.3</t>
  </si>
  <si>
    <t xml:space="preserve">Further details on proceeds strategy </t>
  </si>
  <si>
    <t>[link/glossary entry]</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</si>
  <si>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</si>
  <si>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</si>
  <si>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</si>
  <si>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</si>
  <si>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G.3.14.6</t>
  </si>
  <si>
    <r>
      <t xml:space="preserve">Is sustainability based on </t>
    </r>
    <r>
      <rPr>
        <b/>
        <sz val="11"/>
        <rFont val="Calibri"/>
        <family val="2"/>
      </rPr>
      <t>other criteria</t>
    </r>
    <r>
      <rPr>
        <sz val="11"/>
        <rFont val="Calibri"/>
        <family val="2"/>
      </rPr>
      <t>?</t>
    </r>
  </si>
  <si>
    <t>[Yes/No]</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</si>
  <si>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</si>
  <si>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</si>
  <si>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</si>
  <si>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</si>
  <si>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</si>
  <si>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</si>
  <si>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</si>
  <si>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</si>
  <si>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</si>
  <si>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</si>
  <si>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</si>
  <si>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</si>
  <si>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</si>
  <si>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</si>
  <si>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</si>
  <si>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</si>
  <si>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</si>
  <si>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</si>
  <si>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</si>
  <si>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</si>
  <si>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</si>
  <si>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</si>
  <si>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</si>
  <si>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</si>
  <si>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</si>
  <si>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</si>
  <si>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</si>
  <si>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</si>
  <si>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</si>
  <si>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</si>
  <si>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</si>
  <si>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</si>
  <si>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</si>
  <si>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</si>
  <si>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</si>
  <si>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</si>
  <si>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</si>
  <si>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</si>
  <si>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</si>
  <si>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</si>
  <si>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</si>
  <si>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</si>
  <si>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129(7) of the Capital Requirements Regulation (EU) 575/2013.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</si>
  <si>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</si>
  <si>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</si>
  <si>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</si>
  <si>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</si>
  <si>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</si>
  <si>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</si>
  <si>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</si>
  <si>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https://coveredbondlabel.com/issuer/14-sg-scf</t>
  </si>
  <si>
    <t>G.4.1.4</t>
  </si>
  <si>
    <t xml:space="preserve">(c)        Geographical distribution: </t>
  </si>
  <si>
    <t>G.4.1.5</t>
  </si>
  <si>
    <t>(c)        Type of cover assets:</t>
  </si>
  <si>
    <t>G.4.1.6</t>
  </si>
  <si>
    <t xml:space="preserve">(c)        Loan size: </t>
  </si>
  <si>
    <t>G.4.1.7</t>
  </si>
  <si>
    <t xml:space="preserve">(c)       Valuation Method: </t>
  </si>
  <si>
    <t>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</si>
  <si>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</si>
  <si>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</si>
  <si>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</si>
  <si>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</si>
  <si>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</si>
  <si>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</si>
  <si>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</si>
  <si>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</si>
  <si>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</si>
  <si>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</si>
  <si>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</si>
  <si>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</si>
  <si>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147 for Public Sector Asset - type of debtor</t>
  </si>
  <si>
    <t>G.4.1.14</t>
  </si>
  <si>
    <t>(d)        Market Risk:</t>
  </si>
  <si>
    <t>G.4.1.15</t>
  </si>
  <si>
    <t>(d)        Hedging Strategy</t>
  </si>
  <si>
    <t>G.4.1.16</t>
  </si>
  <si>
    <t>(e)        Maturity Structure - cover assets:</t>
  </si>
  <si>
    <t>G.4.1.17</t>
  </si>
  <si>
    <t>(e)        Maturity Structure - covered bond:</t>
  </si>
  <si>
    <t>G.4.1.18</t>
  </si>
  <si>
    <t>(e)        Overview maturity extension triggers:</t>
  </si>
  <si>
    <t>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</si>
  <si>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</si>
  <si>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</si>
  <si>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</si>
  <si>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</si>
  <si>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</si>
  <si>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</si>
  <si>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</si>
  <si>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</si>
  <si>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</si>
  <si>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</si>
  <si>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</si>
  <si>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</si>
  <si>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</si>
  <si>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</si>
  <si>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</si>
  <si>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</si>
  <si>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</si>
  <si>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</si>
  <si>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</si>
  <si>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</si>
  <si>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</si>
  <si>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</si>
  <si>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</si>
  <si>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</si>
  <si>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</si>
  <si>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</si>
  <si>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</si>
  <si>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</si>
  <si>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</si>
  <si>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</si>
  <si>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</si>
  <si>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</si>
  <si>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</si>
  <si>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</si>
  <si>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</si>
  <si>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</si>
  <si>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</si>
  <si>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</si>
  <si>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</si>
  <si>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</si>
  <si>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</si>
  <si>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</si>
  <si>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</si>
  <si>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</si>
  <si>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</si>
  <si>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</si>
  <si>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</si>
  <si>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</si>
  <si>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</si>
  <si>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</si>
  <si>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</si>
  <si>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</si>
  <si>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</si>
  <si>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</si>
  <si>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</si>
  <si>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</si>
  <si>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</si>
  <si>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</si>
  <si>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</si>
  <si>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</si>
  <si>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</si>
  <si>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</si>
  <si>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</si>
  <si>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</si>
  <si>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</si>
  <si>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</si>
  <si>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</si>
  <si>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</si>
  <si>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</si>
  <si>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</si>
  <si>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</si>
  <si>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</si>
  <si>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</si>
  <si>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B2. Harmonised Transparency Template - Public Sector Assets</t>
  </si>
  <si>
    <t>CONTENT OF TAB B2</t>
  </si>
  <si>
    <t>8. Public Sector Assets</t>
  </si>
  <si>
    <t>1. General Information</t>
  </si>
  <si>
    <t>PS.8.1.1</t>
  </si>
  <si>
    <t>Number of public sector exposures</t>
  </si>
  <si>
    <t>OPS.8.1.1</t>
  </si>
  <si>
    <t>Optional information eg, Number of borrowers</t>
  </si>
  <si>
    <t>OPS.8.1.2</t>
  </si>
  <si>
    <t>Optional information eg, Number of guarantors</t>
  </si>
  <si>
    <t>OPS.8.1.3</t>
  </si>
  <si>
    <t>OPS.8.1.4</t>
  </si>
  <si>
    <t>OPS.8.1.5</t>
  </si>
  <si>
    <t>OPS.8.1.6</t>
  </si>
  <si>
    <t>OPS.8.1.7</t>
  </si>
  <si>
    <t>2. Size Information</t>
  </si>
  <si>
    <t>Nominal</t>
  </si>
  <si>
    <t>Number of Exposures</t>
  </si>
  <si>
    <t>% Public Sector Assets</t>
  </si>
  <si>
    <t>% No. of Exposures</t>
  </si>
  <si>
    <t>PS.8.2.1</t>
  </si>
  <si>
    <t>Average exposure size (000s)</t>
  </si>
  <si>
    <t>By buckets (mn):</t>
  </si>
  <si>
    <t>PS.8.2.2</t>
  </si>
  <si>
    <t>&gt; 0 - &lt;= 0.5</t>
  </si>
  <si>
    <t>PS.8.2.3</t>
  </si>
  <si>
    <t>&gt; 0.5 - &lt;= 1</t>
  </si>
  <si>
    <t>PS.8.2.4</t>
  </si>
  <si>
    <t>&gt; 1 - &lt;= 5</t>
  </si>
  <si>
    <t>PS.8.2.5</t>
  </si>
  <si>
    <t>&gt; 5 - &lt;= 10</t>
  </si>
  <si>
    <t>PS.8.2.6</t>
  </si>
  <si>
    <t>&gt; 10 - &lt;= 50</t>
  </si>
  <si>
    <t>PS.8.2.7</t>
  </si>
  <si>
    <t>&gt; 50 - &lt;= 100</t>
  </si>
  <si>
    <t>PS.8.2.8</t>
  </si>
  <si>
    <t>&gt; 100</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</si>
  <si>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</si>
  <si>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</si>
  <si>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</si>
  <si>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</si>
  <si>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</si>
  <si>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</si>
  <si>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</si>
  <si>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</si>
  <si>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</si>
  <si>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</si>
  <si>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</si>
  <si>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</si>
  <si>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</si>
  <si>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</si>
  <si>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</si>
  <si>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</si>
  <si>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</si>
  <si>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</si>
  <si>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</si>
  <si>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</si>
  <si>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</si>
  <si>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 xml:space="preserve">4. Breakdown by Geography </t>
  </si>
  <si>
    <t>PS.8.4.1</t>
  </si>
  <si>
    <t>European Union</t>
  </si>
  <si>
    <t>PS.8.4.2</t>
  </si>
  <si>
    <t>Austria</t>
  </si>
  <si>
    <t>PS.8.4.3</t>
  </si>
  <si>
    <t>Belgium</t>
  </si>
  <si>
    <t>PS.8.4.4</t>
  </si>
  <si>
    <t>Bulgaria</t>
  </si>
  <si>
    <t>PS.8.4.5</t>
  </si>
  <si>
    <t>Croatia</t>
  </si>
  <si>
    <t>PS.8.4.6</t>
  </si>
  <si>
    <t>Cyprus</t>
  </si>
  <si>
    <t>PS.8.4.7</t>
  </si>
  <si>
    <t>Czechia</t>
  </si>
  <si>
    <t>PS.8.4.8</t>
  </si>
  <si>
    <t>Denmark</t>
  </si>
  <si>
    <t>PS.8.4.9</t>
  </si>
  <si>
    <t>Estonia</t>
  </si>
  <si>
    <t>PS.8.4.10</t>
  </si>
  <si>
    <t>Finland</t>
  </si>
  <si>
    <t>PS.8.4.11</t>
  </si>
  <si>
    <t>PS.8.4.12</t>
  </si>
  <si>
    <t>Germany</t>
  </si>
  <si>
    <t>PS.8.4.13</t>
  </si>
  <si>
    <t>Greece</t>
  </si>
  <si>
    <t>PS.8.4.14</t>
  </si>
  <si>
    <t>Netherlands</t>
  </si>
  <si>
    <t>PS.8.4.15</t>
  </si>
  <si>
    <t>Hungary</t>
  </si>
  <si>
    <t>PS.8.4.16</t>
  </si>
  <si>
    <t>Ireland</t>
  </si>
  <si>
    <t>PS.8.4.17</t>
  </si>
  <si>
    <t>Italy</t>
  </si>
  <si>
    <t>PS.8.4.18</t>
  </si>
  <si>
    <t>Latvia</t>
  </si>
  <si>
    <t>PS.8.4.19</t>
  </si>
  <si>
    <t>Lithuania</t>
  </si>
  <si>
    <t>PS.8.4.20</t>
  </si>
  <si>
    <t>Luxembourg</t>
  </si>
  <si>
    <t>PS.8.4.21</t>
  </si>
  <si>
    <t>Malta</t>
  </si>
  <si>
    <t>PS.8.4.22</t>
  </si>
  <si>
    <t>Poland</t>
  </si>
  <si>
    <t>PS.8.4.23</t>
  </si>
  <si>
    <t>Portugal</t>
  </si>
  <si>
    <t>PS.8.4.24</t>
  </si>
  <si>
    <t>Romania</t>
  </si>
  <si>
    <t>PS.8.4.25</t>
  </si>
  <si>
    <t>Slovakia</t>
  </si>
  <si>
    <t>PS.8.4.26</t>
  </si>
  <si>
    <t>Slovenia</t>
  </si>
  <si>
    <t>PS.8.4.27</t>
  </si>
  <si>
    <t>Spain</t>
  </si>
  <si>
    <t>PS.8.4.28</t>
  </si>
  <si>
    <t>Sweden</t>
  </si>
  <si>
    <t>PS.8.4.29</t>
  </si>
  <si>
    <t>PS.8.4.30</t>
  </si>
  <si>
    <t>Iceland</t>
  </si>
  <si>
    <t>PS.8.4.31</t>
  </si>
  <si>
    <t>Liechtenstein</t>
  </si>
  <si>
    <t>PS.8.4.32</t>
  </si>
  <si>
    <t>Norway</t>
  </si>
  <si>
    <t>PS.8.4.33</t>
  </si>
  <si>
    <t>PS.8.4.34</t>
  </si>
  <si>
    <t>PS.8.4.35</t>
  </si>
  <si>
    <t>PS.8.4.36</t>
  </si>
  <si>
    <t>PS.8.4.37</t>
  </si>
  <si>
    <t>PS.8.4.38</t>
  </si>
  <si>
    <t>PS.8.4.39</t>
  </si>
  <si>
    <t>PS.8.4.40</t>
  </si>
  <si>
    <t>PS.8.4.41</t>
  </si>
  <si>
    <t>PS.8.4.42</t>
  </si>
  <si>
    <t>PS.8.4.43</t>
  </si>
  <si>
    <t>PS.8.4.44</t>
  </si>
  <si>
    <t>OPS.8.4.1</t>
  </si>
  <si>
    <t>Supranational Institution</t>
  </si>
  <si>
    <t>OPS.8.4.2</t>
  </si>
  <si>
    <t>Qatar</t>
  </si>
  <si>
    <t>OPS.8.4.3</t>
  </si>
  <si>
    <t>OPS.8.4.4</t>
  </si>
  <si>
    <t>OPS.8.4.5</t>
  </si>
  <si>
    <t>OPS.8.4.6</t>
  </si>
  <si>
    <t>OPS.8.4.7</t>
  </si>
  <si>
    <t>OPS.8.4.8</t>
  </si>
  <si>
    <t>OPS.8.4.9</t>
  </si>
  <si>
    <t>OPS.8.4.10</t>
  </si>
  <si>
    <t>5. Breakdown by regions of main country of origin</t>
  </si>
  <si>
    <t>PS.8.5.1</t>
  </si>
  <si>
    <t>Auvergne-Rhône-Alpes</t>
  </si>
  <si>
    <t>PS.8.5.2</t>
  </si>
  <si>
    <t>Bourgogne-Franche-Comté</t>
  </si>
  <si>
    <t>PS.8.5.3</t>
  </si>
  <si>
    <t>Bretagne</t>
  </si>
  <si>
    <t>PS.8.5.4</t>
  </si>
  <si>
    <t>Centre-Val de Loire</t>
  </si>
  <si>
    <t>PS.8.5.5</t>
  </si>
  <si>
    <t>Corse</t>
  </si>
  <si>
    <t>PS.8.5.6</t>
  </si>
  <si>
    <t>DOM-TOM</t>
  </si>
  <si>
    <t>PS.8.5.7</t>
  </si>
  <si>
    <t>Grand Est</t>
  </si>
  <si>
    <t>PS.8.5.8</t>
  </si>
  <si>
    <t>Hauts-de-France</t>
  </si>
  <si>
    <t>PS.8.5.9</t>
  </si>
  <si>
    <t>Ile-de-France</t>
  </si>
  <si>
    <t>PS.8.5.10</t>
  </si>
  <si>
    <t>Normandie</t>
  </si>
  <si>
    <t>PS.8.5.11</t>
  </si>
  <si>
    <t>Nouvelle-Aquitaine</t>
  </si>
  <si>
    <t>PS.8.5.12</t>
  </si>
  <si>
    <t>Occitanie</t>
  </si>
  <si>
    <t>PS.8.5.13</t>
  </si>
  <si>
    <t>Pays de la Loire</t>
  </si>
  <si>
    <t>PS.8.5.14</t>
  </si>
  <si>
    <t>Provence-Alpes-Côte d'Azur</t>
  </si>
  <si>
    <t>PS.8.5.15</t>
  </si>
  <si>
    <t>Exposure on sovereign</t>
  </si>
  <si>
    <t>PS.8.5.16</t>
  </si>
  <si>
    <t>Unknown</t>
  </si>
  <si>
    <t>PS.8.5.17</t>
  </si>
  <si>
    <t>PS.8.5.18</t>
  </si>
  <si>
    <t>PS.8.5.19</t>
  </si>
  <si>
    <t>PS.8.5.20</t>
  </si>
  <si>
    <t>PS.8.5.21</t>
  </si>
  <si>
    <t>PS.8.5.22</t>
  </si>
  <si>
    <t>PS.8.5.23</t>
  </si>
  <si>
    <t>PS.8.5.24</t>
  </si>
  <si>
    <t>PS.8.5.25</t>
  </si>
  <si>
    <t>6. Breakdown by Interest Rate</t>
  </si>
  <si>
    <t>PS.8.6.1</t>
  </si>
  <si>
    <t>Fixed rate</t>
  </si>
  <si>
    <t>PS.8.6.2</t>
  </si>
  <si>
    <t>Floating rate</t>
  </si>
  <si>
    <t>PS.8.6.3</t>
  </si>
  <si>
    <t>OPS.8.6.1</t>
  </si>
  <si>
    <t>OPS.8.6.2</t>
  </si>
  <si>
    <t>OPS.8.6.3</t>
  </si>
  <si>
    <t>OPS.8.6.4</t>
  </si>
  <si>
    <t>7. Breakdown by Repayment Type</t>
  </si>
  <si>
    <t>PS.8.7.1</t>
  </si>
  <si>
    <t>Bullet / interest only</t>
  </si>
  <si>
    <t>PS.8.7.2</t>
  </si>
  <si>
    <t>Amortising</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</si>
  <si>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</si>
  <si>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</si>
  <si>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</si>
  <si>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</si>
  <si>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</si>
  <si>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</si>
  <si>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</si>
  <si>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</si>
  <si>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</si>
  <si>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</si>
  <si>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</si>
  <si>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</si>
  <si>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</si>
  <si>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</si>
  <si>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</si>
  <si>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</si>
  <si>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</si>
  <si>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</si>
  <si>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</si>
  <si>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</si>
  <si>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</si>
  <si>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</si>
  <si>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</si>
  <si>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</si>
  <si>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</si>
  <si>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</si>
  <si>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</si>
  <si>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</si>
  <si>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</si>
  <si>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</si>
  <si>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</si>
  <si>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</si>
  <si>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o/w Claim guaranteed by ECA</t>
  </si>
  <si>
    <t>OPS.8.8.9</t>
  </si>
  <si>
    <t>o/w Claim against other direct public exposures</t>
  </si>
  <si>
    <t>OPS.8.8.10</t>
  </si>
  <si>
    <t>o/w Claim against other indirect public exposures</t>
  </si>
  <si>
    <t>OPS.8.8.11</t>
  </si>
  <si>
    <t>OPS.8.8.12</t>
  </si>
  <si>
    <t>OPS.8.8.13</t>
  </si>
  <si>
    <t>9. Non-Performing Loans</t>
  </si>
  <si>
    <t>PS.8.9.1</t>
  </si>
  <si>
    <t>% NPLs</t>
  </si>
  <si>
    <t>OPS.8.9.1</t>
  </si>
  <si>
    <t>Defaulted Loans pursuant Art 178 CRR</t>
  </si>
  <si>
    <t>OPS.8.9.2</t>
  </si>
  <si>
    <t>OPS.8.9.3</t>
  </si>
  <si>
    <t>OPS.8.9.4</t>
  </si>
  <si>
    <t>10. Concentration Risks</t>
  </si>
  <si>
    <t>PS.8.10.1</t>
  </si>
  <si>
    <t>10 largest exposures</t>
  </si>
  <si>
    <t>OPS.8.10.1</t>
  </si>
  <si>
    <t>5 largest exposures</t>
  </si>
  <si>
    <t>OPS.8.10.2</t>
  </si>
  <si>
    <t>OPS.8.10.3</t>
  </si>
  <si>
    <t>OPS.8.10.4</t>
  </si>
  <si>
    <t>OPS.8.10.5</t>
  </si>
  <si>
    <t>OPS.8.10.6</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</si>
  <si>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</si>
  <si>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</si>
  <si>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</si>
  <si>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</si>
  <si>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</si>
  <si>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</si>
  <si>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</si>
  <si>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</si>
  <si>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</si>
  <si>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</si>
  <si>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</si>
  <si>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</si>
  <si>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</si>
  <si>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</si>
  <si>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</si>
  <si>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Interest Rate Types in the cover-pool of SG SCF are mainly Fixed interest rates, and also Floating interest rates.
Interest Rate Types of the Covered Bonds of SG SCF are mainly Fixed coupon, and also Floating coupon mainly based on EIBEUR3M.</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</si>
  <si>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</si>
  <si>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</si>
  <si>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r>
      <t>Contractual WAL of cover pool assets are calculated :</t>
    </r>
    <r>
      <rPr>
        <sz val="11"/>
        <rFont val="Calibri"/>
        <family val="2"/>
      </rPr>
      <t xml:space="preserve">
- Taking into account scheduled redemptions, by reference to the redemption dates
- No assumption is made regarding future applicable rate
- Assuming a zero prepayment scenario on the cover pool assets
Contractual WAL of substitute assets are calculated taking into account the legal final maturity
</t>
    </r>
    <r>
      <rPr>
        <b/>
        <u/>
        <sz val="11"/>
        <rFont val="Calibri"/>
        <family val="2"/>
      </rPr>
      <t>Expected WAL of cover pool assets are calculated :</t>
    </r>
    <r>
      <rPr>
        <sz val="11"/>
        <rFont val="Calibri"/>
        <family val="2"/>
      </rPr>
      <t xml:space="preserve">
- Taking into account scheduled redemptions, by reference to the redemption dates
- No assumption is made regarding future applicable rate
- Assuming an average percentage of prepayment rate observed over the last year
The substitute assets being actually composed of cash and term deposits to financial institutions, their expected maturity is assumed to be equal to their contractual one</t>
    </r>
  </si>
  <si>
    <t>HG.1.6</t>
  </si>
  <si>
    <t xml:space="preserve">Maturity Buckets of Covered Bonds [i.e. how is the contractual and/or expected maturity defined? What maturity structure (hard bullet, soft bullet, conditional pass through)? Under what conditions/circumstances? Etc.] </t>
  </si>
  <si>
    <t>Contractual maturities and  "Expected maturities" : see above.
Maturity structure is Hard Bullet for initial  Covered Bonds.
Maturity structure has been Soft Bullet for Covered Bonds emission since 2015.</t>
  </si>
  <si>
    <t>HG.1.7</t>
  </si>
  <si>
    <t>Maturity Extention Triggers</t>
  </si>
  <si>
    <t>HG.1.8</t>
  </si>
  <si>
    <t>LTVs: Definition</t>
  </si>
  <si>
    <t>N/A for Public Sector Assets</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</si>
  <si>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</si>
  <si>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</si>
  <si>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</si>
  <si>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</si>
  <si>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</si>
  <si>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</si>
  <si>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</si>
  <si>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</si>
  <si>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</si>
  <si>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</si>
  <si>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r>
      <t xml:space="preserve">Interest rate risk :
</t>
    </r>
    <r>
      <rPr>
        <sz val="11"/>
        <rFont val="Calibri"/>
        <family val="2"/>
      </rPr>
      <t xml:space="preserve">Société Générale SCF has a strict policy of neutralising interest rate risks. With this aim in mind, entering into ad hoc hedging swaps establishes a fixed margin on issuance, and any change in interest rates subsequently has a parallel effect on Société Générale SCF's assets and liabilities.
The structural interest rate risk is measured with the help of “gaps” calculated based on the “Liability-Asset” situations of Societe Generale SCF with production halted, detailed over the next 15 years with monthly gaps over the first six months and then annual gaps over the following years.
</t>
    </r>
    <r>
      <rPr>
        <b/>
        <u/>
        <sz val="11"/>
        <rFont val="Calibri"/>
        <family val="2"/>
      </rPr>
      <t xml:space="preserve">
Currency risk :
</t>
    </r>
    <r>
      <rPr>
        <sz val="11"/>
        <rFont val="Calibri"/>
        <family val="2"/>
      </rPr>
      <t>For USD issues, Societe Generale SCF has eliminated the exchange rate risk by implementing EUR/USD financial hedging swaps.
As a result, Société Générale SCF is not exposed to foreign exchange risk through its issues.</t>
    </r>
  </si>
  <si>
    <t>HG.1.14</t>
  </si>
  <si>
    <t>Non-performing loans</t>
  </si>
  <si>
    <t>There are no non-performing loans in the cover-pool of SG SCF.</t>
  </si>
  <si>
    <t>Valuation Method</t>
  </si>
  <si>
    <t>NA</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</si>
  <si>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</si>
  <si>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</si>
  <si>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</si>
  <si>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</si>
  <si>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</si>
  <si>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</si>
  <si>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</si>
  <si>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</si>
  <si>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</si>
  <si>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</si>
  <si>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</si>
  <si>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</si>
  <si>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</si>
  <si>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</si>
  <si>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</si>
  <si>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</si>
  <si>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</si>
  <si>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</si>
  <si>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</si>
  <si>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</si>
  <si>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</si>
  <si>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</si>
  <si>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</si>
  <si>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</si>
  <si>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</si>
  <si>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</si>
  <si>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</si>
  <si>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</si>
  <si>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</si>
  <si>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</si>
  <si>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</si>
  <si>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</si>
  <si>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</si>
  <si>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</si>
  <si>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ND2</t>
  </si>
  <si>
    <t>HG.3.3</t>
  </si>
  <si>
    <t>Not available at the present time</t>
  </si>
  <si>
    <t>OHG.3.1</t>
  </si>
  <si>
    <t>Confidential Information</t>
  </si>
  <si>
    <t>ND4</t>
  </si>
  <si>
    <t>OHG.3.2</t>
  </si>
  <si>
    <t>OHG.3.3</t>
  </si>
  <si>
    <t>4. Glossary - Extra national and/or Issuer Items</t>
  </si>
  <si>
    <t>HG.4.1</t>
  </si>
  <si>
    <t>Other definitions deemed relevant</t>
  </si>
  <si>
    <r>
      <t xml:space="preserve">Covered bond issuer ratings :
</t>
    </r>
    <r>
      <rPr>
        <sz val="11"/>
        <rFont val="Calibri"/>
        <family val="2"/>
      </rPr>
      <t>The rating agencies' methodologies usually take the senior unsecured rating of a covered bond issuer's parent company as a starting point for their assessment of the credit risk of covered bonds.
However, instead of refering to the parent company rating, some rating agencies may issue a "covered bond issuer rating" which is an assessment of the  credit quality of a CB issuer's credit quality on an unsecured basis.
Generally, a "covered bond issuer rating" is the same as the senior unsecured rating of the CB issuer's parent company although it may be different  in some specific cases.
If no "CB issuer rating" has been granted to the CB issuer, "NA" is indicated.</t>
    </r>
  </si>
  <si>
    <t>OHG.4.1</t>
  </si>
  <si>
    <r>
      <t xml:space="preserve">Core Tier 1 ratio (%) :
</t>
    </r>
    <r>
      <rPr>
        <sz val="11"/>
        <rFont val="Calibri"/>
        <family val="2"/>
      </rPr>
      <t>Core Tier 1  is the Common Equity Tier 1 ratio - CET1 calculated for Bale 2.5.</t>
    </r>
    <r>
      <rPr>
        <b/>
        <u/>
        <sz val="11"/>
        <rFont val="Calibri"/>
        <family val="2"/>
      </rPr>
      <t xml:space="preserve">
Covered bonds :
</t>
    </r>
    <r>
      <rPr>
        <sz val="11"/>
        <rFont val="Calibri"/>
        <family val="2"/>
      </rPr>
      <t>Nominal amount of covered bonds (accrued interests excluded) in euro equivalent after taking into account the cross currency swaps.</t>
    </r>
  </si>
  <si>
    <t>OHG.4.2</t>
  </si>
  <si>
    <r>
      <t xml:space="preserve">Guaranteed loans :
</t>
    </r>
    <r>
      <rPr>
        <sz val="11"/>
        <rFont val="Calibri"/>
        <family val="2"/>
      </rPr>
      <t>The eligible assets, fully composed by public sector exposures, are transfered into the cover pool using guaranteed loans (i.e. collateral directive framework).
The outstanding amount of the eligible assets pledged as collateral of the loans are indicated instead of the amount of the guaranteed loans.
The nominal outstanding amount of the eligible assets is booked in Off-Balance Sheet as guarantee received.</t>
    </r>
  </si>
  <si>
    <t>OHG.4.3</t>
  </si>
  <si>
    <r>
      <t xml:space="preserve">Substitute assets :
</t>
    </r>
    <r>
      <rPr>
        <sz val="11"/>
        <rFont val="Calibri"/>
        <family val="2"/>
      </rPr>
      <t>Are reported the amount of substitute assets (accrued interests excluded) as defined by the French Law (Articles L515-17 and R515-7 of Code Monétaire et Financier).
For SG SCF the subtitute assets are composed of cash and deposits to its parent company.
The outstanding amount is booked in Assets - Balance Sheet as amounts due from credit institution.
These substitute assets are included in the calculation of the legal coverage ratio but not taken into account in the nominal rating agencies overcollateralisation ratio.</t>
    </r>
  </si>
  <si>
    <t>OHG.4.4</t>
  </si>
  <si>
    <r>
      <t xml:space="preserve">Accounting assets not included in the cover pool :
</t>
    </r>
    <r>
      <rPr>
        <sz val="11"/>
        <rFont val="Calibri"/>
        <family val="2"/>
      </rPr>
      <t>Are not included in the cover pool the guaranteed loans (replaced by the eligible assets pledged as collateral) and the prepayments and accrued income on derivatives.</t>
    </r>
  </si>
  <si>
    <t>OHG.4.5</t>
  </si>
  <si>
    <r>
      <t xml:space="preserve">"Of which eligible to central bank repo-operations" :
</t>
    </r>
    <r>
      <rPr>
        <sz val="11"/>
        <rFont val="Calibri"/>
        <family val="2"/>
      </rPr>
      <t>The outstanding amount of eligible assets including replacement assets shall be filled in.
If the eligible assets are transferred into the cover pool using guaranteed loans (i.e. collateral directive framework) or mortgage promissory notes, the outstanding amount of the eligible assets pledged as collateral of the notes or loans should be indicated instead of the amount of the guaranteed loans.
The eligibility criteria to central bank repo-operations include the exceptional measures accepted by the ECB in February 2012 and presently in use with the Banque de France.</t>
    </r>
  </si>
  <si>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</si>
  <si>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</si>
  <si>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</si>
  <si>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</si>
  <si>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</si>
  <si>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</si>
  <si>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</si>
  <si>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</si>
  <si>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</si>
  <si>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</si>
  <si>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</si>
  <si>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</si>
  <si>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SOCIETE GENERALE</t>
  </si>
  <si>
    <t>O2RNE8IBXP4R0TD8PU41</t>
  </si>
  <si>
    <t>E.1.1.2</t>
  </si>
  <si>
    <t>E.1.1.3</t>
  </si>
  <si>
    <t>Back-up servicer</t>
  </si>
  <si>
    <t>N/A</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</si>
  <si>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</si>
  <si>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</si>
  <si>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</si>
  <si>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</si>
  <si>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</si>
  <si>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</si>
  <si>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</si>
  <si>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</si>
  <si>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</si>
  <si>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</si>
  <si>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</si>
  <si>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</si>
  <si>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</si>
  <si>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</si>
  <si>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</si>
  <si>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</si>
  <si>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CAILLIAU DEDOUIT ET ASSOCIES</t>
  </si>
  <si>
    <t>OE.1.1.1</t>
  </si>
  <si>
    <t>where applicable - paying agent</t>
  </si>
  <si>
    <t>OE.1.1.2</t>
  </si>
  <si>
    <t>OE.1.1.3</t>
  </si>
  <si>
    <t>OE.1.1.4</t>
  </si>
  <si>
    <t>OE.1.1.5</t>
  </si>
  <si>
    <t>OE.1.1.6</t>
  </si>
  <si>
    <t>OE.1.1.7</t>
  </si>
  <si>
    <t>OE.1.1.8</t>
  </si>
  <si>
    <t>Swap Counterparties</t>
  </si>
  <si>
    <t>Guarantor (if applicable)</t>
  </si>
  <si>
    <t>Type of Swap</t>
  </si>
  <si>
    <t>E.2.1.1</t>
  </si>
  <si>
    <t>FX / IRS</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</si>
  <si>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</si>
  <si>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</si>
  <si>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</si>
  <si>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</si>
  <si>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</si>
  <si>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</si>
  <si>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</si>
  <si>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</si>
  <si>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</si>
  <si>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</si>
  <si>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</si>
  <si>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</si>
  <si>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</si>
  <si>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</si>
  <si>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</si>
  <si>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</si>
  <si>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</si>
  <si>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</si>
  <si>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</si>
  <si>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</si>
  <si>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</si>
  <si>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</si>
  <si>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</si>
  <si>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</si>
  <si>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</si>
  <si>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</si>
  <si>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</si>
  <si>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</si>
  <si>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</si>
  <si>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</si>
  <si>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</si>
  <si>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</si>
  <si>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</si>
  <si>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</si>
  <si>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</si>
  <si>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</si>
  <si>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</si>
  <si>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</si>
  <si>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</si>
  <si>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</si>
  <si>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</si>
  <si>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</si>
  <si>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</si>
  <si>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</si>
  <si>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</si>
  <si>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</si>
  <si>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</si>
  <si>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OE.3.1.2</t>
  </si>
  <si>
    <t>OE.3.1.3</t>
  </si>
  <si>
    <t>OE.3.1.4</t>
  </si>
  <si>
    <t>2. Arrears</t>
  </si>
  <si>
    <t>% Residential Loans</t>
  </si>
  <si>
    <t>% Commercial Loans</t>
  </si>
  <si>
    <t>% Shipping Loans</t>
  </si>
  <si>
    <t>% Total Loans</t>
  </si>
  <si>
    <t>E.3.2.1</t>
  </si>
  <si>
    <t>1-&lt;30 days</t>
  </si>
  <si>
    <t>E.3.2.2</t>
  </si>
  <si>
    <t>30-&lt;60 days</t>
  </si>
  <si>
    <t>E.3.2.3</t>
  </si>
  <si>
    <t>60-&lt;90 days</t>
  </si>
  <si>
    <t>E.3.2.4</t>
  </si>
  <si>
    <t>90-&lt;180 days</t>
  </si>
  <si>
    <t>E.3.2.5</t>
  </si>
  <si>
    <t>&gt;= 180 days</t>
  </si>
  <si>
    <t>OE.3.2.1</t>
  </si>
  <si>
    <t>OE.3.2.2</t>
  </si>
  <si>
    <t>OE.3.2.3</t>
  </si>
  <si>
    <t>OE.3.2.4</t>
  </si>
  <si>
    <t>FRENCH NATIONAL COVERED BOND LABEL REPORTING TEMPLATE</t>
  </si>
  <si>
    <t xml:space="preserve">CB ISSUER </t>
  </si>
  <si>
    <t xml:space="preserve">Reporting date </t>
  </si>
  <si>
    <t>(dd/mm/yyyy)</t>
  </si>
  <si>
    <t>GROUP LEVEL  INFORMATION AND SENIOR UNSECURED RATINGS</t>
  </si>
  <si>
    <t>1.1</t>
  </si>
  <si>
    <t>Group</t>
  </si>
  <si>
    <t>Société Générale</t>
  </si>
  <si>
    <t>Group parent company</t>
  </si>
  <si>
    <t>Group consolidated financial information (link)</t>
  </si>
  <si>
    <t>http://www.societegenerale.com/fr/mesurer-notre-performance/investisseurs/investisseurs-dette</t>
  </si>
  <si>
    <t>1.2</t>
  </si>
  <si>
    <t>Rating</t>
  </si>
  <si>
    <t>Rating Watch</t>
  </si>
  <si>
    <t>Outlook</t>
  </si>
  <si>
    <t>Senior unsecured rating (group parent company)</t>
  </si>
  <si>
    <t>Fitch</t>
  </si>
  <si>
    <t>A-/F1</t>
  </si>
  <si>
    <t>Stable</t>
  </si>
  <si>
    <t>Moody's</t>
  </si>
  <si>
    <t>A1/P-1</t>
  </si>
  <si>
    <t>S&amp;P</t>
  </si>
  <si>
    <t>A/A-1</t>
  </si>
  <si>
    <t>1.3</t>
  </si>
  <si>
    <t>Rating watch</t>
  </si>
  <si>
    <t>Covered bond issuer rating (senior unsecured)</t>
  </si>
  <si>
    <t>1.4</t>
  </si>
  <si>
    <t>Core  tier 1 ratio (%) (group parent company)</t>
  </si>
  <si>
    <t>as of</t>
  </si>
  <si>
    <t>COVERED BOND ISSUER OVERVIEW</t>
  </si>
  <si>
    <t>2.1</t>
  </si>
  <si>
    <t>Covered bonds and cover pool</t>
  </si>
  <si>
    <t>of which eligible</t>
  </si>
  <si>
    <t>outstanding</t>
  </si>
  <si>
    <t>to central bank repo-operations</t>
  </si>
  <si>
    <t>Cover pool</t>
  </si>
  <si>
    <t>Public sector exposures</t>
  </si>
  <si>
    <t>Residential assets</t>
  </si>
  <si>
    <t>Commercial assets</t>
  </si>
  <si>
    <t>Substitute assets</t>
  </si>
  <si>
    <t>Covered bonds</t>
  </si>
  <si>
    <t>2.2</t>
  </si>
  <si>
    <t>Covered bonds ratings</t>
  </si>
  <si>
    <t>Covered bonds rating</t>
  </si>
  <si>
    <t>AAA</t>
  </si>
  <si>
    <t>2.3</t>
  </si>
  <si>
    <t>Liabilities of the covered bond issuer</t>
  </si>
  <si>
    <t>LIABILITIES</t>
  </si>
  <si>
    <t>Outstanding</t>
  </si>
  <si>
    <t>Equity</t>
  </si>
  <si>
    <t>Subordinated debt</t>
  </si>
  <si>
    <t>Other non privileged liabilities</t>
  </si>
  <si>
    <t>Total equity and non privileged liabilities</t>
  </si>
  <si>
    <t>Other privileged liabilities</t>
  </si>
  <si>
    <t>Total privileged liabilities</t>
  </si>
  <si>
    <t>TOTAL</t>
  </si>
  <si>
    <t>ALM OF THE COVERED BOND ISSUER</t>
  </si>
  <si>
    <t>3.1</t>
  </si>
  <si>
    <t>WAL (weighted average life) of cover pool and covered bonds</t>
  </si>
  <si>
    <t>Expected</t>
  </si>
  <si>
    <t>explanations (CPR rate used etc)</t>
  </si>
  <si>
    <t>Public sector</t>
  </si>
  <si>
    <t>Expected CPR=0.10%; Contractual CPR=0%</t>
  </si>
  <si>
    <t>Residential</t>
  </si>
  <si>
    <t>Commercial</t>
  </si>
  <si>
    <t>CPR=0%</t>
  </si>
  <si>
    <t>WAL of cover pool</t>
  </si>
  <si>
    <t>WAL of covered bonds</t>
  </si>
  <si>
    <t>3.2</t>
  </si>
  <si>
    <t>Expected maturity structure of cover pool and covered bonds</t>
  </si>
  <si>
    <t>0 - 1 Y (years)</t>
  </si>
  <si>
    <t>Expected maturity of cover pool</t>
  </si>
  <si>
    <t>Expected maturity of covered bonds</t>
  </si>
  <si>
    <t>3.3</t>
  </si>
  <si>
    <t>Contractual maturity structure of cover pool and covered bonds</t>
  </si>
  <si>
    <t>Contractual maturity of cover pool</t>
  </si>
  <si>
    <t>Contractual maturity of covered bonds</t>
  </si>
  <si>
    <t>of which hard bullet</t>
  </si>
  <si>
    <t>of which soft bullet</t>
  </si>
  <si>
    <t>3.4</t>
  </si>
  <si>
    <t>Interest rate and currency risks</t>
  </si>
  <si>
    <t>WAL</t>
  </si>
  <si>
    <t>Interest rate risk</t>
  </si>
  <si>
    <t>Internal</t>
  </si>
  <si>
    <t>External</t>
  </si>
  <si>
    <t>Currency risk</t>
  </si>
  <si>
    <t>3.5</t>
  </si>
  <si>
    <t>Substitution assets</t>
  </si>
  <si>
    <t>AAA to AA-</t>
  </si>
  <si>
    <t>A+ to A-</t>
  </si>
  <si>
    <t>Below A-</t>
  </si>
  <si>
    <t>CB ISSUER</t>
  </si>
  <si>
    <t>Reporting date</t>
  </si>
  <si>
    <t>PUBLIC SECTOR COVER POOL DATA</t>
  </si>
  <si>
    <t>5.1</t>
  </si>
  <si>
    <t>Arrears and defaulted loans outstanding</t>
  </si>
  <si>
    <t>% of outstanding public sector assets</t>
  </si>
  <si>
    <t>Current</t>
  </si>
  <si>
    <t>Arrears</t>
  </si>
  <si>
    <t>0-1 months</t>
  </si>
  <si>
    <t>1-2 months</t>
  </si>
  <si>
    <t>2-3 months</t>
  </si>
  <si>
    <t>3-6 months</t>
  </si>
  <si>
    <t>6+ (Defaulted)</t>
  </si>
  <si>
    <t>&gt;3 months</t>
  </si>
  <si>
    <t>5.2</t>
  </si>
  <si>
    <t>Geographical distribution and type of Claim</t>
  </si>
  <si>
    <t>Exposures to or guaranteed by Supranational Institution</t>
  </si>
  <si>
    <t>Exposures to Sovereigns</t>
  </si>
  <si>
    <t>Exposures guaranteed by Sovereigns</t>
  </si>
  <si>
    <t>Exposures guaranteed by ECA</t>
  </si>
  <si>
    <t>Exposures to regions / departments / federal states</t>
  </si>
  <si>
    <t>Exposures guaranteed by regions / departments / federal states</t>
  </si>
  <si>
    <t>Exposures to municipalities</t>
  </si>
  <si>
    <t>Exposures guaranteed by municipalities</t>
  </si>
  <si>
    <t>Other direct public exposures</t>
  </si>
  <si>
    <t>Other indirect public exposures</t>
  </si>
  <si>
    <t>%</t>
  </si>
  <si>
    <t>South Korea</t>
  </si>
  <si>
    <t>UK</t>
  </si>
  <si>
    <t>USA</t>
  </si>
  <si>
    <t>COVERED BONDS</t>
  </si>
  <si>
    <t>6.1</t>
  </si>
  <si>
    <t>Outstanding covered bonds</t>
  </si>
  <si>
    <t>Public placement</t>
  </si>
  <si>
    <t>Private placement</t>
  </si>
  <si>
    <t>Sum</t>
  </si>
  <si>
    <t>Denominated in €</t>
  </si>
  <si>
    <t>Denominated in USD</t>
  </si>
  <si>
    <t>Denominated in CHF</t>
  </si>
  <si>
    <t>Denominated in JPY</t>
  </si>
  <si>
    <t>Denominated in GBP</t>
  </si>
  <si>
    <t>6.2</t>
  </si>
  <si>
    <t>Issuance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</si>
</sst>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0.0%"/>
    <numFmt numFmtId="166" formatCode="0.0"/>
    <numFmt numFmtId="167" formatCode="_-* #,##0.00\ _€_-;\-* #,##0.00\ _€_-;_-* &quot;-&quot;??\ _€_-;_-@_-"/>
    <numFmt numFmtId="168" formatCode="_-* #,##0\ _€_-;\-* #,##0\ _€_-;_-* &quot;-&quot;??\ _€_-;_-@_-"/>
    <numFmt numFmtId="169" formatCode="0.0\ &quot;years&quot;"/>
  </numFmts>
  <fonts count="5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24"/>
      <color theme="1"/>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b/>
      <i/>
      <sz val="11"/>
      <name val="Calibri"/>
      <family val="2"/>
      <scheme val="minor"/>
    </font>
    <font>
      <sz val="10"/>
      <color theme="1"/>
      <name val="Arial"/>
      <family val="2"/>
    </font>
    <font>
      <i/>
      <sz val="11"/>
      <color theme="1"/>
      <name val="Calibri"/>
      <family val="2"/>
      <scheme val="minor"/>
    </font>
    <font>
      <sz val="11"/>
      <color theme="6" tint="-0.249977111117893"/>
      <name val="Calibri"/>
      <family val="2"/>
      <scheme val="minor"/>
    </font>
    <font>
      <u/>
      <sz val="11"/>
      <name val="Calibri"/>
      <family val="2"/>
      <scheme val="minor"/>
    </font>
    <font>
      <b/>
      <sz val="11"/>
      <color rgb="FFFF0000"/>
      <name val="Calibri"/>
      <family val="2"/>
      <scheme val="minor"/>
    </font>
    <font>
      <sz val="11"/>
      <name val="Calibri"/>
      <family val="2"/>
    </font>
    <font>
      <i/>
      <sz val="11"/>
      <color rgb="FF0070C0"/>
      <name val="Calibri"/>
      <family val="2"/>
      <scheme val="minor"/>
    </font>
    <font>
      <b/>
      <sz val="10"/>
      <color indexed="9"/>
      <name val="Arial"/>
      <family val="2"/>
    </font>
    <font>
      <b/>
      <sz val="10"/>
      <name val="Arial"/>
      <family val="2"/>
    </font>
    <font>
      <sz val="10"/>
      <color indexed="12"/>
      <name val="Arial"/>
      <family val="2"/>
    </font>
    <font>
      <sz val="10"/>
      <name val="Arial"/>
      <family val="2"/>
    </font>
    <font>
      <u/>
      <sz val="10"/>
      <color indexed="12"/>
      <name val="Arial"/>
      <family val="2"/>
    </font>
    <font>
      <sz val="10"/>
      <color indexed="9"/>
      <name val="Arial"/>
      <family val="2"/>
    </font>
    <font>
      <sz val="10"/>
      <color indexed="10"/>
      <name val="Arial"/>
      <family val="2"/>
    </font>
    <font>
      <b/>
      <u/>
      <sz val="10"/>
      <name val="Arial"/>
      <family val="2"/>
    </font>
    <font>
      <b/>
      <i/>
      <sz val="10"/>
      <name val="Arial"/>
      <family val="2"/>
    </font>
    <font>
      <i/>
      <sz val="10"/>
      <name val="Arial"/>
      <family val="2"/>
    </font>
    <font>
      <sz val="10"/>
      <color rgb="FFFF0000"/>
      <name val="Arial"/>
      <family val="2"/>
    </font>
    <font>
      <sz val="10"/>
      <color theme="6" tint="-0.49995422223578601"/>
      <name val="Arial"/>
      <family val="2"/>
    </font>
    <font>
      <b/>
      <sz val="10"/>
      <color rgb="FFFF0000"/>
      <name val="Arial"/>
      <family val="2"/>
    </font>
    <font>
      <sz val="10"/>
      <color rgb="FF0000FF"/>
      <name val="Arial"/>
      <family val="2"/>
    </font>
    <font>
      <b/>
      <sz val="24"/>
      <color theme="5"/>
      <name val="Calibri"/>
      <family val="2"/>
      <scheme val="minor"/>
    </font>
    <font>
      <sz val="11"/>
      <color theme="1"/>
      <name val="Calibri"/>
      <family val="2"/>
    </font>
    <font>
      <b/>
      <sz val="11"/>
      <name val="Calibri"/>
      <family val="2"/>
    </font>
    <font>
      <b/>
      <u/>
      <sz val="11"/>
      <color rgb="FF0000FF"/>
      <name val="Calibri"/>
      <family val="2"/>
    </font>
    <font>
      <i/>
      <sz val="11"/>
      <name val="Calibri"/>
      <family val="2"/>
    </font>
    <font>
      <i/>
      <sz val="11"/>
      <color rgb="FF000000"/>
      <name val="Calibri"/>
      <family val="2"/>
    </font>
    <font>
      <u/>
      <sz val="11"/>
      <color rgb="FF0000FF"/>
      <name val="Calibri"/>
      <family val="2"/>
    </font>
    <font>
      <i/>
      <sz val="9"/>
      <name val="Calibri"/>
      <family val="2"/>
    </font>
    <font>
      <i/>
      <u/>
      <sz val="9"/>
      <name val="Calibri"/>
      <family val="2"/>
    </font>
    <font>
      <sz val="11"/>
      <color rgb="FF76933C"/>
      <name val="Calibri"/>
      <family val="2"/>
    </font>
    <font>
      <b/>
      <sz val="11"/>
      <color rgb="FF000000"/>
      <name val="Calibri"/>
      <family val="2"/>
    </font>
    <font>
      <u/>
      <sz val="11"/>
      <name val="Calibri"/>
      <family val="2"/>
    </font>
    <font>
      <sz val="10"/>
      <color rgb="FF000000"/>
      <name val="Arial"/>
      <family val="2"/>
    </font>
    <font>
      <b/>
      <i/>
      <sz val="11"/>
      <name val="Calibri"/>
      <family val="2"/>
    </font>
    <font>
      <b/>
      <u/>
      <sz val="11"/>
      <name val="Calibri"/>
      <family val="2"/>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indexed="8"/>
        <bgColor indexed="64"/>
      </patternFill>
    </fill>
    <fill>
      <patternFill patternType="solid">
        <fgColor indexed="22"/>
        <bgColor indexed="64"/>
      </patternFill>
    </fill>
    <fill>
      <patternFill patternType="solid">
        <fgColor theme="5" tint="0.39997558519241921"/>
        <bgColor indexed="64"/>
      </patternFill>
    </fill>
    <fill>
      <patternFill patternType="solid">
        <fgColor theme="0" tint="-0.249977111117893"/>
        <bgColor indexed="64"/>
      </patternFill>
    </fill>
    <fill>
      <patternFill patternType="solid">
        <fgColor rgb="FFFDE9D9"/>
        <bgColor rgb="FF000000"/>
      </patternFill>
    </fill>
    <fill>
      <patternFill patternType="solid">
        <fgColor rgb="FFFABF8F"/>
        <bgColor rgb="FF000000"/>
      </patternFill>
    </fill>
    <fill>
      <patternFill patternType="solid">
        <fgColor rgb="FFBFBFBF"/>
        <bgColor rgb="FF000000"/>
      </patternFill>
    </fill>
  </fills>
  <borders count="8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medium">
        <color auto="1"/>
      </right>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thin">
        <color auto="1"/>
      </left>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right style="thin">
        <color auto="1"/>
      </right>
      <top/>
      <bottom style="thin">
        <color auto="1"/>
      </bottom>
      <diagonal/>
    </border>
    <border>
      <left style="thin">
        <color auto="1"/>
      </left>
      <right/>
      <top/>
      <bottom style="thin">
        <color auto="1"/>
      </bottom>
      <diagonal/>
    </border>
    <border>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bottom style="thin">
        <color auto="1"/>
      </bottom>
      <diagonal/>
    </border>
    <border>
      <left/>
      <right/>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right style="medium">
        <color auto="1"/>
      </right>
      <top style="thin">
        <color auto="1"/>
      </top>
      <bottom/>
      <diagonal/>
    </border>
    <border>
      <left style="medium">
        <color auto="1"/>
      </left>
      <right style="medium">
        <color auto="1"/>
      </right>
      <top style="medium">
        <color auto="1"/>
      </top>
      <bottom style="medium">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bottom/>
      <diagonal/>
    </border>
    <border>
      <left style="thin">
        <color auto="1"/>
      </left>
      <right style="medium">
        <color auto="1"/>
      </right>
      <top/>
      <bottom/>
      <diagonal/>
    </border>
    <border>
      <left style="thin">
        <color auto="1"/>
      </left>
      <right/>
      <top style="medium">
        <color auto="1"/>
      </top>
      <bottom style="medium">
        <color auto="1"/>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style="thin">
        <color indexed="8"/>
      </right>
      <top style="medium">
        <color auto="1"/>
      </top>
      <bottom style="thin">
        <color indexed="8"/>
      </bottom>
      <diagonal/>
    </border>
    <border>
      <left style="medium">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medium">
        <color theme="5"/>
      </left>
      <right style="medium">
        <color theme="5"/>
      </right>
      <top/>
      <bottom/>
      <diagonal/>
    </border>
  </borders>
  <cellStyleXfs count="12">
    <xf numFmtId="0" fontId="0" fillId="0" borderId="0"/>
    <xf numFmtId="167" fontId="30" fillId="0" borderId="0"/>
    <xf numFmtId="167" fontId="30" fillId="0" borderId="0"/>
    <xf numFmtId="0" fontId="6" fillId="0" borderId="0"/>
    <xf numFmtId="0" fontId="31" fillId="0" borderId="0">
      <protection locked="0"/>
    </xf>
    <xf numFmtId="167" fontId="30" fillId="0" borderId="0"/>
    <xf numFmtId="0" fontId="30" fillId="0" borderId="0"/>
    <xf numFmtId="0" fontId="30" fillId="0" borderId="0"/>
    <xf numFmtId="0" fontId="30" fillId="0" borderId="0"/>
    <xf numFmtId="0" fontId="30" fillId="0" borderId="0"/>
    <xf numFmtId="0" fontId="1" fillId="0" borderId="0"/>
    <xf numFmtId="9" fontId="1" fillId="0" borderId="0"/>
  </cellStyleXfs>
  <cellXfs count="451">
    <xf numFmtId="0" fontId="0" fillId="0" borderId="0" xfId="0"/>
    <xf numFmtId="0" fontId="30" fillId="0" borderId="0" xfId="6" applyFont="1" applyProtection="1"/>
    <xf numFmtId="0" fontId="30" fillId="0" borderId="0" xfId="8" applyFont="1" applyProtection="1"/>
    <xf numFmtId="0" fontId="5" fillId="0" borderId="0" xfId="0" applyFont="1" applyAlignment="1" applyProtection="1">
      <alignment horizontal="left" vertical="center"/>
    </xf>
    <xf numFmtId="0" fontId="7" fillId="0" borderId="1" xfId="0" applyFont="1" applyBorder="1" applyProtection="1"/>
    <xf numFmtId="0" fontId="7" fillId="0" borderId="2" xfId="0" applyFont="1" applyBorder="1" applyProtection="1"/>
    <xf numFmtId="0" fontId="7" fillId="0" borderId="3" xfId="0" applyFont="1" applyBorder="1" applyProtection="1"/>
    <xf numFmtId="0" fontId="7" fillId="0" borderId="4" xfId="0" applyFont="1" applyBorder="1" applyProtection="1"/>
    <xf numFmtId="0" fontId="7" fillId="0" borderId="0" xfId="0" applyFont="1" applyProtection="1"/>
    <xf numFmtId="0" fontId="7" fillId="0" borderId="5" xfId="0" applyFont="1" applyBorder="1" applyProtection="1"/>
    <xf numFmtId="0" fontId="8" fillId="0" borderId="0" xfId="0" applyFont="1" applyAlignment="1" applyProtection="1">
      <alignment horizontal="center"/>
    </xf>
    <xf numFmtId="0" fontId="5" fillId="0" borderId="0" xfId="0" applyFont="1" applyAlignment="1" applyProtection="1">
      <alignment horizontal="center" vertical="center"/>
    </xf>
    <xf numFmtId="0" fontId="9" fillId="0" borderId="0" xfId="0" applyFont="1" applyAlignment="1" applyProtection="1">
      <alignment horizontal="center" vertical="center"/>
    </xf>
    <xf numFmtId="0" fontId="10" fillId="0" borderId="0" xfId="0" applyFont="1" applyAlignment="1" applyProtection="1">
      <alignment horizontal="center" vertical="center"/>
    </xf>
    <xf numFmtId="0" fontId="11" fillId="0" borderId="0" xfId="0" applyFont="1" applyAlignment="1" applyProtection="1">
      <alignment horizontal="center"/>
    </xf>
    <xf numFmtId="0" fontId="12" fillId="0" borderId="0" xfId="0" applyFont="1" applyProtection="1"/>
    <xf numFmtId="0" fontId="4" fillId="0" borderId="0" xfId="3" applyFont="1" applyProtection="1"/>
    <xf numFmtId="0" fontId="7" fillId="0" borderId="6" xfId="0" applyFont="1" applyBorder="1" applyProtection="1"/>
    <xf numFmtId="0" fontId="7" fillId="0" borderId="7" xfId="0" applyFont="1" applyBorder="1" applyProtection="1"/>
    <xf numFmtId="0" fontId="7" fillId="0" borderId="8" xfId="0" applyFont="1" applyBorder="1" applyProtection="1"/>
    <xf numFmtId="0" fontId="0" fillId="0" borderId="0" xfId="0" applyAlignment="1" applyProtection="1">
      <alignment horizontal="center" vertical="center" wrapText="1"/>
    </xf>
    <xf numFmtId="0" fontId="0" fillId="0" borderId="9" xfId="0" applyBorder="1" applyAlignment="1" applyProtection="1">
      <alignment horizontal="center" vertical="center" wrapText="1"/>
    </xf>
    <xf numFmtId="0" fontId="13" fillId="0" borderId="0" xfId="0" applyFont="1" applyAlignment="1" applyProtection="1">
      <alignment vertical="center" wrapText="1"/>
    </xf>
    <xf numFmtId="0" fontId="13" fillId="3" borderId="0" xfId="0" applyFont="1" applyFill="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0" xfId="0" applyFont="1" applyAlignment="1" applyProtection="1">
      <alignment horizontal="center" vertical="center" wrapText="1"/>
    </xf>
    <xf numFmtId="0" fontId="13" fillId="0" borderId="0" xfId="0" applyFont="1" applyAlignment="1" applyProtection="1">
      <alignment horizontal="center" vertical="center" wrapText="1"/>
    </xf>
    <xf numFmtId="0" fontId="13" fillId="2" borderId="11" xfId="0" applyFont="1" applyFill="1" applyBorder="1" applyAlignment="1" applyProtection="1">
      <alignment horizontal="center" vertical="center" wrapText="1"/>
    </xf>
    <xf numFmtId="0" fontId="15" fillId="0" borderId="0" xfId="0" applyFont="1" applyAlignment="1" applyProtection="1">
      <alignment horizontal="center" vertical="center" wrapText="1"/>
    </xf>
    <xf numFmtId="0" fontId="6" fillId="0" borderId="12" xfId="3" quotePrefix="1" applyFont="1" applyBorder="1" applyAlignment="1" applyProtection="1">
      <alignment horizontal="center" vertical="center" wrapText="1"/>
    </xf>
    <xf numFmtId="0" fontId="6" fillId="0" borderId="12" xfId="3" applyFont="1" applyBorder="1" applyAlignment="1" applyProtection="1">
      <alignment horizontal="center" vertical="center" wrapText="1"/>
    </xf>
    <xf numFmtId="0" fontId="6" fillId="0" borderId="13" xfId="3" quotePrefix="1" applyFont="1" applyBorder="1" applyAlignment="1" applyProtection="1">
      <alignment horizontal="center" vertical="center" wrapText="1"/>
    </xf>
    <xf numFmtId="0" fontId="6" fillId="0" borderId="0" xfId="3" quotePrefix="1" applyFont="1" applyAlignment="1" applyProtection="1">
      <alignment horizontal="center" vertical="center" wrapText="1"/>
    </xf>
    <xf numFmtId="0" fontId="13" fillId="2" borderId="0" xfId="0" applyFont="1" applyFill="1" applyAlignment="1" applyProtection="1">
      <alignment horizontal="center" vertical="center" wrapText="1"/>
    </xf>
    <xf numFmtId="0" fontId="15" fillId="2" borderId="0" xfId="0" applyFont="1" applyFill="1" applyAlignment="1" applyProtection="1">
      <alignment horizontal="center" vertical="center" wrapText="1"/>
    </xf>
    <xf numFmtId="0" fontId="0" fillId="2" borderId="0" xfId="0" applyFill="1" applyAlignment="1" applyProtection="1">
      <alignment horizontal="center" vertical="center" wrapText="1"/>
    </xf>
    <xf numFmtId="0" fontId="16"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8" fillId="0" borderId="0" xfId="3" quotePrefix="1" applyFont="1" applyAlignment="1" applyProtection="1">
      <alignment horizontal="center" vertical="center" wrapText="1"/>
    </xf>
    <xf numFmtId="0" fontId="14" fillId="0" borderId="0" xfId="0" quotePrefix="1" applyFont="1" applyAlignment="1" applyProtection="1">
      <alignment horizontal="center" vertical="center" wrapText="1"/>
    </xf>
    <xf numFmtId="0" fontId="17" fillId="0" borderId="0" xfId="0" quotePrefix="1" applyFont="1" applyAlignment="1" applyProtection="1">
      <alignment horizontal="center" vertical="center" wrapText="1"/>
    </xf>
    <xf numFmtId="164" fontId="14" fillId="0" borderId="0" xfId="0" applyNumberFormat="1" applyFont="1" applyAlignment="1" applyProtection="1">
      <alignment horizontal="center" vertical="center" wrapText="1"/>
    </xf>
    <xf numFmtId="0" fontId="20" fillId="0" borderId="0" xfId="0" applyFont="1" applyAlignment="1" applyProtection="1">
      <alignment horizontal="center" vertical="center" wrapText="1"/>
    </xf>
    <xf numFmtId="165" fontId="14" fillId="0" borderId="0" xfId="11" applyNumberFormat="1" applyFont="1" applyAlignment="1" applyProtection="1">
      <alignment horizontal="center" vertical="center" wrapText="1"/>
    </xf>
    <xf numFmtId="9" fontId="14" fillId="0" borderId="0" xfId="11" applyNumberFormat="1" applyFont="1" applyAlignment="1" applyProtection="1">
      <alignment horizontal="center" vertical="center" wrapText="1"/>
    </xf>
    <xf numFmtId="3" fontId="14" fillId="0" borderId="0" xfId="0" quotePrefix="1" applyNumberFormat="1" applyFont="1" applyAlignment="1" applyProtection="1">
      <alignment horizontal="center" vertical="center" wrapText="1"/>
    </xf>
    <xf numFmtId="165" fontId="14" fillId="0" borderId="0" xfId="0" quotePrefix="1" applyNumberFormat="1" applyFont="1" applyAlignment="1" applyProtection="1">
      <alignment horizontal="center" vertical="center" wrapText="1"/>
    </xf>
    <xf numFmtId="10" fontId="14" fillId="0" borderId="0" xfId="0" quotePrefix="1" applyNumberFormat="1" applyFont="1" applyAlignment="1" applyProtection="1">
      <alignment horizontal="center" vertical="center" wrapText="1"/>
    </xf>
    <xf numFmtId="0" fontId="14" fillId="0" borderId="0" xfId="0" quotePrefix="1" applyFont="1" applyAlignment="1" applyProtection="1">
      <alignment horizontal="right" vertical="center" wrapText="1"/>
    </xf>
    <xf numFmtId="164" fontId="14" fillId="0" borderId="0" xfId="0" quotePrefix="1" applyNumberFormat="1" applyFont="1" applyAlignment="1" applyProtection="1">
      <alignment horizontal="center" vertical="center" wrapText="1"/>
    </xf>
    <xf numFmtId="0" fontId="17" fillId="0" borderId="0" xfId="0" applyFont="1" applyAlignment="1" applyProtection="1">
      <alignment horizontal="right" vertical="center" wrapText="1"/>
    </xf>
    <xf numFmtId="164" fontId="20" fillId="0" borderId="0" xfId="0"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166" fontId="14" fillId="0" borderId="0" xfId="0" applyNumberFormat="1" applyFont="1" applyAlignment="1" applyProtection="1">
      <alignment horizontal="center" vertical="center" wrapText="1"/>
    </xf>
    <xf numFmtId="0" fontId="3" fillId="0" borderId="0" xfId="0" quotePrefix="1" applyFont="1" applyAlignment="1" applyProtection="1">
      <alignment horizontal="center" vertical="center" wrapText="1"/>
    </xf>
    <xf numFmtId="0" fontId="3" fillId="0" borderId="0" xfId="0" applyFont="1" applyAlignment="1" applyProtection="1">
      <alignment horizontal="center" vertical="center" wrapText="1"/>
    </xf>
    <xf numFmtId="0" fontId="0" fillId="0" borderId="0" xfId="0" quotePrefix="1" applyAlignment="1" applyProtection="1">
      <alignment horizontal="center" vertical="center" wrapText="1"/>
    </xf>
    <xf numFmtId="0" fontId="0" fillId="0" borderId="0" xfId="0" quotePrefix="1" applyAlignment="1" applyProtection="1">
      <alignment horizontal="right" vertical="center" wrapText="1"/>
    </xf>
    <xf numFmtId="0" fontId="21" fillId="0" borderId="0" xfId="0" quotePrefix="1" applyFont="1" applyAlignment="1" applyProtection="1">
      <alignment horizontal="right" vertical="center" wrapText="1"/>
    </xf>
    <xf numFmtId="165" fontId="3" fillId="0" borderId="0" xfId="0" quotePrefix="1" applyNumberFormat="1" applyFont="1" applyAlignment="1" applyProtection="1">
      <alignment horizontal="center" vertical="center" wrapText="1"/>
    </xf>
    <xf numFmtId="165" fontId="3" fillId="0" borderId="0" xfId="0" applyNumberFormat="1" applyFont="1" applyAlignment="1" applyProtection="1">
      <alignment horizontal="center" vertical="center" wrapText="1"/>
    </xf>
    <xf numFmtId="166" fontId="16" fillId="0" borderId="0" xfId="0" applyNumberFormat="1" applyFont="1" applyAlignment="1" applyProtection="1">
      <alignment horizontal="center" vertical="center" wrapText="1"/>
    </xf>
    <xf numFmtId="9" fontId="0" fillId="0" borderId="0" xfId="11" quotePrefix="1" applyNumberFormat="1" applyFont="1" applyAlignment="1" applyProtection="1">
      <alignment horizontal="center" vertical="center" wrapText="1"/>
    </xf>
    <xf numFmtId="0" fontId="0" fillId="0" borderId="0" xfId="0" applyAlignment="1" applyProtection="1">
      <alignment horizontal="right" vertical="center" wrapText="1"/>
    </xf>
    <xf numFmtId="164" fontId="0" fillId="0" borderId="0" xfId="0" applyNumberFormat="1" applyAlignment="1" applyProtection="1">
      <alignment horizontal="center" vertical="center" wrapText="1"/>
    </xf>
    <xf numFmtId="0" fontId="17" fillId="0" borderId="0" xfId="0" quotePrefix="1" applyFont="1" applyAlignment="1" applyProtection="1">
      <alignment horizontal="right" vertical="center" wrapText="1"/>
    </xf>
    <xf numFmtId="164" fontId="17" fillId="0" borderId="0" xfId="0" quotePrefix="1" applyNumberFormat="1" applyFont="1" applyAlignment="1" applyProtection="1">
      <alignment horizontal="right" vertical="center" wrapText="1"/>
    </xf>
    <xf numFmtId="0" fontId="6" fillId="0" borderId="0" xfId="3" applyFont="1" applyAlignment="1" applyProtection="1">
      <alignment horizontal="center" vertical="center" wrapText="1"/>
    </xf>
    <xf numFmtId="0" fontId="22" fillId="0" borderId="0" xfId="0" applyFont="1" applyAlignment="1" applyProtection="1">
      <alignment horizontal="center" vertical="center" wrapText="1"/>
    </xf>
    <xf numFmtId="0" fontId="14" fillId="4" borderId="0" xfId="0" applyFont="1" applyFill="1" applyAlignment="1" applyProtection="1">
      <alignment horizontal="center" vertical="center" wrapText="1"/>
    </xf>
    <xf numFmtId="3" fontId="14" fillId="0" borderId="0" xfId="0" applyNumberFormat="1" applyFont="1" applyAlignment="1" applyProtection="1">
      <alignment horizontal="center" vertical="center" wrapText="1"/>
    </xf>
    <xf numFmtId="0" fontId="19" fillId="0" borderId="0" xfId="0" quotePrefix="1" applyFont="1" applyAlignment="1" applyProtection="1">
      <alignment horizontal="center" vertical="center" wrapText="1"/>
    </xf>
    <xf numFmtId="3" fontId="0" fillId="0" borderId="0" xfId="0" quotePrefix="1" applyNumberFormat="1" applyAlignment="1" applyProtection="1">
      <alignment horizontal="center" vertical="center" wrapText="1"/>
    </xf>
    <xf numFmtId="49" fontId="14" fillId="0" borderId="0" xfId="0" quotePrefix="1" applyNumberFormat="1" applyFont="1" applyAlignment="1" applyProtection="1">
      <alignment horizontal="center" vertical="center" wrapText="1"/>
    </xf>
    <xf numFmtId="0" fontId="0" fillId="0" borderId="0" xfId="0" applyAlignment="1" applyProtection="1">
      <alignment horizontal="left" vertical="center"/>
    </xf>
    <xf numFmtId="0" fontId="0" fillId="0" borderId="0" xfId="0" applyAlignment="1" applyProtection="1">
      <alignment horizontal="left" vertical="center" wrapText="1"/>
    </xf>
    <xf numFmtId="0" fontId="2" fillId="2" borderId="0" xfId="0" applyFont="1" applyFill="1" applyAlignment="1" applyProtection="1">
      <alignment horizontal="center" vertical="center" wrapText="1"/>
    </xf>
    <xf numFmtId="0" fontId="15" fillId="0" borderId="0" xfId="0" applyFont="1" applyAlignment="1" applyProtection="1">
      <alignment horizontal="left" vertical="center" wrapText="1"/>
    </xf>
    <xf numFmtId="0" fontId="14" fillId="0" borderId="0" xfId="0" applyFont="1" applyAlignment="1" applyProtection="1">
      <alignment horizontal="left" vertical="center" wrapText="1"/>
    </xf>
    <xf numFmtId="0" fontId="0" fillId="0" borderId="0" xfId="0" applyAlignment="1" applyProtection="1">
      <alignment wrapText="1"/>
    </xf>
    <xf numFmtId="0" fontId="25" fillId="4" borderId="14" xfId="0" applyFont="1" applyFill="1" applyBorder="1" applyAlignment="1" applyProtection="1">
      <alignment horizontal="center" vertical="center" wrapText="1"/>
    </xf>
    <xf numFmtId="14" fontId="26" fillId="0" borderId="0" xfId="0" applyNumberFormat="1"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horizontal="center" vertical="center" wrapText="1"/>
    </xf>
    <xf numFmtId="0" fontId="20" fillId="5" borderId="0" xfId="0" applyFont="1" applyFill="1" applyAlignment="1" applyProtection="1">
      <alignment horizontal="right"/>
    </xf>
    <xf numFmtId="0" fontId="27" fillId="5" borderId="0" xfId="0" applyFont="1" applyFill="1" applyProtection="1"/>
    <xf numFmtId="0" fontId="20" fillId="5" borderId="0" xfId="0" applyFont="1" applyFill="1" applyProtection="1"/>
    <xf numFmtId="0" fontId="20" fillId="0" borderId="0" xfId="0" applyFont="1" applyAlignment="1" applyProtection="1">
      <alignment horizontal="center"/>
    </xf>
    <xf numFmtId="0" fontId="20" fillId="0" borderId="0" xfId="0" applyFont="1" applyProtection="1"/>
    <xf numFmtId="0" fontId="28" fillId="0" borderId="0" xfId="0" applyFont="1" applyAlignment="1" applyProtection="1">
      <alignment horizontal="right"/>
    </xf>
    <xf numFmtId="0" fontId="29" fillId="0" borderId="15" xfId="0" applyFont="1" applyBorder="1" applyProtection="1"/>
    <xf numFmtId="0" fontId="20" fillId="0" borderId="16" xfId="0" applyFont="1" applyBorder="1" applyProtection="1"/>
    <xf numFmtId="0" fontId="20" fillId="0" borderId="17" xfId="0" applyFont="1" applyBorder="1" applyProtection="1"/>
    <xf numFmtId="0" fontId="30" fillId="0" borderId="0" xfId="0" applyFont="1" applyProtection="1"/>
    <xf numFmtId="0" fontId="27" fillId="5" borderId="0" xfId="0" applyFont="1" applyFill="1" applyAlignment="1" applyProtection="1">
      <alignment horizontal="center"/>
    </xf>
    <xf numFmtId="0" fontId="30" fillId="6" borderId="1" xfId="0" applyFont="1" applyFill="1" applyBorder="1" applyProtection="1"/>
    <xf numFmtId="0" fontId="30" fillId="6" borderId="2" xfId="0" applyFont="1" applyFill="1" applyBorder="1" applyProtection="1"/>
    <xf numFmtId="0" fontId="29" fillId="0" borderId="19" xfId="0" applyFont="1" applyBorder="1" applyProtection="1"/>
    <xf numFmtId="0" fontId="20" fillId="0" borderId="20" xfId="0" applyFont="1" applyBorder="1" applyProtection="1"/>
    <xf numFmtId="0" fontId="20" fillId="0" borderId="21" xfId="0" applyFont="1" applyBorder="1" applyProtection="1"/>
    <xf numFmtId="0" fontId="30" fillId="6" borderId="22" xfId="0" applyFont="1" applyFill="1" applyBorder="1" applyProtection="1"/>
    <xf numFmtId="0" fontId="30" fillId="6" borderId="23" xfId="0" applyFont="1" applyFill="1" applyBorder="1" applyProtection="1"/>
    <xf numFmtId="0" fontId="29" fillId="0" borderId="24" xfId="0" applyFont="1" applyBorder="1" applyProtection="1"/>
    <xf numFmtId="0" fontId="20" fillId="0" borderId="23" xfId="0" applyFont="1" applyBorder="1" applyProtection="1"/>
    <xf numFmtId="0" fontId="20" fillId="0" borderId="25" xfId="0" applyFont="1" applyBorder="1" applyProtection="1"/>
    <xf numFmtId="0" fontId="30" fillId="6" borderId="6" xfId="0" applyFont="1" applyFill="1" applyBorder="1" applyProtection="1"/>
    <xf numFmtId="0" fontId="30" fillId="6" borderId="7" xfId="0" applyFont="1" applyFill="1" applyBorder="1" applyProtection="1"/>
    <xf numFmtId="0" fontId="31" fillId="0" borderId="26" xfId="4" applyFont="1" applyBorder="1" applyProtection="1"/>
    <xf numFmtId="0" fontId="20" fillId="0" borderId="7" xfId="0" applyFont="1" applyBorder="1" applyProtection="1"/>
    <xf numFmtId="0" fontId="20" fillId="0" borderId="8" xfId="0" applyFont="1" applyBorder="1" applyProtection="1"/>
    <xf numFmtId="0" fontId="32" fillId="0" borderId="2" xfId="0" applyFont="1" applyBorder="1" applyProtection="1"/>
    <xf numFmtId="0" fontId="31" fillId="0" borderId="0" xfId="4" applyFont="1" applyProtection="1"/>
    <xf numFmtId="0" fontId="32" fillId="0" borderId="0" xfId="0" applyFont="1" applyProtection="1"/>
    <xf numFmtId="0" fontId="30" fillId="0" borderId="7" xfId="0" applyFont="1" applyBorder="1" applyProtection="1"/>
    <xf numFmtId="0" fontId="30" fillId="0" borderId="8" xfId="0" applyFont="1" applyBorder="1" applyProtection="1"/>
    <xf numFmtId="0" fontId="30" fillId="6" borderId="15" xfId="0" applyFont="1" applyFill="1" applyBorder="1" applyAlignment="1" applyProtection="1">
      <alignment horizontal="center"/>
    </xf>
    <xf numFmtId="0" fontId="30" fillId="6" borderId="27" xfId="0" applyFont="1" applyFill="1" applyBorder="1" applyAlignment="1" applyProtection="1">
      <alignment horizontal="center"/>
    </xf>
    <xf numFmtId="0" fontId="30" fillId="6" borderId="17" xfId="0" applyFont="1" applyFill="1" applyBorder="1" applyAlignment="1" applyProtection="1">
      <alignment horizontal="center"/>
    </xf>
    <xf numFmtId="0" fontId="30" fillId="6" borderId="4" xfId="0" applyFont="1" applyFill="1" applyBorder="1" applyProtection="1"/>
    <xf numFmtId="0" fontId="30" fillId="6" borderId="0" xfId="0" applyFont="1" applyFill="1" applyProtection="1"/>
    <xf numFmtId="0" fontId="30" fillId="6" borderId="28" xfId="0" applyFont="1" applyFill="1" applyBorder="1" applyProtection="1"/>
    <xf numFmtId="0" fontId="30" fillId="6" borderId="30" xfId="0" applyFont="1" applyFill="1" applyBorder="1" applyProtection="1"/>
    <xf numFmtId="0" fontId="30" fillId="6" borderId="31" xfId="0" applyFont="1" applyFill="1" applyBorder="1" applyProtection="1"/>
    <xf numFmtId="0" fontId="30" fillId="0" borderId="0" xfId="0" applyFont="1" applyAlignment="1" applyProtection="1">
      <alignment horizontal="center"/>
    </xf>
    <xf numFmtId="0" fontId="20" fillId="0" borderId="5" xfId="0" applyFont="1" applyBorder="1" applyProtection="1"/>
    <xf numFmtId="0" fontId="30" fillId="6" borderId="34" xfId="0" applyFont="1" applyFill="1" applyBorder="1" applyAlignment="1" applyProtection="1">
      <alignment horizontal="center"/>
    </xf>
    <xf numFmtId="0" fontId="30" fillId="6" borderId="35" xfId="0" applyFont="1" applyFill="1" applyBorder="1" applyAlignment="1" applyProtection="1">
      <alignment horizontal="center"/>
    </xf>
    <xf numFmtId="0" fontId="30" fillId="6" borderId="36" xfId="0" applyFont="1" applyFill="1" applyBorder="1" applyAlignment="1" applyProtection="1">
      <alignment horizontal="center"/>
    </xf>
    <xf numFmtId="0" fontId="30" fillId="6" borderId="35" xfId="0" applyFont="1" applyFill="1" applyBorder="1" applyProtection="1"/>
    <xf numFmtId="0" fontId="29" fillId="0" borderId="0" xfId="0" applyFont="1" applyAlignment="1" applyProtection="1">
      <alignment horizontal="center"/>
    </xf>
    <xf numFmtId="0" fontId="30" fillId="6" borderId="2" xfId="0" applyFont="1" applyFill="1" applyBorder="1" applyAlignment="1" applyProtection="1">
      <alignment horizontal="right"/>
    </xf>
    <xf numFmtId="10" fontId="20" fillId="0" borderId="36" xfId="0" applyNumberFormat="1" applyFont="1" applyBorder="1" applyProtection="1"/>
    <xf numFmtId="0" fontId="33" fillId="0" borderId="0" xfId="0" applyFont="1" applyProtection="1"/>
    <xf numFmtId="0" fontId="30" fillId="6" borderId="43" xfId="0" applyFont="1" applyFill="1" applyBorder="1" applyAlignment="1" applyProtection="1">
      <alignment horizontal="right"/>
    </xf>
    <xf numFmtId="14" fontId="20" fillId="0" borderId="8" xfId="0" applyNumberFormat="1" applyFont="1" applyBorder="1" applyProtection="1"/>
    <xf numFmtId="0" fontId="34" fillId="0" borderId="0" xfId="0" applyFont="1" applyProtection="1"/>
    <xf numFmtId="0" fontId="28" fillId="0" borderId="0" xfId="0" applyFont="1" applyProtection="1"/>
    <xf numFmtId="0" fontId="30" fillId="0" borderId="4" xfId="0" applyFont="1" applyBorder="1" applyAlignment="1" applyProtection="1">
      <alignment horizontal="center"/>
    </xf>
    <xf numFmtId="0" fontId="30" fillId="6" borderId="44" xfId="0" applyFont="1" applyFill="1" applyBorder="1" applyAlignment="1" applyProtection="1">
      <alignment horizontal="center"/>
    </xf>
    <xf numFmtId="0" fontId="30" fillId="6" borderId="45" xfId="0" applyFont="1" applyFill="1" applyBorder="1" applyAlignment="1" applyProtection="1">
      <alignment horizontal="center"/>
    </xf>
    <xf numFmtId="0" fontId="30" fillId="6" borderId="19" xfId="0" applyFont="1" applyFill="1" applyBorder="1" applyProtection="1"/>
    <xf numFmtId="0" fontId="33" fillId="6" borderId="21" xfId="0" applyFont="1" applyFill="1" applyBorder="1" applyProtection="1"/>
    <xf numFmtId="0" fontId="20" fillId="0" borderId="4" xfId="0" applyFont="1" applyBorder="1" applyProtection="1"/>
    <xf numFmtId="0" fontId="30" fillId="6" borderId="24" xfId="0" applyFont="1" applyFill="1" applyBorder="1" applyProtection="1"/>
    <xf numFmtId="0" fontId="33" fillId="6" borderId="25" xfId="0" applyFont="1" applyFill="1" applyBorder="1" applyProtection="1"/>
    <xf numFmtId="0" fontId="20" fillId="6" borderId="26" xfId="0" applyFont="1" applyFill="1" applyBorder="1" applyProtection="1"/>
    <xf numFmtId="0" fontId="30" fillId="6" borderId="48" xfId="0" applyFont="1" applyFill="1" applyBorder="1" applyProtection="1"/>
    <xf numFmtId="0" fontId="30" fillId="6" borderId="15" xfId="0" applyFont="1" applyFill="1" applyBorder="1" applyProtection="1"/>
    <xf numFmtId="0" fontId="28" fillId="6" borderId="16" xfId="0" applyFont="1" applyFill="1" applyBorder="1" applyProtection="1"/>
    <xf numFmtId="0" fontId="30" fillId="6" borderId="16" xfId="0" applyFont="1" applyFill="1" applyBorder="1" applyProtection="1"/>
    <xf numFmtId="0" fontId="30" fillId="6" borderId="51" xfId="0" applyFont="1" applyFill="1" applyBorder="1" applyProtection="1"/>
    <xf numFmtId="0" fontId="27" fillId="0" borderId="0" xfId="0" applyFont="1" applyProtection="1"/>
    <xf numFmtId="0" fontId="30" fillId="6" borderId="53" xfId="0" applyFont="1" applyFill="1" applyBorder="1" applyAlignment="1" applyProtection="1">
      <alignment horizontal="center"/>
    </xf>
    <xf numFmtId="0" fontId="30" fillId="6" borderId="52" xfId="0" applyFont="1" applyFill="1" applyBorder="1" applyAlignment="1" applyProtection="1">
      <alignment horizontal="center"/>
    </xf>
    <xf numFmtId="0" fontId="35" fillId="0" borderId="0" xfId="0" applyFont="1" applyProtection="1"/>
    <xf numFmtId="0" fontId="36" fillId="0" borderId="0" xfId="0" applyFont="1" applyAlignment="1" applyProtection="1">
      <alignment horizontal="center"/>
    </xf>
    <xf numFmtId="0" fontId="28" fillId="6" borderId="15" xfId="0" applyFont="1" applyFill="1" applyBorder="1" applyProtection="1"/>
    <xf numFmtId="0" fontId="30" fillId="6" borderId="56" xfId="0" applyFont="1" applyFill="1" applyBorder="1" applyProtection="1"/>
    <xf numFmtId="0" fontId="37" fillId="0" borderId="0" xfId="0" applyFont="1" applyAlignment="1" applyProtection="1">
      <alignment horizontal="right"/>
    </xf>
    <xf numFmtId="4" fontId="38" fillId="0" borderId="0" xfId="0" applyNumberFormat="1" applyFont="1" applyProtection="1"/>
    <xf numFmtId="0" fontId="30" fillId="6" borderId="57" xfId="0" applyFont="1" applyFill="1" applyBorder="1" applyProtection="1"/>
    <xf numFmtId="0" fontId="30" fillId="6" borderId="58" xfId="0" applyFont="1" applyFill="1" applyBorder="1" applyProtection="1"/>
    <xf numFmtId="0" fontId="30" fillId="6" borderId="59" xfId="0" applyFont="1" applyFill="1" applyBorder="1" applyProtection="1"/>
    <xf numFmtId="0" fontId="30" fillId="6" borderId="51" xfId="0" applyFont="1" applyFill="1" applyBorder="1" applyAlignment="1" applyProtection="1">
      <alignment horizontal="right"/>
    </xf>
    <xf numFmtId="0" fontId="30" fillId="6" borderId="60" xfId="0" applyFont="1" applyFill="1" applyBorder="1" applyProtection="1"/>
    <xf numFmtId="0" fontId="30" fillId="6" borderId="61" xfId="0" applyFont="1" applyFill="1" applyBorder="1" applyProtection="1"/>
    <xf numFmtId="0" fontId="30" fillId="6" borderId="46" xfId="0" applyFont="1" applyFill="1" applyBorder="1" applyProtection="1"/>
    <xf numFmtId="0" fontId="30" fillId="6" borderId="62" xfId="0" applyFont="1" applyFill="1" applyBorder="1" applyProtection="1"/>
    <xf numFmtId="0" fontId="30" fillId="6" borderId="63" xfId="0" applyFont="1" applyFill="1" applyBorder="1" applyProtection="1"/>
    <xf numFmtId="0" fontId="30" fillId="6" borderId="64" xfId="0" applyFont="1" applyFill="1" applyBorder="1" applyProtection="1"/>
    <xf numFmtId="0" fontId="30" fillId="0" borderId="0" xfId="8" applyFont="1" applyAlignment="1" applyProtection="1">
      <alignment horizontal="center"/>
    </xf>
    <xf numFmtId="0" fontId="28" fillId="0" borderId="0" xfId="8" applyFont="1" applyProtection="1"/>
    <xf numFmtId="168" fontId="30" fillId="0" borderId="0" xfId="1" applyNumberFormat="1" applyFont="1" applyProtection="1"/>
    <xf numFmtId="4" fontId="30" fillId="0" borderId="0" xfId="8" applyNumberFormat="1" applyFont="1" applyProtection="1"/>
    <xf numFmtId="0" fontId="27" fillId="0" borderId="0" xfId="0" applyFont="1" applyAlignment="1" applyProtection="1">
      <alignment horizontal="center"/>
    </xf>
    <xf numFmtId="0" fontId="39" fillId="0" borderId="0" xfId="0" applyFont="1" applyProtection="1"/>
    <xf numFmtId="168" fontId="20" fillId="0" borderId="0" xfId="1" applyNumberFormat="1" applyFont="1" applyProtection="1"/>
    <xf numFmtId="0" fontId="32" fillId="0" borderId="7" xfId="0" applyFont="1" applyBorder="1" applyProtection="1"/>
    <xf numFmtId="0" fontId="30" fillId="6" borderId="66" xfId="0" applyFont="1" applyFill="1" applyBorder="1" applyAlignment="1" applyProtection="1">
      <alignment horizontal="center"/>
    </xf>
    <xf numFmtId="0" fontId="30" fillId="0" borderId="5" xfId="0" applyFont="1" applyBorder="1" applyAlignment="1" applyProtection="1">
      <alignment horizontal="center"/>
    </xf>
    <xf numFmtId="166" fontId="20" fillId="0" borderId="0" xfId="0" applyNumberFormat="1" applyFont="1" applyProtection="1"/>
    <xf numFmtId="0" fontId="20" fillId="0" borderId="25" xfId="0" applyFont="1" applyBorder="1" applyAlignment="1" applyProtection="1">
      <alignment horizontal="center"/>
    </xf>
    <xf numFmtId="0" fontId="33" fillId="6" borderId="23" xfId="0" applyFont="1" applyFill="1" applyBorder="1" applyProtection="1"/>
    <xf numFmtId="0" fontId="33" fillId="0" borderId="25" xfId="0" applyFont="1" applyBorder="1" applyAlignment="1" applyProtection="1">
      <alignment horizontal="center"/>
    </xf>
    <xf numFmtId="0" fontId="20" fillId="0" borderId="5" xfId="0" applyFont="1" applyBorder="1" applyAlignment="1" applyProtection="1">
      <alignment horizontal="center"/>
    </xf>
    <xf numFmtId="0" fontId="20" fillId="0" borderId="17" xfId="0" applyFont="1" applyBorder="1" applyAlignment="1" applyProtection="1">
      <alignment horizontal="center"/>
    </xf>
    <xf numFmtId="0" fontId="28" fillId="0" borderId="7" xfId="0" applyFont="1" applyBorder="1" applyProtection="1"/>
    <xf numFmtId="0" fontId="20" fillId="0" borderId="7" xfId="0" applyFont="1" applyBorder="1" applyAlignment="1" applyProtection="1">
      <alignment horizontal="center"/>
    </xf>
    <xf numFmtId="168" fontId="20" fillId="0" borderId="0" xfId="0" applyNumberFormat="1" applyFont="1" applyProtection="1"/>
    <xf numFmtId="0" fontId="30" fillId="6" borderId="16" xfId="0" applyFont="1" applyFill="1" applyBorder="1" applyAlignment="1" applyProtection="1">
      <alignment horizontal="center"/>
    </xf>
    <xf numFmtId="0" fontId="30" fillId="6" borderId="69" xfId="0" applyFont="1" applyFill="1" applyBorder="1" applyProtection="1"/>
    <xf numFmtId="0" fontId="28" fillId="6" borderId="51" xfId="0" applyFont="1" applyFill="1" applyBorder="1" applyAlignment="1" applyProtection="1">
      <alignment horizontal="right"/>
    </xf>
    <xf numFmtId="0" fontId="28" fillId="0" borderId="7" xfId="0" applyFont="1" applyBorder="1" applyAlignment="1" applyProtection="1">
      <alignment horizontal="right"/>
    </xf>
    <xf numFmtId="168" fontId="30" fillId="0" borderId="7" xfId="0" applyNumberFormat="1" applyFont="1" applyBorder="1" applyProtection="1"/>
    <xf numFmtId="0" fontId="28" fillId="6" borderId="43" xfId="0" applyFont="1" applyFill="1" applyBorder="1" applyAlignment="1" applyProtection="1">
      <alignment horizontal="right"/>
    </xf>
    <xf numFmtId="167" fontId="20" fillId="0" borderId="0" xfId="0" applyNumberFormat="1" applyFont="1" applyProtection="1"/>
    <xf numFmtId="0" fontId="20" fillId="6" borderId="27" xfId="0" applyFont="1" applyFill="1" applyBorder="1" applyAlignment="1" applyProtection="1">
      <alignment horizontal="center"/>
    </xf>
    <xf numFmtId="168" fontId="30" fillId="0" borderId="7" xfId="1" applyNumberFormat="1" applyFont="1" applyBorder="1" applyProtection="1"/>
    <xf numFmtId="0" fontId="28" fillId="6" borderId="6" xfId="0" applyFont="1" applyFill="1" applyBorder="1" applyProtection="1"/>
    <xf numFmtId="0" fontId="20" fillId="6" borderId="72" xfId="0" applyFont="1" applyFill="1" applyBorder="1" applyProtection="1"/>
    <xf numFmtId="0" fontId="20" fillId="6" borderId="73" xfId="0" applyFont="1" applyFill="1" applyBorder="1" applyAlignment="1" applyProtection="1">
      <alignment horizontal="right"/>
    </xf>
    <xf numFmtId="0" fontId="20" fillId="6" borderId="57" xfId="0" applyFont="1" applyFill="1" applyBorder="1" applyProtection="1"/>
    <xf numFmtId="0" fontId="20" fillId="6" borderId="59" xfId="0" applyFont="1" applyFill="1" applyBorder="1" applyAlignment="1" applyProtection="1">
      <alignment horizontal="right"/>
    </xf>
    <xf numFmtId="0" fontId="30" fillId="6" borderId="41" xfId="0" applyFont="1" applyFill="1" applyBorder="1" applyProtection="1"/>
    <xf numFmtId="0" fontId="30" fillId="6" borderId="75" xfId="0" applyFont="1" applyFill="1" applyBorder="1" applyProtection="1"/>
    <xf numFmtId="0" fontId="30" fillId="6" borderId="76" xfId="0" applyFont="1" applyFill="1" applyBorder="1" applyProtection="1"/>
    <xf numFmtId="0" fontId="30" fillId="5" borderId="0" xfId="6" applyFont="1" applyFill="1" applyAlignment="1" applyProtection="1">
      <alignment horizontal="right"/>
    </xf>
    <xf numFmtId="0" fontId="27" fillId="5" borderId="0" xfId="6" applyFont="1" applyFill="1" applyProtection="1"/>
    <xf numFmtId="0" fontId="30" fillId="5" borderId="0" xfId="6" applyFont="1" applyFill="1" applyProtection="1"/>
    <xf numFmtId="0" fontId="30" fillId="0" borderId="0" xfId="6" applyFont="1" applyAlignment="1" applyProtection="1">
      <alignment horizontal="right"/>
    </xf>
    <xf numFmtId="0" fontId="28" fillId="0" borderId="0" xfId="6" applyFont="1" applyAlignment="1" applyProtection="1">
      <alignment horizontal="right"/>
    </xf>
    <xf numFmtId="14" fontId="29" fillId="0" borderId="15" xfId="6" applyNumberFormat="1" applyFont="1" applyBorder="1" applyProtection="1"/>
    <xf numFmtId="0" fontId="30" fillId="0" borderId="16" xfId="6" applyFont="1" applyBorder="1" applyProtection="1"/>
    <xf numFmtId="0" fontId="30" fillId="0" borderId="17" xfId="6" applyFont="1" applyBorder="1" applyProtection="1"/>
    <xf numFmtId="0" fontId="27" fillId="5" borderId="0" xfId="6" applyFont="1" applyFill="1" applyAlignment="1" applyProtection="1">
      <alignment horizontal="center"/>
    </xf>
    <xf numFmtId="0" fontId="30" fillId="0" borderId="0" xfId="6" applyFont="1" applyAlignment="1" applyProtection="1">
      <alignment horizontal="center"/>
    </xf>
    <xf numFmtId="0" fontId="34" fillId="0" borderId="0" xfId="6" applyFont="1" applyProtection="1"/>
    <xf numFmtId="0" fontId="30" fillId="6" borderId="53" xfId="6" applyFont="1" applyFill="1" applyBorder="1" applyProtection="1"/>
    <xf numFmtId="0" fontId="30" fillId="6" borderId="77" xfId="8" applyFont="1" applyFill="1" applyBorder="1" applyProtection="1"/>
    <xf numFmtId="0" fontId="30" fillId="6" borderId="3" xfId="8" applyFont="1" applyFill="1" applyBorder="1" applyProtection="1"/>
    <xf numFmtId="0" fontId="30" fillId="6" borderId="76" xfId="8" applyFont="1" applyFill="1" applyBorder="1" applyAlignment="1" applyProtection="1">
      <alignment horizontal="left"/>
    </xf>
    <xf numFmtId="0" fontId="30" fillId="6" borderId="78" xfId="7" applyFont="1" applyFill="1" applyBorder="1" applyAlignment="1" applyProtection="1">
      <alignment horizontal="left"/>
    </xf>
    <xf numFmtId="0" fontId="34" fillId="0" borderId="0" xfId="6" applyFont="1" applyAlignment="1" applyProtection="1">
      <alignment horizontal="left"/>
    </xf>
    <xf numFmtId="0" fontId="30" fillId="0" borderId="0" xfId="0" applyFont="1" applyAlignment="1" applyProtection="1">
      <alignment horizontal="right"/>
    </xf>
    <xf numFmtId="0" fontId="30" fillId="0" borderId="0" xfId="0" applyFont="1" applyAlignment="1" applyProtection="1">
      <alignment horizontal="right" wrapText="1"/>
    </xf>
    <xf numFmtId="0" fontId="30" fillId="0" borderId="0" xfId="6" applyFont="1" applyAlignment="1" applyProtection="1">
      <alignment horizontal="center" vertical="center"/>
    </xf>
    <xf numFmtId="0" fontId="30" fillId="0" borderId="0" xfId="6" applyFont="1" applyAlignment="1" applyProtection="1">
      <alignment vertical="center"/>
    </xf>
    <xf numFmtId="0" fontId="30" fillId="6" borderId="66" xfId="6" applyFont="1" applyFill="1" applyBorder="1" applyAlignment="1" applyProtection="1">
      <alignment horizontal="center" vertical="center" wrapText="1"/>
    </xf>
    <xf numFmtId="0" fontId="30" fillId="5" borderId="0" xfId="8" applyFont="1" applyFill="1" applyAlignment="1" applyProtection="1">
      <alignment horizontal="right"/>
    </xf>
    <xf numFmtId="0" fontId="27" fillId="5" borderId="0" xfId="8" applyFont="1" applyFill="1" applyProtection="1"/>
    <xf numFmtId="0" fontId="30" fillId="5" borderId="0" xfId="8" applyFont="1" applyFill="1" applyProtection="1"/>
    <xf numFmtId="0" fontId="30" fillId="0" borderId="0" xfId="8" applyFont="1" applyAlignment="1" applyProtection="1">
      <alignment horizontal="right"/>
    </xf>
    <xf numFmtId="0" fontId="28" fillId="0" borderId="0" xfId="8" applyFont="1" applyAlignment="1" applyProtection="1">
      <alignment horizontal="right"/>
    </xf>
    <xf numFmtId="0" fontId="29" fillId="0" borderId="15" xfId="8" applyFont="1" applyBorder="1" applyProtection="1"/>
    <xf numFmtId="0" fontId="30" fillId="0" borderId="16" xfId="8" applyFont="1" applyBorder="1" applyProtection="1"/>
    <xf numFmtId="0" fontId="30" fillId="0" borderId="17" xfId="8" applyFont="1" applyBorder="1" applyProtection="1"/>
    <xf numFmtId="0" fontId="27" fillId="5" borderId="0" xfId="8" applyFont="1" applyFill="1" applyAlignment="1" applyProtection="1">
      <alignment horizontal="center"/>
    </xf>
    <xf numFmtId="0" fontId="34" fillId="0" borderId="0" xfId="8" applyFont="1" applyProtection="1"/>
    <xf numFmtId="0" fontId="20" fillId="6" borderId="4" xfId="0" applyFont="1" applyFill="1" applyBorder="1" applyProtection="1"/>
    <xf numFmtId="0" fontId="30" fillId="0" borderId="16" xfId="0" applyFont="1" applyBorder="1" applyProtection="1"/>
    <xf numFmtId="10" fontId="14" fillId="0" borderId="0" xfId="0" applyNumberFormat="1" applyFont="1" applyAlignment="1" applyProtection="1">
      <alignment horizontal="center" vertical="center" wrapText="1"/>
    </xf>
    <xf numFmtId="165" fontId="14" fillId="0" borderId="0" xfId="0" applyNumberFormat="1" applyFont="1" applyAlignment="1" applyProtection="1">
      <alignment horizontal="center" vertical="center" wrapText="1"/>
    </xf>
    <xf numFmtId="169" fontId="30" fillId="0" borderId="66" xfId="10" applyNumberFormat="1" applyFont="1" applyBorder="1" applyAlignment="1" applyProtection="1">
      <alignment horizontal="right"/>
    </xf>
    <xf numFmtId="37" fontId="30" fillId="0" borderId="24" xfId="1" applyNumberFormat="1" applyFont="1" applyBorder="1" applyAlignment="1" applyProtection="1">
      <alignment horizontal="right"/>
    </xf>
    <xf numFmtId="37" fontId="30" fillId="0" borderId="30" xfId="1" applyNumberFormat="1" applyFont="1" applyBorder="1" applyAlignment="1" applyProtection="1">
      <alignment horizontal="right"/>
    </xf>
    <xf numFmtId="37" fontId="30" fillId="0" borderId="56" xfId="1" applyNumberFormat="1" applyFont="1" applyBorder="1" applyAlignment="1" applyProtection="1">
      <alignment horizontal="right"/>
    </xf>
    <xf numFmtId="37" fontId="30" fillId="0" borderId="23" xfId="1" applyNumberFormat="1" applyFont="1" applyBorder="1" applyAlignment="1" applyProtection="1">
      <alignment horizontal="right"/>
    </xf>
    <xf numFmtId="37" fontId="30" fillId="0" borderId="40" xfId="1" applyNumberFormat="1" applyFont="1" applyBorder="1" applyAlignment="1" applyProtection="1">
      <alignment horizontal="right"/>
    </xf>
    <xf numFmtId="37" fontId="30" fillId="0" borderId="24" xfId="0" applyNumberFormat="1" applyFont="1" applyBorder="1" applyProtection="1"/>
    <xf numFmtId="37" fontId="30" fillId="0" borderId="30" xfId="0" applyNumberFormat="1" applyFont="1" applyBorder="1" applyProtection="1"/>
    <xf numFmtId="37" fontId="30" fillId="0" borderId="56" xfId="0" applyNumberFormat="1" applyFont="1" applyBorder="1" applyProtection="1"/>
    <xf numFmtId="37" fontId="30" fillId="0" borderId="23" xfId="0" applyNumberFormat="1" applyFont="1" applyBorder="1" applyProtection="1"/>
    <xf numFmtId="37" fontId="30" fillId="0" borderId="40" xfId="0" applyNumberFormat="1" applyFont="1" applyBorder="1" applyProtection="1"/>
    <xf numFmtId="37" fontId="30" fillId="0" borderId="29" xfId="1" applyNumberFormat="1" applyFont="1" applyBorder="1" applyProtection="1"/>
    <xf numFmtId="37" fontId="30" fillId="0" borderId="28" xfId="1" applyNumberFormat="1" applyFont="1" applyBorder="1" applyProtection="1"/>
    <xf numFmtId="37" fontId="30" fillId="0" borderId="70" xfId="1" applyNumberFormat="1" applyFont="1" applyBorder="1" applyProtection="1"/>
    <xf numFmtId="37" fontId="30" fillId="0" borderId="71" xfId="1" applyNumberFormat="1" applyFont="1" applyBorder="1" applyProtection="1"/>
    <xf numFmtId="37" fontId="30" fillId="0" borderId="27" xfId="1" applyNumberFormat="1" applyFont="1" applyBorder="1" applyProtection="1"/>
    <xf numFmtId="37" fontId="30" fillId="0" borderId="51" xfId="1" applyNumberFormat="1" applyFont="1" applyBorder="1" applyProtection="1"/>
    <xf numFmtId="37" fontId="30" fillId="0" borderId="16" xfId="1" applyNumberFormat="1" applyFont="1" applyBorder="1" applyProtection="1"/>
    <xf numFmtId="37" fontId="30" fillId="0" borderId="52" xfId="1" applyNumberFormat="1" applyFont="1" applyBorder="1" applyProtection="1"/>
    <xf numFmtId="37" fontId="20" fillId="0" borderId="71" xfId="1" applyNumberFormat="1" applyFont="1" applyBorder="1" applyProtection="1"/>
    <xf numFmtId="37" fontId="20" fillId="0" borderId="52" xfId="1" applyNumberFormat="1" applyFont="1" applyBorder="1" applyProtection="1"/>
    <xf numFmtId="37" fontId="30" fillId="0" borderId="24" xfId="1" applyNumberFormat="1" applyFont="1" applyBorder="1" applyProtection="1"/>
    <xf numFmtId="37" fontId="30" fillId="0" borderId="30" xfId="1" applyNumberFormat="1" applyFont="1" applyBorder="1" applyProtection="1"/>
    <xf numFmtId="37" fontId="30" fillId="0" borderId="56" xfId="1" applyNumberFormat="1" applyFont="1" applyBorder="1" applyProtection="1"/>
    <xf numFmtId="37" fontId="30" fillId="0" borderId="23" xfId="1" applyNumberFormat="1" applyFont="1" applyBorder="1" applyProtection="1"/>
    <xf numFmtId="37" fontId="30" fillId="0" borderId="40" xfId="1" applyNumberFormat="1" applyFont="1" applyBorder="1" applyProtection="1"/>
    <xf numFmtId="37" fontId="30" fillId="0" borderId="41" xfId="1" applyNumberFormat="1" applyFont="1" applyBorder="1" applyProtection="1"/>
    <xf numFmtId="37" fontId="30" fillId="0" borderId="42" xfId="1" applyNumberFormat="1" applyFont="1" applyBorder="1" applyProtection="1"/>
    <xf numFmtId="3" fontId="30" fillId="0" borderId="74" xfId="1" applyNumberFormat="1" applyFont="1" applyBorder="1" applyProtection="1"/>
    <xf numFmtId="3" fontId="20" fillId="0" borderId="41" xfId="0" applyNumberFormat="1" applyFont="1" applyBorder="1" applyProtection="1"/>
    <xf numFmtId="4" fontId="20" fillId="0" borderId="3" xfId="1" applyNumberFormat="1" applyFont="1" applyBorder="1" applyProtection="1"/>
    <xf numFmtId="4" fontId="20" fillId="0" borderId="48" xfId="0" applyNumberFormat="1" applyFont="1" applyBorder="1" applyProtection="1"/>
    <xf numFmtId="4" fontId="30" fillId="0" borderId="3" xfId="5" applyNumberFormat="1" applyFont="1" applyBorder="1" applyProtection="1"/>
    <xf numFmtId="37" fontId="30" fillId="0" borderId="46" xfId="1" applyNumberFormat="1" applyFont="1" applyBorder="1" applyAlignment="1" applyProtection="1">
      <alignment vertical="center"/>
    </xf>
    <xf numFmtId="37" fontId="30" fillId="0" borderId="47" xfId="1" applyNumberFormat="1" applyFont="1" applyBorder="1" applyAlignment="1" applyProtection="1">
      <alignment vertical="center"/>
    </xf>
    <xf numFmtId="37" fontId="30" fillId="0" borderId="30" xfId="1" applyNumberFormat="1" applyFont="1" applyBorder="1" applyAlignment="1" applyProtection="1">
      <alignment vertical="center"/>
    </xf>
    <xf numFmtId="37" fontId="30" fillId="0" borderId="24" xfId="1" applyNumberFormat="1" applyFont="1" applyBorder="1" applyAlignment="1" applyProtection="1">
      <alignment vertical="center"/>
    </xf>
    <xf numFmtId="37" fontId="30" fillId="0" borderId="24" xfId="1" applyNumberFormat="1" applyFont="1" applyBorder="1" applyAlignment="1" applyProtection="1">
      <alignment vertical="center"/>
    </xf>
    <xf numFmtId="37" fontId="30" fillId="0" borderId="49" xfId="1" applyNumberFormat="1" applyFont="1" applyBorder="1" applyAlignment="1" applyProtection="1">
      <alignment vertical="center"/>
    </xf>
    <xf numFmtId="37" fontId="30" fillId="0" borderId="50" xfId="1" applyNumberFormat="1" applyFont="1" applyBorder="1" applyAlignment="1" applyProtection="1">
      <alignment vertical="center"/>
    </xf>
    <xf numFmtId="37" fontId="20" fillId="0" borderId="27" xfId="1" applyNumberFormat="1" applyFont="1" applyBorder="1" applyAlignment="1" applyProtection="1">
      <alignment vertical="center"/>
    </xf>
    <xf numFmtId="37" fontId="20" fillId="0" borderId="52" xfId="5" applyNumberFormat="1" applyFont="1" applyBorder="1" applyProtection="1"/>
    <xf numFmtId="37" fontId="30" fillId="0" borderId="25" xfId="1" applyNumberFormat="1" applyFont="1" applyBorder="1" applyProtection="1"/>
    <xf numFmtId="37" fontId="30" fillId="0" borderId="48" xfId="1" applyNumberFormat="1" applyFont="1" applyBorder="1" applyProtection="1"/>
    <xf numFmtId="37" fontId="30" fillId="0" borderId="17" xfId="1" applyNumberFormat="1" applyFont="1" applyBorder="1" applyProtection="1"/>
    <xf numFmtId="37" fontId="30" fillId="0" borderId="33" xfId="1" applyNumberFormat="1" applyFont="1" applyBorder="1" applyProtection="1"/>
    <xf numFmtId="37" fontId="30" fillId="0" borderId="65" xfId="1" applyNumberFormat="1" applyFont="1" applyBorder="1" applyProtection="1"/>
    <xf numFmtId="169" fontId="30" fillId="0" borderId="67" xfId="9" applyNumberFormat="1" applyFont="1" applyBorder="1" applyAlignment="1" applyProtection="1">
      <alignment horizontal="right" indent="1"/>
    </xf>
    <xf numFmtId="0" fontId="30" fillId="0" borderId="67" xfId="0" applyFont="1" applyBorder="1" applyAlignment="1" applyProtection="1">
      <alignment horizontal="right" indent="1"/>
    </xf>
    <xf numFmtId="169" fontId="30" fillId="0" borderId="68" xfId="9" applyNumberFormat="1" applyFont="1" applyBorder="1" applyAlignment="1" applyProtection="1">
      <alignment horizontal="right" indent="1"/>
    </xf>
    <xf numFmtId="169" fontId="30" fillId="0" borderId="66" xfId="9" applyNumberFormat="1" applyFont="1" applyBorder="1" applyAlignment="1" applyProtection="1">
      <alignment horizontal="right" indent="1"/>
    </xf>
    <xf numFmtId="169" fontId="20" fillId="0" borderId="70" xfId="0" applyNumberFormat="1" applyFont="1" applyBorder="1" applyAlignment="1" applyProtection="1">
      <alignment horizontal="right" indent="1"/>
    </xf>
    <xf numFmtId="169" fontId="20" fillId="0" borderId="40" xfId="0" applyNumberFormat="1" applyFont="1" applyBorder="1" applyAlignment="1" applyProtection="1">
      <alignment horizontal="right" indent="1"/>
    </xf>
    <xf numFmtId="169" fontId="20" fillId="0" borderId="17" xfId="0" applyNumberFormat="1" applyFont="1" applyBorder="1" applyAlignment="1" applyProtection="1">
      <alignment horizontal="right" indent="1"/>
    </xf>
    <xf numFmtId="3" fontId="20" fillId="0" borderId="29" xfId="0" applyNumberFormat="1" applyFont="1" applyBorder="1" applyProtection="1"/>
    <xf numFmtId="3" fontId="20" fillId="0" borderId="24" xfId="1" applyNumberFormat="1" applyFont="1" applyBorder="1" applyProtection="1"/>
    <xf numFmtId="3" fontId="20" fillId="0" borderId="27" xfId="0" applyNumberFormat="1" applyFont="1" applyBorder="1" applyProtection="1"/>
    <xf numFmtId="37" fontId="20" fillId="0" borderId="5" xfId="2" applyNumberFormat="1" applyFont="1" applyBorder="1" applyAlignment="1" applyProtection="1">
      <alignment horizontal="right" indent="1"/>
    </xf>
    <xf numFmtId="37" fontId="20" fillId="0" borderId="17" xfId="2" applyNumberFormat="1" applyFont="1" applyBorder="1" applyAlignment="1" applyProtection="1">
      <alignment horizontal="right" indent="1"/>
    </xf>
    <xf numFmtId="9" fontId="20" fillId="0" borderId="5" xfId="2" applyNumberFormat="1" applyFont="1" applyBorder="1" applyAlignment="1" applyProtection="1">
      <alignment horizontal="right" indent="1"/>
    </xf>
    <xf numFmtId="9" fontId="20" fillId="0" borderId="17" xfId="11" applyNumberFormat="1" applyFont="1" applyBorder="1" applyAlignment="1" applyProtection="1">
      <alignment horizontal="right" indent="1"/>
    </xf>
    <xf numFmtId="1" fontId="30" fillId="6" borderId="53" xfId="0" applyNumberFormat="1" applyFont="1" applyFill="1" applyBorder="1" applyAlignment="1" applyProtection="1">
      <alignment horizontal="center"/>
    </xf>
    <xf numFmtId="1" fontId="30" fillId="6" borderId="27" xfId="0" applyNumberFormat="1" applyFont="1" applyFill="1" applyBorder="1" applyAlignment="1" applyProtection="1">
      <alignment horizontal="center"/>
    </xf>
    <xf numFmtId="1" fontId="30" fillId="6" borderId="52" xfId="0" applyNumberFormat="1" applyFont="1" applyFill="1" applyBorder="1" applyAlignment="1" applyProtection="1">
      <alignment horizontal="center"/>
    </xf>
    <xf numFmtId="37" fontId="20" fillId="0" borderId="35" xfId="1" applyNumberFormat="1" applyFont="1" applyBorder="1" applyAlignment="1" applyProtection="1">
      <alignment horizontal="right" indent="1"/>
    </xf>
    <xf numFmtId="37" fontId="20" fillId="0" borderId="35" xfId="1" applyNumberFormat="1" applyFont="1" applyBorder="1" applyAlignment="1" applyProtection="1">
      <alignment horizontal="right" indent="1"/>
    </xf>
    <xf numFmtId="37" fontId="20" fillId="0" borderId="36" xfId="1" applyNumberFormat="1" applyFont="1" applyBorder="1" applyAlignment="1" applyProtection="1">
      <alignment horizontal="right" indent="1"/>
    </xf>
    <xf numFmtId="37" fontId="20" fillId="0" borderId="28" xfId="1" applyNumberFormat="1" applyFont="1" applyBorder="1" applyAlignment="1" applyProtection="1">
      <alignment horizontal="right" indent="1"/>
    </xf>
    <xf numFmtId="37" fontId="20" fillId="0" borderId="28" xfId="1" applyNumberFormat="1" applyFont="1" applyBorder="1" applyAlignment="1" applyProtection="1">
      <alignment horizontal="right" indent="1"/>
    </xf>
    <xf numFmtId="37" fontId="20" fillId="0" borderId="70" xfId="1" applyNumberFormat="1" applyFont="1" applyBorder="1" applyAlignment="1" applyProtection="1">
      <alignment horizontal="right" indent="1"/>
    </xf>
    <xf numFmtId="37" fontId="20" fillId="0" borderId="27" xfId="1" applyNumberFormat="1" applyFont="1" applyBorder="1" applyAlignment="1" applyProtection="1">
      <alignment horizontal="right" indent="1"/>
    </xf>
    <xf numFmtId="37" fontId="20" fillId="0" borderId="27" xfId="1" applyNumberFormat="1" applyFont="1" applyBorder="1" applyAlignment="1" applyProtection="1">
      <alignment horizontal="right" indent="1"/>
    </xf>
    <xf numFmtId="37" fontId="20" fillId="0" borderId="17" xfId="1" applyNumberFormat="1" applyFont="1" applyBorder="1" applyAlignment="1" applyProtection="1">
      <alignment horizontal="right" indent="1"/>
    </xf>
    <xf numFmtId="3" fontId="20" fillId="0" borderId="35" xfId="0" applyNumberFormat="1" applyFont="1" applyBorder="1" applyAlignment="1" applyProtection="1">
      <alignment horizontal="right" indent="1"/>
    </xf>
    <xf numFmtId="3" fontId="30" fillId="0" borderId="36" xfId="0" applyNumberFormat="1" applyFont="1" applyBorder="1" applyAlignment="1" applyProtection="1">
      <alignment horizontal="right" indent="1"/>
    </xf>
    <xf numFmtId="3" fontId="20" fillId="0" borderId="28" xfId="0" applyNumberFormat="1" applyFont="1" applyBorder="1" applyAlignment="1" applyProtection="1">
      <alignment horizontal="right" indent="1"/>
    </xf>
    <xf numFmtId="3" fontId="30" fillId="0" borderId="70" xfId="0" applyNumberFormat="1" applyFont="1" applyBorder="1" applyAlignment="1" applyProtection="1">
      <alignment horizontal="right" indent="1"/>
    </xf>
    <xf numFmtId="3" fontId="30" fillId="0" borderId="28" xfId="0" applyNumberFormat="1" applyFont="1" applyBorder="1" applyAlignment="1" applyProtection="1">
      <alignment horizontal="right" indent="1"/>
    </xf>
    <xf numFmtId="3" fontId="30" fillId="0" borderId="5" xfId="0" applyNumberFormat="1" applyFont="1" applyBorder="1" applyAlignment="1" applyProtection="1">
      <alignment horizontal="right" indent="1"/>
    </xf>
    <xf numFmtId="3" fontId="20" fillId="0" borderId="27" xfId="1" applyNumberFormat="1" applyFont="1" applyBorder="1" applyAlignment="1" applyProtection="1">
      <alignment horizontal="right" indent="1"/>
    </xf>
    <xf numFmtId="37" fontId="30" fillId="0" borderId="36" xfId="1" applyNumberFormat="1" applyFont="1" applyBorder="1" applyAlignment="1" applyProtection="1">
      <alignment horizontal="right" indent="1"/>
    </xf>
    <xf numFmtId="0" fontId="40" fillId="0" borderId="29" xfId="0" applyFont="1" applyBorder="1" applyAlignment="1" applyProtection="1">
      <alignment horizontal="center"/>
    </xf>
    <xf numFmtId="0" fontId="40" fillId="0" borderId="30" xfId="0" applyFont="1" applyBorder="1" applyAlignment="1" applyProtection="1">
      <alignment horizontal="center"/>
    </xf>
    <xf numFmtId="0" fontId="40" fillId="0" borderId="25" xfId="0" applyFont="1" applyBorder="1" applyAlignment="1" applyProtection="1">
      <alignment horizontal="center"/>
    </xf>
    <xf numFmtId="0" fontId="40" fillId="0" borderId="24" xfId="0" applyFont="1" applyBorder="1" applyAlignment="1" applyProtection="1">
      <alignment horizontal="center"/>
    </xf>
    <xf numFmtId="0" fontId="40" fillId="0" borderId="32" xfId="0" applyFont="1" applyBorder="1" applyAlignment="1" applyProtection="1">
      <alignment horizontal="center"/>
    </xf>
    <xf numFmtId="0" fontId="40" fillId="0" borderId="31" xfId="0" applyFont="1" applyBorder="1" applyAlignment="1" applyProtection="1">
      <alignment horizontal="center"/>
    </xf>
    <xf numFmtId="0" fontId="40" fillId="0" borderId="37" xfId="0" applyFont="1" applyBorder="1" applyAlignment="1" applyProtection="1">
      <alignment horizontal="center"/>
    </xf>
    <xf numFmtId="0" fontId="40" fillId="0" borderId="38" xfId="0" applyFont="1" applyBorder="1" applyAlignment="1" applyProtection="1">
      <alignment horizontal="center"/>
    </xf>
    <xf numFmtId="0" fontId="40" fillId="0" borderId="39" xfId="0" applyFont="1" applyBorder="1" applyAlignment="1" applyProtection="1">
      <alignment horizontal="center"/>
    </xf>
    <xf numFmtId="0" fontId="40" fillId="0" borderId="40" xfId="0" applyFont="1" applyBorder="1" applyAlignment="1" applyProtection="1">
      <alignment horizontal="center"/>
    </xf>
    <xf numFmtId="0" fontId="40" fillId="0" borderId="41" xfId="0" applyFont="1" applyBorder="1" applyAlignment="1" applyProtection="1">
      <alignment horizontal="center"/>
    </xf>
    <xf numFmtId="0" fontId="40" fillId="0" borderId="42" xfId="0" applyFont="1" applyBorder="1" applyAlignment="1" applyProtection="1">
      <alignment horizontal="center"/>
    </xf>
    <xf numFmtId="0" fontId="40" fillId="0" borderId="54" xfId="0" applyFont="1" applyBorder="1" applyAlignment="1" applyProtection="1">
      <alignment horizontal="center"/>
    </xf>
    <xf numFmtId="0" fontId="40" fillId="0" borderId="55" xfId="0" applyFont="1" applyBorder="1" applyAlignment="1" applyProtection="1">
      <alignment horizontal="center"/>
    </xf>
    <xf numFmtId="37" fontId="20" fillId="0" borderId="45" xfId="1" applyNumberFormat="1" applyFont="1" applyBorder="1" applyAlignment="1" applyProtection="1">
      <alignment horizontal="right" indent="1"/>
    </xf>
    <xf numFmtId="37" fontId="20" fillId="0" borderId="52" xfId="1" applyNumberFormat="1" applyFont="1" applyBorder="1" applyAlignment="1" applyProtection="1">
      <alignment horizontal="right" indent="1"/>
    </xf>
    <xf numFmtId="10" fontId="30" fillId="0" borderId="17" xfId="6" applyNumberFormat="1" applyFont="1" applyBorder="1" applyProtection="1"/>
    <xf numFmtId="10" fontId="30" fillId="0" borderId="25" xfId="8" applyNumberFormat="1" applyFont="1" applyBorder="1" applyProtection="1"/>
    <xf numFmtId="10" fontId="30" fillId="0" borderId="48" xfId="8" applyNumberFormat="1" applyFont="1" applyBorder="1" applyProtection="1"/>
    <xf numFmtId="0" fontId="0" fillId="0" borderId="0" xfId="0" applyProtection="1"/>
    <xf numFmtId="3" fontId="20" fillId="0" borderId="52" xfId="1" applyNumberFormat="1" applyFont="1" applyBorder="1" applyAlignment="1" applyProtection="1">
      <alignment horizontal="right" indent="1"/>
    </xf>
    <xf numFmtId="14" fontId="29" fillId="0" borderId="18" xfId="8" applyNumberFormat="1" applyFont="1" applyBorder="1" applyAlignment="1" applyProtection="1">
      <alignment horizontal="center"/>
    </xf>
    <xf numFmtId="14" fontId="29" fillId="0" borderId="18" xfId="6" applyNumberFormat="1" applyFont="1" applyBorder="1" applyAlignment="1" applyProtection="1">
      <alignment horizontal="center"/>
    </xf>
    <xf numFmtId="14" fontId="29" fillId="0" borderId="18" xfId="0" applyNumberFormat="1" applyFont="1" applyBorder="1" applyAlignment="1" applyProtection="1">
      <alignment horizontal="center"/>
    </xf>
    <xf numFmtId="165" fontId="16" fillId="0" borderId="0" xfId="11" applyNumberFormat="1" applyFont="1" applyAlignment="1" applyProtection="1">
      <alignment horizontal="center" vertical="center" wrapText="1"/>
    </xf>
    <xf numFmtId="0" fontId="0" fillId="0" borderId="0" xfId="0" applyProtection="1"/>
    <xf numFmtId="0" fontId="0" fillId="0" borderId="0" xfId="0" applyProtection="1"/>
    <xf numFmtId="0" fontId="0" fillId="0" borderId="0" xfId="0" applyProtection="1"/>
    <xf numFmtId="0" fontId="6" fillId="0" borderId="0" xfId="3" applyFont="1" applyProtection="1"/>
    <xf numFmtId="0" fontId="0" fillId="0" borderId="0" xfId="0" applyProtection="1"/>
    <xf numFmtId="0" fontId="14" fillId="0" borderId="0" xfId="0" applyFont="1" applyAlignment="1" applyProtection="1">
      <alignment horizontal="center" vertical="center" wrapText="1"/>
    </xf>
    <xf numFmtId="0" fontId="0" fillId="0" borderId="0" xfId="0" applyProtection="1"/>
    <xf numFmtId="0" fontId="6" fillId="0" borderId="79" xfId="3" applyFont="1" applyBorder="1" applyAlignment="1" applyProtection="1">
      <alignment horizontal="center"/>
    </xf>
    <xf numFmtId="0" fontId="0" fillId="0" borderId="0" xfId="0" applyProtection="1"/>
    <xf numFmtId="0" fontId="14" fillId="0" borderId="0" xfId="0" applyFont="1" applyAlignment="1" applyProtection="1">
      <alignment horizontal="center" vertical="center" wrapText="1"/>
    </xf>
    <xf numFmtId="0" fontId="15" fillId="0" borderId="0" xfId="0" applyFont="1" applyAlignment="1" applyProtection="1">
      <alignment horizontal="center" vertical="center" wrapText="1"/>
    </xf>
    <xf numFmtId="0" fontId="0" fillId="0" borderId="0" xfId="0" applyAlignment="1" applyProtection="1">
      <alignment horizontal="center" vertical="center" wrapText="1"/>
    </xf>
    <xf numFmtId="0" fontId="20" fillId="0" borderId="0" xfId="0" applyFont="1" applyAlignment="1" applyProtection="1">
      <alignment horizontal="center" vertical="center" wrapText="1"/>
    </xf>
    <xf numFmtId="0" fontId="17" fillId="0" borderId="0" xfId="0" applyFont="1" applyAlignment="1" applyProtection="1">
      <alignment horizontal="center" vertical="center" wrapText="1"/>
    </xf>
    <xf numFmtId="0" fontId="16" fillId="7" borderId="0" xfId="0" applyFont="1" applyFill="1" applyAlignment="1" applyProtection="1">
      <alignment horizontal="center" vertical="center" wrapText="1"/>
    </xf>
    <xf numFmtId="0" fontId="19" fillId="7" borderId="0" xfId="0" quotePrefix="1" applyFont="1" applyFill="1" applyAlignment="1" applyProtection="1">
      <alignment horizontal="center" vertical="center" wrapText="1"/>
    </xf>
    <xf numFmtId="0" fontId="15" fillId="7" borderId="0" xfId="0" applyFont="1" applyFill="1" applyAlignment="1" applyProtection="1">
      <alignment horizontal="center" vertical="center" wrapText="1"/>
    </xf>
    <xf numFmtId="0" fontId="3" fillId="7" borderId="0" xfId="0" applyFont="1" applyFill="1" applyAlignment="1" applyProtection="1">
      <alignment horizontal="center" vertical="center" wrapText="1"/>
    </xf>
    <xf numFmtId="0" fontId="41" fillId="0" borderId="0" xfId="0" applyFont="1" applyAlignment="1" applyProtection="1">
      <alignment horizontal="center" vertical="center"/>
    </xf>
    <xf numFmtId="0" fontId="14" fillId="0" borderId="0" xfId="0" applyFont="1" applyAlignment="1" applyProtection="1">
      <alignment horizontal="center" vertical="center" wrapText="1"/>
    </xf>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0" fontId="6" fillId="0" borderId="12" xfId="3" quotePrefix="1" applyFont="1" applyBorder="1" applyAlignment="1" applyProtection="1">
      <alignment horizontal="center" vertical="center" wrapText="1"/>
    </xf>
    <xf numFmtId="0" fontId="15" fillId="2" borderId="0" xfId="0" applyFont="1" applyFill="1" applyAlignment="1" applyProtection="1">
      <alignment horizontal="center" vertical="center" wrapText="1"/>
    </xf>
    <xf numFmtId="0" fontId="14" fillId="0" borderId="0" xfId="0" applyFont="1" applyAlignment="1" applyProtection="1">
      <alignment horizontal="center" vertical="center" wrapText="1"/>
    </xf>
    <xf numFmtId="0" fontId="17" fillId="0" borderId="0" xfId="0" applyFont="1" applyAlignment="1" applyProtection="1">
      <alignment horizontal="right" vertical="center" wrapText="1"/>
    </xf>
    <xf numFmtId="164" fontId="14" fillId="0" borderId="0" xfId="0" applyNumberFormat="1" applyFont="1" applyAlignment="1" applyProtection="1">
      <alignment horizontal="center" vertical="center" wrapText="1"/>
    </xf>
    <xf numFmtId="0" fontId="14" fillId="0" borderId="0" xfId="0" quotePrefix="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9" fontId="14" fillId="0" borderId="0" xfId="11" quotePrefix="1" applyNumberFormat="1" applyFont="1" applyAlignment="1" applyProtection="1">
      <alignment horizontal="center" vertical="center" wrapText="1"/>
    </xf>
    <xf numFmtId="0" fontId="0" fillId="0" borderId="0" xfId="0" applyProtection="1"/>
    <xf numFmtId="0" fontId="23" fillId="8" borderId="0" xfId="0" applyFont="1" applyFill="1" applyAlignment="1" applyProtection="1">
      <alignment horizontal="center" vertical="center" wrapText="1"/>
    </xf>
    <xf numFmtId="165" fontId="23" fillId="8" borderId="0" xfId="11" applyNumberFormat="1" applyFont="1" applyFill="1" applyAlignment="1" applyProtection="1">
      <alignment horizontal="center" vertical="center" wrapText="1"/>
    </xf>
    <xf numFmtId="165" fontId="14" fillId="8" borderId="0" xfId="11" applyNumberFormat="1" applyFont="1" applyFill="1" applyAlignment="1" applyProtection="1">
      <alignment horizontal="center" vertical="center" wrapText="1"/>
    </xf>
    <xf numFmtId="0" fontId="43" fillId="9" borderId="0" xfId="0" applyFont="1" applyFill="1" applyAlignment="1">
      <alignment horizontal="center" vertical="center" wrapText="1"/>
    </xf>
    <xf numFmtId="0" fontId="25" fillId="9" borderId="0" xfId="0" applyFont="1" applyFill="1" applyAlignment="1">
      <alignment horizontal="center" vertical="center" wrapText="1"/>
    </xf>
    <xf numFmtId="0" fontId="44" fillId="9" borderId="0" xfId="3" quotePrefix="1" applyFont="1" applyFill="1" applyAlignment="1">
      <alignment horizontal="center" vertical="center" wrapText="1"/>
    </xf>
    <xf numFmtId="0" fontId="44" fillId="9" borderId="0" xfId="3" applyFont="1" applyFill="1" applyAlignment="1">
      <alignment horizontal="center" vertical="center" wrapText="1"/>
    </xf>
    <xf numFmtId="0" fontId="25" fillId="9" borderId="0" xfId="0" quotePrefix="1" applyFont="1" applyFill="1" applyAlignment="1">
      <alignment horizontal="center" vertical="center" wrapText="1"/>
    </xf>
    <xf numFmtId="0" fontId="45" fillId="9" borderId="0" xfId="0" quotePrefix="1" applyFont="1" applyFill="1" applyAlignment="1">
      <alignment horizontal="center" vertical="center" wrapText="1"/>
    </xf>
    <xf numFmtId="0" fontId="45" fillId="9" borderId="0" xfId="0" applyFont="1" applyFill="1" applyAlignment="1">
      <alignment horizontal="center" vertical="center" wrapText="1"/>
    </xf>
    <xf numFmtId="0" fontId="25" fillId="9" borderId="0" xfId="0" quotePrefix="1" applyFont="1" applyFill="1" applyAlignment="1">
      <alignment horizontal="right" vertical="center" wrapText="1"/>
    </xf>
    <xf numFmtId="165" fontId="25" fillId="9" borderId="0" xfId="11" applyNumberFormat="1" applyFont="1" applyFill="1" applyAlignment="1">
      <alignment horizontal="center" vertical="center" wrapText="1"/>
    </xf>
    <xf numFmtId="164" fontId="25" fillId="9" borderId="0" xfId="0" quotePrefix="1" applyNumberFormat="1" applyFont="1" applyFill="1" applyAlignment="1">
      <alignment horizontal="center" vertical="center" wrapText="1"/>
    </xf>
    <xf numFmtId="165" fontId="25" fillId="9" borderId="0" xfId="0" quotePrefix="1" applyNumberFormat="1" applyFont="1" applyFill="1" applyAlignment="1">
      <alignment horizontal="center" vertical="center" wrapText="1"/>
    </xf>
    <xf numFmtId="165" fontId="25" fillId="9" borderId="0" xfId="11" quotePrefix="1" applyNumberFormat="1" applyFont="1" applyFill="1" applyAlignment="1">
      <alignment horizontal="center" vertical="center" wrapText="1"/>
    </xf>
    <xf numFmtId="0" fontId="42" fillId="9" borderId="0" xfId="0" quotePrefix="1" applyFont="1" applyFill="1" applyAlignment="1">
      <alignment horizontal="center" vertical="center" wrapText="1"/>
    </xf>
    <xf numFmtId="0" fontId="42" fillId="9" borderId="0" xfId="0" quotePrefix="1" applyFont="1" applyFill="1" applyAlignment="1">
      <alignment horizontal="right" vertical="center" wrapText="1"/>
    </xf>
    <xf numFmtId="0" fontId="46" fillId="9" borderId="0" xfId="0" quotePrefix="1" applyFont="1" applyFill="1" applyAlignment="1">
      <alignment horizontal="right" vertical="center" wrapText="1"/>
    </xf>
    <xf numFmtId="164" fontId="25" fillId="9" borderId="0" xfId="0" applyNumberFormat="1" applyFont="1" applyFill="1" applyAlignment="1">
      <alignment horizontal="center" vertical="center" wrapText="1"/>
    </xf>
    <xf numFmtId="0" fontId="42" fillId="9" borderId="0" xfId="0" applyFont="1" applyFill="1" applyAlignment="1">
      <alignment horizontal="center" vertical="center" wrapText="1"/>
    </xf>
    <xf numFmtId="0" fontId="42" fillId="9" borderId="0" xfId="0" applyFont="1" applyFill="1" applyAlignment="1">
      <alignment horizontal="right" vertical="center" wrapText="1"/>
    </xf>
    <xf numFmtId="164" fontId="42" fillId="9" borderId="0" xfId="0" applyNumberFormat="1" applyFont="1" applyFill="1" applyAlignment="1">
      <alignment horizontal="center" vertical="center" wrapText="1"/>
    </xf>
    <xf numFmtId="165" fontId="42" fillId="9" borderId="0" xfId="11" quotePrefix="1" applyNumberFormat="1" applyFont="1" applyFill="1" applyAlignment="1">
      <alignment horizontal="center" vertical="center" wrapText="1"/>
    </xf>
    <xf numFmtId="0" fontId="45" fillId="9" borderId="0" xfId="0" quotePrefix="1" applyFont="1" applyFill="1" applyAlignment="1">
      <alignment horizontal="right" vertical="center" wrapText="1"/>
    </xf>
    <xf numFmtId="9" fontId="25" fillId="9" borderId="0" xfId="11" applyNumberFormat="1" applyFont="1" applyFill="1" applyAlignment="1">
      <alignment horizontal="center" vertical="center" wrapText="1"/>
    </xf>
    <xf numFmtId="0" fontId="25" fillId="9" borderId="0" xfId="0" applyFont="1" applyFill="1" applyAlignment="1" applyProtection="1">
      <alignment horizontal="center" vertical="center" wrapText="1"/>
      <protection locked="0"/>
    </xf>
    <xf numFmtId="0" fontId="42" fillId="9" borderId="0" xfId="0" applyFont="1" applyFill="1" applyAlignment="1">
      <alignment horizontal="center"/>
    </xf>
    <xf numFmtId="0" fontId="47" fillId="9" borderId="0" xfId="3" applyFont="1" applyFill="1" applyAlignment="1" applyProtection="1">
      <alignment horizontal="center" vertical="center" wrapText="1"/>
      <protection locked="0"/>
    </xf>
    <xf numFmtId="0" fontId="48" fillId="9" borderId="0" xfId="0" applyFont="1" applyFill="1" applyAlignment="1">
      <alignment horizontal="left" vertical="center"/>
    </xf>
    <xf numFmtId="0" fontId="48" fillId="9" borderId="0" xfId="0" applyFont="1" applyFill="1" applyAlignment="1">
      <alignment horizontal="center" vertical="center" wrapText="1"/>
    </xf>
    <xf numFmtId="0" fontId="49" fillId="9" borderId="0" xfId="0" applyFont="1" applyFill="1" applyAlignment="1">
      <alignment horizontal="center" vertical="center" wrapText="1"/>
    </xf>
    <xf numFmtId="0" fontId="47" fillId="9" borderId="0" xfId="3" applyFont="1" applyFill="1" applyAlignment="1">
      <alignment horizontal="center" vertical="center" wrapText="1"/>
    </xf>
    <xf numFmtId="9" fontId="25" fillId="0" borderId="0" xfId="11" applyNumberFormat="1" applyFont="1" applyAlignment="1">
      <alignment horizontal="center" vertical="center" wrapText="1"/>
    </xf>
    <xf numFmtId="0" fontId="25" fillId="0" borderId="0" xfId="0" applyFont="1" applyAlignment="1">
      <alignment horizontal="center" vertical="center" wrapText="1"/>
    </xf>
    <xf numFmtId="0" fontId="42" fillId="0" borderId="0" xfId="0" applyFont="1" applyAlignment="1">
      <alignment horizontal="center" vertical="center" wrapText="1"/>
    </xf>
    <xf numFmtId="0" fontId="50" fillId="0" borderId="0" xfId="0" applyFont="1" applyAlignment="1">
      <alignment horizontal="center" vertical="center" wrapText="1"/>
    </xf>
    <xf numFmtId="0" fontId="47" fillId="9" borderId="0" xfId="3" applyFont="1" applyFill="1" applyAlignment="1">
      <alignment horizontal="center"/>
    </xf>
    <xf numFmtId="0" fontId="25" fillId="0" borderId="0" xfId="0" applyFont="1" applyAlignment="1" applyProtection="1">
      <alignment horizontal="center" vertical="center" wrapText="1"/>
      <protection locked="0"/>
    </xf>
    <xf numFmtId="0" fontId="43" fillId="10" borderId="0" xfId="0" applyFont="1" applyFill="1" applyAlignment="1">
      <alignment horizontal="center" vertical="center" wrapText="1"/>
    </xf>
    <xf numFmtId="0" fontId="51" fillId="10" borderId="0" xfId="0" applyFont="1" applyFill="1" applyAlignment="1">
      <alignment horizontal="center" vertical="center" wrapText="1"/>
    </xf>
    <xf numFmtId="166" fontId="25" fillId="0" borderId="0" xfId="0" applyNumberFormat="1" applyFont="1" applyAlignment="1" applyProtection="1">
      <alignment horizontal="center" vertical="center" wrapText="1"/>
      <protection locked="0"/>
    </xf>
    <xf numFmtId="0" fontId="45" fillId="9" borderId="0" xfId="0" applyFont="1" applyFill="1" applyAlignment="1">
      <alignment horizontal="right" vertical="center" wrapText="1"/>
    </xf>
    <xf numFmtId="3" fontId="25" fillId="9" borderId="0" xfId="0" quotePrefix="1" applyNumberFormat="1" applyFont="1" applyFill="1" applyAlignment="1">
      <alignment horizontal="center" vertical="center" wrapText="1"/>
    </xf>
    <xf numFmtId="0" fontId="52" fillId="11" borderId="0" xfId="0" applyFont="1" applyFill="1" applyAlignment="1">
      <alignment horizontal="center" vertical="center" wrapText="1"/>
    </xf>
    <xf numFmtId="0" fontId="45" fillId="0" borderId="0" xfId="0" applyFont="1" applyAlignment="1">
      <alignment horizontal="right" vertical="center" wrapText="1"/>
    </xf>
    <xf numFmtId="0" fontId="25" fillId="0" borderId="0" xfId="0" quotePrefix="1" applyFont="1" applyAlignment="1">
      <alignment horizontal="center" vertical="center" wrapText="1"/>
    </xf>
    <xf numFmtId="0" fontId="53" fillId="0" borderId="0" xfId="0" applyFont="1" applyAlignment="1">
      <alignment horizontal="center" vertical="center" wrapText="1"/>
    </xf>
    <xf numFmtId="0" fontId="43" fillId="9" borderId="0" xfId="0" quotePrefix="1" applyFont="1" applyFill="1" applyAlignment="1">
      <alignment horizontal="center" vertical="center" wrapText="1"/>
    </xf>
    <xf numFmtId="0" fontId="42" fillId="0" borderId="0" xfId="0" applyFont="1" applyProtection="1">
      <protection locked="0"/>
    </xf>
    <xf numFmtId="0" fontId="54" fillId="0" borderId="0" xfId="0" quotePrefix="1" applyFont="1" applyAlignment="1">
      <alignment horizontal="center" vertical="center" wrapText="1"/>
    </xf>
    <xf numFmtId="0" fontId="43" fillId="9" borderId="0" xfId="0" quotePrefix="1" applyFont="1" applyFill="1" applyAlignment="1" applyProtection="1">
      <alignment horizontal="center" vertical="center" wrapText="1"/>
      <protection locked="0"/>
    </xf>
    <xf numFmtId="0" fontId="54" fillId="0" borderId="0" xfId="0" quotePrefix="1" applyFont="1" applyAlignment="1" applyProtection="1">
      <alignment horizontal="center" vertical="center" wrapText="1"/>
      <protection locked="0"/>
    </xf>
    <xf numFmtId="0" fontId="42" fillId="0" borderId="0" xfId="0" applyFont="1"/>
    <xf numFmtId="0" fontId="25" fillId="0" borderId="0" xfId="0" quotePrefix="1" applyFont="1" applyAlignment="1" applyProtection="1">
      <alignment horizontal="center" vertical="center" wrapText="1"/>
      <protection locked="0"/>
    </xf>
    <xf numFmtId="0" fontId="43" fillId="0" borderId="0" xfId="0" quotePrefix="1" applyFont="1" applyAlignment="1" applyProtection="1">
      <alignment horizontal="center" vertical="center" wrapText="1"/>
      <protection locked="0"/>
    </xf>
    <xf numFmtId="0" fontId="45" fillId="0" borderId="0" xfId="0" applyFont="1" applyAlignment="1" applyProtection="1">
      <alignment horizontal="center" vertical="center" wrapText="1"/>
      <protection locked="0"/>
    </xf>
    <xf numFmtId="0" fontId="25" fillId="0" borderId="0" xfId="0" applyFont="1" applyAlignment="1">
      <alignment horizontal="left" vertical="center" wrapText="1"/>
    </xf>
    <xf numFmtId="0" fontId="25" fillId="0" borderId="0" xfId="0" applyFont="1" applyFill="1" applyAlignment="1">
      <alignment horizontal="center" vertical="center" wrapText="1"/>
    </xf>
    <xf numFmtId="0" fontId="6" fillId="0" borderId="0" xfId="3" applyFont="1"/>
    <xf numFmtId="0" fontId="4" fillId="3" borderId="0" xfId="0" applyFont="1" applyFill="1" applyAlignment="1" applyProtection="1">
      <alignment horizontal="center"/>
    </xf>
    <xf numFmtId="0" fontId="0" fillId="0" borderId="0" xfId="0" applyProtection="1"/>
    <xf numFmtId="0" fontId="41" fillId="0" borderId="0" xfId="0" applyFont="1" applyAlignment="1" applyProtection="1">
      <alignment horizontal="center" vertical="center"/>
    </xf>
    <xf numFmtId="0" fontId="4" fillId="2" borderId="0" xfId="3" applyFont="1" applyFill="1" applyAlignment="1" applyProtection="1">
      <alignment horizontal="center"/>
    </xf>
    <xf numFmtId="0" fontId="4" fillId="0" borderId="0" xfId="3" applyFont="1" applyProtection="1"/>
    <xf numFmtId="0" fontId="6" fillId="0" borderId="0" xfId="3" applyFont="1" applyAlignment="1" applyProtection="1">
      <alignment horizontal="left" vertical="center" wrapText="1"/>
    </xf>
    <xf numFmtId="0" fontId="24" fillId="0" borderId="0" xfId="0" applyFont="1" applyAlignment="1" applyProtection="1">
      <alignment horizontal="left" vertical="center" wrapText="1"/>
    </xf>
    <xf numFmtId="0" fontId="35" fillId="6" borderId="34" xfId="0" applyFont="1" applyFill="1" applyBorder="1" applyAlignment="1" applyProtection="1">
      <alignment horizontal="center" vertical="center"/>
    </xf>
    <xf numFmtId="0" fontId="35" fillId="6" borderId="44" xfId="0" applyFont="1" applyFill="1" applyBorder="1" applyAlignment="1" applyProtection="1">
      <alignment horizontal="center" vertical="center"/>
    </xf>
    <xf numFmtId="0" fontId="28" fillId="6" borderId="15" xfId="6" applyFont="1" applyFill="1" applyBorder="1" applyAlignment="1" applyProtection="1">
      <alignment horizontal="right"/>
    </xf>
    <xf numFmtId="0" fontId="0" fillId="0" borderId="17" xfId="0" applyBorder="1" applyAlignment="1" applyProtection="1">
      <alignment horizontal="right"/>
    </xf>
    <xf numFmtId="0" fontId="30" fillId="6" borderId="1" xfId="6" applyFont="1" applyFill="1" applyBorder="1" applyProtection="1"/>
    <xf numFmtId="0" fontId="0" fillId="0" borderId="3" xfId="0" applyBorder="1" applyProtection="1"/>
  </cellXfs>
  <cellStyles count="12">
    <cellStyle name="Comma 2" xfId="1" xr:uid="{00000000-0005-0000-0000-000000000000}"/>
    <cellStyle name="Comma 9" xfId="2" xr:uid="{00000000-0005-0000-0000-000001000000}"/>
    <cellStyle name="Hyperlink 2 3" xfId="4" xr:uid="{00000000-0005-0000-0000-000003000000}"/>
    <cellStyle name="Lien hypertexte" xfId="3" builtinId="8"/>
    <cellStyle name="Milliers 2" xfId="5" xr:uid="{00000000-0005-0000-0000-000004000000}"/>
    <cellStyle name="Normal" xfId="0" builtinId="0"/>
    <cellStyle name="Normal 108" xfId="6" xr:uid="{00000000-0005-0000-0000-000006000000}"/>
    <cellStyle name="Normal 127" xfId="7" xr:uid="{00000000-0005-0000-0000-000007000000}"/>
    <cellStyle name="Normal 19" xfId="8" xr:uid="{00000000-0005-0000-0000-000008000000}"/>
    <cellStyle name="Normal 2 2" xfId="9" xr:uid="{00000000-0005-0000-0000-000009000000}"/>
    <cellStyle name="Normal 31" xfId="10" xr:uid="{00000000-0005-0000-0000-00000A000000}"/>
    <cellStyle name="Pourcentage" xfId="11" builtinId="5"/>
  </cellStyles>
  <dxfs count="0"/>
  <tableStyles count="0" defaultTableStyle="TableStyleMedium2" defaultPivotStyle="PivotStyleLight16"/>
  <colors>
    <mruColors>
      <color rgb="FF0000FF"/>
      <color rgb="FFE36E00"/>
      <color rgb="FF847A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676275</xdr:colOff>
      <xdr:row>11</xdr:row>
      <xdr:rowOff>133350</xdr:rowOff>
    </xdr:from>
    <xdr:to>
      <xdr:col>8</xdr:col>
      <xdr:colOff>171450</xdr:colOff>
      <xdr:row>19</xdr:row>
      <xdr:rowOff>49527</xdr:rowOff>
    </xdr:to>
    <xdr:pic>
      <xdr:nvPicPr>
        <xdr:cNvPr id="4" name="Picture 3">
          <a:extLst>
            <a:ext uri="{FF2B5EF4-FFF2-40B4-BE49-F238E27FC236}">
              <a16:creationId xmlns:a16="http://schemas.microsoft.com/office/drawing/2014/main" id="{25638DBB-5102-4B63-BA72-49553673D8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24075" y="3171825"/>
          <a:ext cx="4533900" cy="1438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hème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coveredbondlabel.com/issuer/14-sg-scf" TargetMode="External"/><Relationship Id="rId3" Type="http://schemas.openxmlformats.org/officeDocument/2006/relationships/hyperlink" Target="https://eur-lex.europa.eu/eli/dir/2019/2162/oj" TargetMode="External"/><Relationship Id="rId7" Type="http://schemas.openxmlformats.org/officeDocument/2006/relationships/hyperlink" Target="https://www.coveredbondlabel.com/issuer/14-sg-scf" TargetMode="External"/><Relationship Id="rId2" Type="http://schemas.openxmlformats.org/officeDocument/2006/relationships/hyperlink" Target="https://www.bis.org/basel_framework/chapter/CRE/20.htm?tldate=20250101" TargetMode="External"/><Relationship Id="rId1" Type="http://schemas.openxmlformats.org/officeDocument/2006/relationships/hyperlink" Target="https://investors.societegenerale.com/fr/informations-financieres-et-extra-financiere/investisseurs-dette" TargetMode="External"/><Relationship Id="rId6" Type="http://schemas.openxmlformats.org/officeDocument/2006/relationships/hyperlink" Target="https://www.coveredbondlabel.com/issuer/14-sg-scf" TargetMode="External"/><Relationship Id="rId5" Type="http://schemas.openxmlformats.org/officeDocument/2006/relationships/hyperlink" Target="http://eur-lex.europa.eu/legal-content/EN/TXT/?uri=CELEX%3A32015R0061" TargetMode="External"/><Relationship Id="rId4" Type="http://schemas.openxmlformats.org/officeDocument/2006/relationships/hyperlink" Target="http://eur-lex.europa.eu/legal-content/en/TXT/?uri=celex%3A32013R0575" TargetMode="External"/><Relationship Id="rId9"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investors.societegenerale.com/fr/informations-financieres-et-extra-financiere/investisseurs-dette"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investisseur.socgen.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3F077D-746D-4D8E-8310-5A437F7905A0}">
  <sheetPr codeName="Feuil2">
    <tabColor rgb="FF847A75"/>
    <pageSetUpPr fitToPage="1"/>
  </sheetPr>
  <dimension ref="B2:J31"/>
  <sheetViews>
    <sheetView tabSelected="1" workbookViewId="0">
      <selection activeCell="S11" sqref="S11"/>
    </sheetView>
  </sheetViews>
  <sheetFormatPr baseColWidth="10" defaultColWidth="9.140625" defaultRowHeight="15" x14ac:dyDescent="0.25"/>
  <cols>
    <col min="2" max="10" width="12.5703125" customWidth="1"/>
  </cols>
  <sheetData>
    <row r="2" spans="2:10" x14ac:dyDescent="0.25">
      <c r="B2" s="4"/>
      <c r="C2" s="5"/>
      <c r="D2" s="5"/>
      <c r="E2" s="5"/>
      <c r="F2" s="5"/>
      <c r="G2" s="5"/>
      <c r="H2" s="5"/>
      <c r="I2" s="5"/>
      <c r="J2" s="6"/>
    </row>
    <row r="3" spans="2:10" x14ac:dyDescent="0.25">
      <c r="B3" s="7"/>
      <c r="C3" s="8"/>
      <c r="D3" s="8"/>
      <c r="E3" s="8"/>
      <c r="F3" s="8"/>
      <c r="G3" s="8"/>
      <c r="H3" s="8"/>
      <c r="I3" s="8"/>
      <c r="J3" s="9"/>
    </row>
    <row r="4" spans="2:10" x14ac:dyDescent="0.25">
      <c r="B4" s="7"/>
      <c r="C4" s="8"/>
      <c r="D4" s="8"/>
      <c r="E4" s="8"/>
      <c r="F4" s="8"/>
      <c r="G4" s="8"/>
      <c r="H4" s="8"/>
      <c r="I4" s="8"/>
      <c r="J4" s="9"/>
    </row>
    <row r="5" spans="2:10" ht="31.5" x14ac:dyDescent="0.3">
      <c r="B5" s="7"/>
      <c r="C5" s="8"/>
      <c r="D5" s="8"/>
      <c r="E5" s="10"/>
      <c r="F5" s="11" t="s">
        <v>0</v>
      </c>
      <c r="G5" s="8"/>
      <c r="H5" s="8"/>
      <c r="I5" s="8"/>
      <c r="J5" s="9"/>
    </row>
    <row r="6" spans="2:10" ht="31.5" x14ac:dyDescent="0.25">
      <c r="B6" s="7"/>
      <c r="C6" s="8"/>
      <c r="D6" s="8"/>
      <c r="E6" s="440" t="s">
        <v>1</v>
      </c>
      <c r="F6" s="440"/>
      <c r="G6" s="440"/>
      <c r="H6" s="8"/>
      <c r="I6" s="8"/>
      <c r="J6" s="9"/>
    </row>
    <row r="7" spans="2:10" ht="26.25" x14ac:dyDescent="0.25">
      <c r="B7" s="7"/>
      <c r="C7" s="8"/>
      <c r="D7" s="8"/>
      <c r="E7" s="8"/>
      <c r="F7" s="12" t="s">
        <v>2</v>
      </c>
      <c r="G7" s="8"/>
      <c r="H7" s="8"/>
      <c r="I7" s="8"/>
      <c r="J7" s="9"/>
    </row>
    <row r="8" spans="2:10" ht="26.25" x14ac:dyDescent="0.25">
      <c r="B8" s="7"/>
      <c r="C8" s="8"/>
      <c r="D8" s="8"/>
      <c r="E8" s="8"/>
      <c r="F8" s="12" t="s">
        <v>3</v>
      </c>
      <c r="G8" s="8"/>
      <c r="H8" s="8"/>
      <c r="I8" s="8"/>
      <c r="J8" s="9"/>
    </row>
    <row r="9" spans="2:10" ht="21" x14ac:dyDescent="0.25">
      <c r="B9" s="7"/>
      <c r="C9" s="8"/>
      <c r="D9" s="8"/>
      <c r="E9" s="8"/>
      <c r="F9" s="13" t="s">
        <v>4</v>
      </c>
      <c r="G9" s="8"/>
      <c r="H9" s="8"/>
      <c r="I9" s="8"/>
      <c r="J9" s="9"/>
    </row>
    <row r="10" spans="2:10" ht="21" x14ac:dyDescent="0.25">
      <c r="B10" s="7"/>
      <c r="C10" s="8"/>
      <c r="D10" s="8"/>
      <c r="E10" s="8"/>
      <c r="F10" s="13" t="s">
        <v>5</v>
      </c>
      <c r="G10" s="8"/>
      <c r="H10" s="8"/>
      <c r="I10" s="8"/>
      <c r="J10" s="9"/>
    </row>
    <row r="11" spans="2:10" ht="21" x14ac:dyDescent="0.25">
      <c r="B11" s="7"/>
      <c r="C11" s="8"/>
      <c r="D11" s="8"/>
      <c r="E11" s="8"/>
      <c r="F11" s="13"/>
      <c r="G11" s="8"/>
      <c r="H11" s="8"/>
      <c r="I11" s="8"/>
      <c r="J11" s="9"/>
    </row>
    <row r="12" spans="2:10" x14ac:dyDescent="0.25">
      <c r="B12" s="7"/>
      <c r="C12" s="8"/>
      <c r="D12" s="8"/>
      <c r="E12" s="8"/>
      <c r="F12" s="8"/>
      <c r="G12" s="8"/>
      <c r="H12" s="8"/>
      <c r="I12" s="8"/>
      <c r="J12" s="9"/>
    </row>
    <row r="13" spans="2:10" x14ac:dyDescent="0.25">
      <c r="B13" s="7"/>
      <c r="C13" s="8"/>
      <c r="D13" s="8"/>
      <c r="E13" s="8"/>
      <c r="F13" s="8"/>
      <c r="G13" s="8"/>
      <c r="H13" s="8"/>
      <c r="I13" s="8"/>
      <c r="J13" s="9"/>
    </row>
    <row r="14" spans="2:10" x14ac:dyDescent="0.25">
      <c r="B14" s="7"/>
      <c r="C14" s="8"/>
      <c r="D14" s="8"/>
      <c r="E14" s="8"/>
      <c r="F14" s="8"/>
      <c r="G14" s="8"/>
      <c r="H14" s="8"/>
      <c r="I14" s="8"/>
      <c r="J14" s="9"/>
    </row>
    <row r="15" spans="2:10" x14ac:dyDescent="0.25">
      <c r="B15" s="7"/>
      <c r="C15" s="8"/>
      <c r="D15" s="8"/>
      <c r="E15" s="8"/>
      <c r="F15" s="8"/>
      <c r="G15" s="8"/>
      <c r="H15" s="8"/>
      <c r="I15" s="8"/>
      <c r="J15" s="9"/>
    </row>
    <row r="16" spans="2:10" x14ac:dyDescent="0.25">
      <c r="B16" s="7"/>
      <c r="C16" s="8"/>
      <c r="D16" s="8"/>
      <c r="E16" s="8"/>
      <c r="F16" s="8"/>
      <c r="G16" s="8"/>
      <c r="H16" s="8"/>
      <c r="I16" s="8"/>
      <c r="J16" s="9"/>
    </row>
    <row r="17" spans="2:10" x14ac:dyDescent="0.25">
      <c r="B17" s="7"/>
      <c r="C17" s="8"/>
      <c r="D17" s="8"/>
      <c r="E17" s="8"/>
      <c r="F17" s="8"/>
      <c r="G17" s="8"/>
      <c r="H17" s="8"/>
      <c r="I17" s="8"/>
      <c r="J17" s="9"/>
    </row>
    <row r="18" spans="2:10" x14ac:dyDescent="0.25">
      <c r="B18" s="7"/>
      <c r="C18" s="8"/>
      <c r="D18" s="8"/>
      <c r="E18" s="8"/>
      <c r="F18" s="8"/>
      <c r="G18" s="8"/>
      <c r="H18" s="8"/>
      <c r="I18" s="8"/>
      <c r="J18" s="9"/>
    </row>
    <row r="19" spans="2:10" x14ac:dyDescent="0.25">
      <c r="B19" s="7"/>
      <c r="C19" s="8"/>
      <c r="D19" s="8"/>
      <c r="E19" s="8"/>
      <c r="F19" s="8"/>
      <c r="G19" s="8"/>
      <c r="H19" s="8"/>
      <c r="I19" s="8"/>
      <c r="J19" s="9"/>
    </row>
    <row r="20" spans="2:10" x14ac:dyDescent="0.25">
      <c r="B20" s="7"/>
      <c r="C20" s="8"/>
      <c r="D20" s="8"/>
      <c r="E20" s="8"/>
      <c r="F20" s="8"/>
      <c r="G20" s="8"/>
      <c r="H20" s="8"/>
      <c r="I20" s="8"/>
      <c r="J20" s="9"/>
    </row>
    <row r="21" spans="2:10" x14ac:dyDescent="0.25">
      <c r="B21" s="7"/>
      <c r="C21" s="8"/>
      <c r="D21" s="8"/>
      <c r="E21" s="8"/>
      <c r="F21" s="8"/>
      <c r="G21" s="8"/>
      <c r="H21" s="8"/>
      <c r="I21" s="8"/>
      <c r="J21" s="9"/>
    </row>
    <row r="22" spans="2:10" x14ac:dyDescent="0.25">
      <c r="B22" s="7"/>
      <c r="C22" s="8"/>
      <c r="D22" s="8"/>
      <c r="E22" s="8"/>
      <c r="F22" s="14" t="s">
        <v>6</v>
      </c>
      <c r="G22" s="8"/>
      <c r="H22" s="8"/>
      <c r="I22" s="8"/>
      <c r="J22" s="9"/>
    </row>
    <row r="23" spans="2:10" x14ac:dyDescent="0.25">
      <c r="B23" s="7"/>
      <c r="C23" s="8"/>
      <c r="D23" s="8"/>
      <c r="E23" s="8"/>
      <c r="F23" s="15"/>
      <c r="G23" s="8"/>
      <c r="H23" s="8"/>
      <c r="I23" s="8"/>
      <c r="J23" s="9"/>
    </row>
    <row r="24" spans="2:10" x14ac:dyDescent="0.25">
      <c r="B24" s="7"/>
      <c r="C24" s="8"/>
      <c r="D24" s="441" t="s">
        <v>7</v>
      </c>
      <c r="E24" s="442" t="s">
        <v>8</v>
      </c>
      <c r="F24" s="442"/>
      <c r="G24" s="442"/>
      <c r="H24" s="442"/>
      <c r="I24" s="8"/>
      <c r="J24" s="9"/>
    </row>
    <row r="25" spans="2:10" x14ac:dyDescent="0.25">
      <c r="B25" s="7"/>
      <c r="C25" s="8"/>
      <c r="D25" s="8"/>
      <c r="H25" s="8"/>
      <c r="I25" s="8"/>
      <c r="J25" s="9"/>
    </row>
    <row r="26" spans="2:10" x14ac:dyDescent="0.25">
      <c r="B26" s="7"/>
      <c r="C26" s="8"/>
      <c r="D26" s="441" t="s">
        <v>9</v>
      </c>
      <c r="E26" s="442" t="s">
        <v>8</v>
      </c>
      <c r="F26" s="442"/>
      <c r="G26" s="442"/>
      <c r="H26" s="442"/>
      <c r="I26" s="8"/>
      <c r="J26" s="9"/>
    </row>
    <row r="27" spans="2:10" x14ac:dyDescent="0.25">
      <c r="B27" s="7"/>
      <c r="C27" s="8"/>
      <c r="D27" s="16"/>
      <c r="E27" s="16"/>
      <c r="F27" s="16"/>
      <c r="G27" s="16"/>
      <c r="H27" s="16"/>
      <c r="I27" s="8"/>
      <c r="J27" s="9"/>
    </row>
    <row r="28" spans="2:10" x14ac:dyDescent="0.25">
      <c r="B28" s="7"/>
      <c r="C28" s="8"/>
      <c r="D28" s="441" t="s">
        <v>10</v>
      </c>
      <c r="E28" s="442" t="s">
        <v>8</v>
      </c>
      <c r="F28" s="442"/>
      <c r="G28" s="442"/>
      <c r="H28" s="442"/>
      <c r="I28" s="8"/>
      <c r="J28" s="9"/>
    </row>
    <row r="29" spans="2:10" x14ac:dyDescent="0.25">
      <c r="B29" s="7"/>
      <c r="C29" s="8"/>
      <c r="I29" s="8"/>
      <c r="J29" s="9"/>
    </row>
    <row r="30" spans="2:10" x14ac:dyDescent="0.25">
      <c r="B30" s="7"/>
      <c r="C30" s="8"/>
      <c r="D30" s="438" t="s">
        <v>11</v>
      </c>
      <c r="E30" s="439"/>
      <c r="F30" s="439"/>
      <c r="G30" s="439"/>
      <c r="H30" s="439"/>
      <c r="I30" s="8"/>
      <c r="J30" s="9"/>
    </row>
    <row r="31" spans="2:10" x14ac:dyDescent="0.25">
      <c r="B31" s="17"/>
      <c r="C31" s="18"/>
      <c r="D31" s="18"/>
      <c r="E31" s="18"/>
      <c r="F31" s="18"/>
      <c r="G31" s="18"/>
      <c r="H31" s="18"/>
      <c r="I31" s="18"/>
      <c r="J31" s="19"/>
    </row>
  </sheetData>
  <mergeCells count="5">
    <mergeCell ref="D30:H30"/>
    <mergeCell ref="E6:G6"/>
    <mergeCell ref="D24:H24"/>
    <mergeCell ref="D26:H26"/>
    <mergeCell ref="D28:H28"/>
  </mergeCells>
  <hyperlinks>
    <hyperlink ref="D24:H24" location="'A. HTT General'!A1" display="Tab A: HTT General" xr:uid="{00000000-0004-0000-0100-000000000000}"/>
    <hyperlink ref="E24:I24" location="'A. HTT General'!A1" display="Tab A: HTT General" xr:uid="{00000000-0004-0000-0100-000001000000}"/>
    <hyperlink ref="F24:J24" location="'A. HTT General'!A1" display="Tab A: HTT General" xr:uid="{00000000-0004-0000-0100-000002000000}"/>
    <hyperlink ref="G24:K24" location="'A. HTT General'!A1" display="Tab A: HTT General" xr:uid="{00000000-0004-0000-0100-000003000000}"/>
    <hyperlink ref="H24:L24" location="'A. HTT General'!A1" display="Tab A: HTT General" xr:uid="{00000000-0004-0000-0100-000004000000}"/>
    <hyperlink ref="I24:M24" location="'A. HTT General'!A1" display="Tab A: HTT General" xr:uid="{00000000-0004-0000-0100-000005000000}"/>
    <hyperlink ref="J24:N24" location="'A. HTT General'!A1" display="Tab A: HTT General" xr:uid="{00000000-0004-0000-0100-000006000000}"/>
    <hyperlink ref="K24:O24" location="'A. HTT General'!A1" display="Tab A: HTT General" xr:uid="{00000000-0004-0000-0100-000007000000}"/>
    <hyperlink ref="L24:P24" location="'A. HTT General'!A1" display="Tab A: HTT General" xr:uid="{00000000-0004-0000-0100-000008000000}"/>
    <hyperlink ref="M24:Q24" location="'A. HTT General'!A1" display="Tab A: HTT General" xr:uid="{00000000-0004-0000-0100-000009000000}"/>
    <hyperlink ref="N24:R24" location="'A. HTT General'!A1" display="Tab A: HTT General" xr:uid="{00000000-0004-0000-0100-00000A000000}"/>
    <hyperlink ref="O24:S24" location="'A. HTT General'!A1" display="Tab A: HTT General" xr:uid="{00000000-0004-0000-0100-00000B000000}"/>
    <hyperlink ref="P24:T24" location="'A. HTT General'!A1" display="Tab A: HTT General" xr:uid="{00000000-0004-0000-0100-00000C000000}"/>
    <hyperlink ref="Q24:U24" location="'A. HTT General'!A1" display="Tab A: HTT General" xr:uid="{00000000-0004-0000-0100-00000D000000}"/>
    <hyperlink ref="R24:V24" location="'A. HTT General'!A1" display="Tab A: HTT General" xr:uid="{00000000-0004-0000-0100-00000E000000}"/>
    <hyperlink ref="S24:W24" location="'A. HTT General'!A1" display="Tab A: HTT General" xr:uid="{00000000-0004-0000-0100-00000F000000}"/>
    <hyperlink ref="T24:X24" location="'A. HTT General'!A1" display="Tab A: HTT General" xr:uid="{00000000-0004-0000-0100-000010000000}"/>
    <hyperlink ref="U24:Y24" location="'A. HTT General'!A1" display="Tab A: HTT General" xr:uid="{00000000-0004-0000-0100-000011000000}"/>
    <hyperlink ref="V24:Z24" location="'A. HTT General'!A1" display="Tab A: HTT General" xr:uid="{00000000-0004-0000-0100-000012000000}"/>
    <hyperlink ref="W24:AA24" location="'A. HTT General'!A1" display="Tab A: HTT General" xr:uid="{00000000-0004-0000-0100-000013000000}"/>
    <hyperlink ref="X24:AB24" location="'A. HTT General'!A1" display="Tab A: HTT General" xr:uid="{00000000-0004-0000-0100-000014000000}"/>
    <hyperlink ref="Y24:AC24" location="'A. HTT General'!A1" display="Tab A: HTT General" xr:uid="{00000000-0004-0000-0100-000015000000}"/>
    <hyperlink ref="Z24:AD24" location="'A. HTT General'!A1" display="Tab A: HTT General" xr:uid="{00000000-0004-0000-0100-000016000000}"/>
    <hyperlink ref="AA24:AE24" location="'A. HTT General'!A1" display="Tab A: HTT General" xr:uid="{00000000-0004-0000-0100-000017000000}"/>
    <hyperlink ref="AB24:AF24" location="'A. HTT General'!A1" display="Tab A: HTT General" xr:uid="{00000000-0004-0000-0100-000018000000}"/>
    <hyperlink ref="AC24:AG24" location="'A. HTT General'!A1" display="Tab A: HTT General" xr:uid="{00000000-0004-0000-0100-000019000000}"/>
    <hyperlink ref="AD24:AH24" location="'A. HTT General'!A1" display="Tab A: HTT General" xr:uid="{00000000-0004-0000-0100-00001A000000}"/>
    <hyperlink ref="AE24:AI24" location="'A. HTT General'!A1" display="Tab A: HTT General" xr:uid="{00000000-0004-0000-0100-00001B000000}"/>
    <hyperlink ref="AF24:AJ24" location="'A. HTT General'!A1" display="Tab A: HTT General" xr:uid="{00000000-0004-0000-0100-00001C000000}"/>
    <hyperlink ref="AG24:AK24" location="'A. HTT General'!A1" display="Tab A: HTT General" xr:uid="{00000000-0004-0000-0100-00001D000000}"/>
    <hyperlink ref="AH24:AL24" location="'A. HTT General'!A1" display="Tab A: HTT General" xr:uid="{00000000-0004-0000-0100-00001E000000}"/>
    <hyperlink ref="AI24:AM24" location="'A. HTT General'!A1" display="Tab A: HTT General" xr:uid="{00000000-0004-0000-0100-00001F000000}"/>
    <hyperlink ref="AJ24:AN24" location="'A. HTT General'!A1" display="Tab A: HTT General" xr:uid="{00000000-0004-0000-0100-000020000000}"/>
    <hyperlink ref="AK24:AO24" location="'A. HTT General'!A1" display="Tab A: HTT General" xr:uid="{00000000-0004-0000-0100-000021000000}"/>
    <hyperlink ref="AL24:AP24" location="'A. HTT General'!A1" display="Tab A: HTT General" xr:uid="{00000000-0004-0000-0100-000022000000}"/>
    <hyperlink ref="AM24:AQ24" location="'A. HTT General'!A1" display="Tab A: HTT General" xr:uid="{00000000-0004-0000-0100-000023000000}"/>
    <hyperlink ref="AN24:AR24" location="'A. HTT General'!A1" display="Tab A: HTT General" xr:uid="{00000000-0004-0000-0100-000024000000}"/>
    <hyperlink ref="AO24:AS24" location="'A. HTT General'!A1" display="Tab A: HTT General" xr:uid="{00000000-0004-0000-0100-000025000000}"/>
    <hyperlink ref="AP24:AT24" location="'A. HTT General'!A1" display="Tab A: HTT General" xr:uid="{00000000-0004-0000-0100-000026000000}"/>
    <hyperlink ref="AQ24:AU24" location="'A. HTT General'!A1" display="Tab A: HTT General" xr:uid="{00000000-0004-0000-0100-000027000000}"/>
    <hyperlink ref="AR24:AV24" location="'A. HTT General'!A1" display="Tab A: HTT General" xr:uid="{00000000-0004-0000-0100-000028000000}"/>
    <hyperlink ref="AS24:AW24" location="'A. HTT General'!A1" display="Tab A: HTT General" xr:uid="{00000000-0004-0000-0100-000029000000}"/>
    <hyperlink ref="AT24:AX24" location="'A. HTT General'!A1" display="Tab A: HTT General" xr:uid="{00000000-0004-0000-0100-00002A000000}"/>
    <hyperlink ref="AU24:AY24" location="'A. HTT General'!A1" display="Tab A: HTT General" xr:uid="{00000000-0004-0000-0100-00002B000000}"/>
    <hyperlink ref="AV24:AZ24" location="'A. HTT General'!A1" display="Tab A: HTT General" xr:uid="{00000000-0004-0000-0100-00002C000000}"/>
    <hyperlink ref="AW24:BA24" location="'A. HTT General'!A1" display="Tab A: HTT General" xr:uid="{00000000-0004-0000-0100-00002D000000}"/>
    <hyperlink ref="AX24:BB24" location="'A. HTT General'!A1" display="Tab A: HTT General" xr:uid="{00000000-0004-0000-0100-00002E000000}"/>
    <hyperlink ref="AY24:BC24" location="'A. HTT General'!A1" display="Tab A: HTT General" xr:uid="{00000000-0004-0000-0100-00002F000000}"/>
    <hyperlink ref="AZ24:BD24" location="'A. HTT General'!A1" display="Tab A: HTT General" xr:uid="{00000000-0004-0000-0100-000030000000}"/>
    <hyperlink ref="BA24:BE24" location="'A. HTT General'!A1" display="Tab A: HTT General" xr:uid="{00000000-0004-0000-0100-000031000000}"/>
    <hyperlink ref="BB24:BF24" location="'A. HTT General'!A1" display="Tab A: HTT General" xr:uid="{00000000-0004-0000-0100-000032000000}"/>
    <hyperlink ref="BC24:BG24" location="'A. HTT General'!A1" display="Tab A: HTT General" xr:uid="{00000000-0004-0000-0100-000033000000}"/>
    <hyperlink ref="BD24:BH24" location="'A. HTT General'!A1" display="Tab A: HTT General" xr:uid="{00000000-0004-0000-0100-000034000000}"/>
    <hyperlink ref="BE24:BI24" location="'A. HTT General'!A1" display="Tab A: HTT General" xr:uid="{00000000-0004-0000-0100-000035000000}"/>
    <hyperlink ref="BF24:BJ24" location="'A. HTT General'!A1" display="Tab A: HTT General" xr:uid="{00000000-0004-0000-0100-000036000000}"/>
    <hyperlink ref="BG24:BK24" location="'A. HTT General'!A1" display="Tab A: HTT General" xr:uid="{00000000-0004-0000-0100-000037000000}"/>
    <hyperlink ref="BH24:BL24" location="'A. HTT General'!A1" display="Tab A: HTT General" xr:uid="{00000000-0004-0000-0100-000038000000}"/>
    <hyperlink ref="D26:H26" location="'B2. HTT Public Sector Assets'!A1" display="Worksheet C: HTT Public Sector Assets" xr:uid="{00000000-0004-0000-0100-000039000000}"/>
    <hyperlink ref="E26:I26" location="'B2. HTT Public Sector Assets'!A1" display="Worksheet C: HTT Public Sector Assets" xr:uid="{00000000-0004-0000-0100-00003A000000}"/>
    <hyperlink ref="F26:J26" location="'B2. HTT Public Sector Assets'!A1" display="Worksheet C: HTT Public Sector Assets" xr:uid="{00000000-0004-0000-0100-00003B000000}"/>
    <hyperlink ref="G26:K26" location="'B2. HTT Public Sector Assets'!A1" display="Worksheet C: HTT Public Sector Assets" xr:uid="{00000000-0004-0000-0100-00003C000000}"/>
    <hyperlink ref="H26:L26" location="'B2. HTT Public Sector Assets'!A1" display="Worksheet C: HTT Public Sector Assets" xr:uid="{00000000-0004-0000-0100-00003D000000}"/>
    <hyperlink ref="I26:M26" location="'B2. HTT Public Sector Assets'!A1" display="Worksheet C: HTT Public Sector Assets" xr:uid="{00000000-0004-0000-0100-00003E000000}"/>
    <hyperlink ref="J26:N26" location="'B2. HTT Public Sector Assets'!A1" display="Worksheet C: HTT Public Sector Assets" xr:uid="{00000000-0004-0000-0100-00003F000000}"/>
    <hyperlink ref="K26:O26" location="'B2. HTT Public Sector Assets'!A1" display="Worksheet C: HTT Public Sector Assets" xr:uid="{00000000-0004-0000-0100-000040000000}"/>
    <hyperlink ref="L26:P26" location="'B2. HTT Public Sector Assets'!A1" display="Worksheet C: HTT Public Sector Assets" xr:uid="{00000000-0004-0000-0100-000041000000}"/>
    <hyperlink ref="M26:Q26" location="'B2. HTT Public Sector Assets'!A1" display="Worksheet C: HTT Public Sector Assets" xr:uid="{00000000-0004-0000-0100-000042000000}"/>
    <hyperlink ref="N26:R26" location="'B2. HTT Public Sector Assets'!A1" display="Worksheet C: HTT Public Sector Assets" xr:uid="{00000000-0004-0000-0100-000043000000}"/>
    <hyperlink ref="O26:S26" location="'B2. HTT Public Sector Assets'!A1" display="Worksheet C: HTT Public Sector Assets" xr:uid="{00000000-0004-0000-0100-000044000000}"/>
    <hyperlink ref="P26:T26" location="'B2. HTT Public Sector Assets'!A1" display="Worksheet C: HTT Public Sector Assets" xr:uid="{00000000-0004-0000-0100-000045000000}"/>
    <hyperlink ref="Q26:U26" location="'B2. HTT Public Sector Assets'!A1" display="Worksheet C: HTT Public Sector Assets" xr:uid="{00000000-0004-0000-0100-000046000000}"/>
    <hyperlink ref="R26:V26" location="'B2. HTT Public Sector Assets'!A1" display="Worksheet C: HTT Public Sector Assets" xr:uid="{00000000-0004-0000-0100-000047000000}"/>
    <hyperlink ref="S26:W26" location="'B2. HTT Public Sector Assets'!A1" display="Worksheet C: HTT Public Sector Assets" xr:uid="{00000000-0004-0000-0100-000048000000}"/>
    <hyperlink ref="T26:X26" location="'B2. HTT Public Sector Assets'!A1" display="Worksheet C: HTT Public Sector Assets" xr:uid="{00000000-0004-0000-0100-000049000000}"/>
    <hyperlink ref="U26:Y26" location="'B2. HTT Public Sector Assets'!A1" display="Worksheet C: HTT Public Sector Assets" xr:uid="{00000000-0004-0000-0100-00004A000000}"/>
    <hyperlink ref="V26:Z26" location="'B2. HTT Public Sector Assets'!A1" display="Worksheet C: HTT Public Sector Assets" xr:uid="{00000000-0004-0000-0100-00004B000000}"/>
    <hyperlink ref="W26:AA26" location="'B2. HTT Public Sector Assets'!A1" display="Worksheet C: HTT Public Sector Assets" xr:uid="{00000000-0004-0000-0100-00004C000000}"/>
    <hyperlink ref="X26:AB26" location="'B2. HTT Public Sector Assets'!A1" display="Worksheet C: HTT Public Sector Assets" xr:uid="{00000000-0004-0000-0100-00004D000000}"/>
    <hyperlink ref="Y26:AC26" location="'B2. HTT Public Sector Assets'!A1" display="Worksheet C: HTT Public Sector Assets" xr:uid="{00000000-0004-0000-0100-00004E000000}"/>
    <hyperlink ref="Z26:AD26" location="'B2. HTT Public Sector Assets'!A1" display="Worksheet C: HTT Public Sector Assets" xr:uid="{00000000-0004-0000-0100-00004F000000}"/>
    <hyperlink ref="AA26:AE26" location="'B2. HTT Public Sector Assets'!A1" display="Worksheet C: HTT Public Sector Assets" xr:uid="{00000000-0004-0000-0100-000050000000}"/>
    <hyperlink ref="AB26:AF26" location="'B2. HTT Public Sector Assets'!A1" display="Worksheet C: HTT Public Sector Assets" xr:uid="{00000000-0004-0000-0100-000051000000}"/>
    <hyperlink ref="AC26:AG26" location="'B2. HTT Public Sector Assets'!A1" display="Worksheet C: HTT Public Sector Assets" xr:uid="{00000000-0004-0000-0100-000052000000}"/>
    <hyperlink ref="AD26:AH26" location="'B2. HTT Public Sector Assets'!A1" display="Worksheet C: HTT Public Sector Assets" xr:uid="{00000000-0004-0000-0100-000053000000}"/>
    <hyperlink ref="AE26:AI26" location="'B2. HTT Public Sector Assets'!A1" display="Worksheet C: HTT Public Sector Assets" xr:uid="{00000000-0004-0000-0100-000054000000}"/>
    <hyperlink ref="AF26:AJ26" location="'B2. HTT Public Sector Assets'!A1" display="Worksheet C: HTT Public Sector Assets" xr:uid="{00000000-0004-0000-0100-000055000000}"/>
    <hyperlink ref="AG26:AK26" location="'B2. HTT Public Sector Assets'!A1" display="Worksheet C: HTT Public Sector Assets" xr:uid="{00000000-0004-0000-0100-000056000000}"/>
    <hyperlink ref="AH26:AL26" location="'B2. HTT Public Sector Assets'!A1" display="Worksheet C: HTT Public Sector Assets" xr:uid="{00000000-0004-0000-0100-000057000000}"/>
    <hyperlink ref="AI26:AM26" location="'B2. HTT Public Sector Assets'!A1" display="Worksheet C: HTT Public Sector Assets" xr:uid="{00000000-0004-0000-0100-000058000000}"/>
    <hyperlink ref="AJ26:AN26" location="'B2. HTT Public Sector Assets'!A1" display="Worksheet C: HTT Public Sector Assets" xr:uid="{00000000-0004-0000-0100-000059000000}"/>
    <hyperlink ref="AK26:AO26" location="'B2. HTT Public Sector Assets'!A1" display="Worksheet C: HTT Public Sector Assets" xr:uid="{00000000-0004-0000-0100-00005A000000}"/>
    <hyperlink ref="AL26:AP26" location="'B2. HTT Public Sector Assets'!A1" display="Worksheet C: HTT Public Sector Assets" xr:uid="{00000000-0004-0000-0100-00005B000000}"/>
    <hyperlink ref="AM26:AQ26" location="'B2. HTT Public Sector Assets'!A1" display="Worksheet C: HTT Public Sector Assets" xr:uid="{00000000-0004-0000-0100-00005C000000}"/>
    <hyperlink ref="AN26:AR26" location="'B2. HTT Public Sector Assets'!A1" display="Worksheet C: HTT Public Sector Assets" xr:uid="{00000000-0004-0000-0100-00005D000000}"/>
    <hyperlink ref="AO26:AS26" location="'B2. HTT Public Sector Assets'!A1" display="Worksheet C: HTT Public Sector Assets" xr:uid="{00000000-0004-0000-0100-00005E000000}"/>
    <hyperlink ref="AP26:AT26" location="'B2. HTT Public Sector Assets'!A1" display="Worksheet C: HTT Public Sector Assets" xr:uid="{00000000-0004-0000-0100-00005F000000}"/>
    <hyperlink ref="AQ26:AU26" location="'B2. HTT Public Sector Assets'!A1" display="Worksheet C: HTT Public Sector Assets" xr:uid="{00000000-0004-0000-0100-000060000000}"/>
    <hyperlink ref="AR26:AV26" location="'B2. HTT Public Sector Assets'!A1" display="Worksheet C: HTT Public Sector Assets" xr:uid="{00000000-0004-0000-0100-000061000000}"/>
    <hyperlink ref="AS26:AW26" location="'B2. HTT Public Sector Assets'!A1" display="Worksheet C: HTT Public Sector Assets" xr:uid="{00000000-0004-0000-0100-000062000000}"/>
    <hyperlink ref="AT26:AX26" location="'B2. HTT Public Sector Assets'!A1" display="Worksheet C: HTT Public Sector Assets" xr:uid="{00000000-0004-0000-0100-000063000000}"/>
    <hyperlink ref="AU26:AY26" location="'B2. HTT Public Sector Assets'!A1" display="Worksheet C: HTT Public Sector Assets" xr:uid="{00000000-0004-0000-0100-000064000000}"/>
    <hyperlink ref="AV26:AZ26" location="'B2. HTT Public Sector Assets'!A1" display="Worksheet C: HTT Public Sector Assets" xr:uid="{00000000-0004-0000-0100-000065000000}"/>
    <hyperlink ref="AW26:BA26" location="'B2. HTT Public Sector Assets'!A1" display="Worksheet C: HTT Public Sector Assets" xr:uid="{00000000-0004-0000-0100-000066000000}"/>
    <hyperlink ref="AX26:BB26" location="'B2. HTT Public Sector Assets'!A1" display="Worksheet C: HTT Public Sector Assets" xr:uid="{00000000-0004-0000-0100-000067000000}"/>
    <hyperlink ref="AY26:BC26" location="'B2. HTT Public Sector Assets'!A1" display="Worksheet C: HTT Public Sector Assets" xr:uid="{00000000-0004-0000-0100-000068000000}"/>
    <hyperlink ref="AZ26:BD26" location="'B2. HTT Public Sector Assets'!A1" display="Worksheet C: HTT Public Sector Assets" xr:uid="{00000000-0004-0000-0100-000069000000}"/>
    <hyperlink ref="BA26:BE26" location="'B2. HTT Public Sector Assets'!A1" display="Worksheet C: HTT Public Sector Assets" xr:uid="{00000000-0004-0000-0100-00006A000000}"/>
    <hyperlink ref="BB26:BF26" location="'B2. HTT Public Sector Assets'!A1" display="Worksheet C: HTT Public Sector Assets" xr:uid="{00000000-0004-0000-0100-00006B000000}"/>
    <hyperlink ref="BC26:BG26" location="'B2. HTT Public Sector Assets'!A1" display="Worksheet C: HTT Public Sector Assets" xr:uid="{00000000-0004-0000-0100-00006C000000}"/>
    <hyperlink ref="BD26:BH26" location="'B2. HTT Public Sector Assets'!A1" display="Worksheet C: HTT Public Sector Assets" xr:uid="{00000000-0004-0000-0100-00006D000000}"/>
    <hyperlink ref="BE26:BI26" location="'B2. HTT Public Sector Assets'!A1" display="Worksheet C: HTT Public Sector Assets" xr:uid="{00000000-0004-0000-0100-00006E000000}"/>
    <hyperlink ref="BF26:BJ26" location="'B2. HTT Public Sector Assets'!A1" display="Worksheet C: HTT Public Sector Assets" xr:uid="{00000000-0004-0000-0100-00006F000000}"/>
    <hyperlink ref="BG26:BK26" location="'B2. HTT Public Sector Assets'!A1" display="Worksheet C: HTT Public Sector Assets" xr:uid="{00000000-0004-0000-0100-000070000000}"/>
    <hyperlink ref="BH26:BL26" location="'B2. HTT Public Sector Assets'!A1" display="Worksheet C: HTT Public Sector Assets" xr:uid="{00000000-0004-0000-0100-000071000000}"/>
    <hyperlink ref="D28:H28" location="'C. HTT Harmonised Glossary'!A1" display="Worksheet C: HTT Harmonised Glossary" xr:uid="{00000000-0004-0000-0100-000072000000}"/>
    <hyperlink ref="E28:I28" location="'C. HTT Harmonised Glossary'!A1" display="Worksheet C: HTT Harmonised Glossary" xr:uid="{00000000-0004-0000-0100-000073000000}"/>
    <hyperlink ref="F28:J28" location="'C. HTT Harmonised Glossary'!A1" display="Worksheet C: HTT Harmonised Glossary" xr:uid="{00000000-0004-0000-0100-000074000000}"/>
    <hyperlink ref="G28:K28" location="'C. HTT Harmonised Glossary'!A1" display="Worksheet C: HTT Harmonised Glossary" xr:uid="{00000000-0004-0000-0100-000075000000}"/>
    <hyperlink ref="H28:L28" location="'C. HTT Harmonised Glossary'!A1" display="Worksheet C: HTT Harmonised Glossary" xr:uid="{00000000-0004-0000-0100-000076000000}"/>
    <hyperlink ref="I28:M28" location="'C. HTT Harmonised Glossary'!A1" display="Worksheet C: HTT Harmonised Glossary" xr:uid="{00000000-0004-0000-0100-000077000000}"/>
    <hyperlink ref="J28:N28" location="'C. HTT Harmonised Glossary'!A1" display="Worksheet C: HTT Harmonised Glossary" xr:uid="{00000000-0004-0000-0100-000078000000}"/>
    <hyperlink ref="K28:O28" location="'C. HTT Harmonised Glossary'!A1" display="Worksheet C: HTT Harmonised Glossary" xr:uid="{00000000-0004-0000-0100-000079000000}"/>
    <hyperlink ref="L28:P28" location="'C. HTT Harmonised Glossary'!A1" display="Worksheet C: HTT Harmonised Glossary" xr:uid="{00000000-0004-0000-0100-00007A000000}"/>
    <hyperlink ref="M28:Q28" location="'C. HTT Harmonised Glossary'!A1" display="Worksheet C: HTT Harmonised Glossary" xr:uid="{00000000-0004-0000-0100-00007B000000}"/>
    <hyperlink ref="N28:R28" location="'C. HTT Harmonised Glossary'!A1" display="Worksheet C: HTT Harmonised Glossary" xr:uid="{00000000-0004-0000-0100-00007C000000}"/>
    <hyperlink ref="O28:S28" location="'C. HTT Harmonised Glossary'!A1" display="Worksheet C: HTT Harmonised Glossary" xr:uid="{00000000-0004-0000-0100-00007D000000}"/>
    <hyperlink ref="P28:T28" location="'C. HTT Harmonised Glossary'!A1" display="Worksheet C: HTT Harmonised Glossary" xr:uid="{00000000-0004-0000-0100-00007E000000}"/>
    <hyperlink ref="Q28:U28" location="'C. HTT Harmonised Glossary'!A1" display="Worksheet C: HTT Harmonised Glossary" xr:uid="{00000000-0004-0000-0100-00007F000000}"/>
    <hyperlink ref="R28:V28" location="'C. HTT Harmonised Glossary'!A1" display="Worksheet C: HTT Harmonised Glossary" xr:uid="{00000000-0004-0000-0100-000080000000}"/>
    <hyperlink ref="S28:W28" location="'C. HTT Harmonised Glossary'!A1" display="Worksheet C: HTT Harmonised Glossary" xr:uid="{00000000-0004-0000-0100-000081000000}"/>
    <hyperlink ref="T28:X28" location="'C. HTT Harmonised Glossary'!A1" display="Worksheet C: HTT Harmonised Glossary" xr:uid="{00000000-0004-0000-0100-000082000000}"/>
    <hyperlink ref="U28:Y28" location="'C. HTT Harmonised Glossary'!A1" display="Worksheet C: HTT Harmonised Glossary" xr:uid="{00000000-0004-0000-0100-000083000000}"/>
    <hyperlink ref="V28:Z28" location="'C. HTT Harmonised Glossary'!A1" display="Worksheet C: HTT Harmonised Glossary" xr:uid="{00000000-0004-0000-0100-000084000000}"/>
    <hyperlink ref="W28:AA28" location="'C. HTT Harmonised Glossary'!A1" display="Worksheet C: HTT Harmonised Glossary" xr:uid="{00000000-0004-0000-0100-000085000000}"/>
    <hyperlink ref="X28:AB28" location="'C. HTT Harmonised Glossary'!A1" display="Worksheet C: HTT Harmonised Glossary" xr:uid="{00000000-0004-0000-0100-000086000000}"/>
    <hyperlink ref="Y28:AC28" location="'C. HTT Harmonised Glossary'!A1" display="Worksheet C: HTT Harmonised Glossary" xr:uid="{00000000-0004-0000-0100-000087000000}"/>
    <hyperlink ref="Z28:AD28" location="'C. HTT Harmonised Glossary'!A1" display="Worksheet C: HTT Harmonised Glossary" xr:uid="{00000000-0004-0000-0100-000088000000}"/>
    <hyperlink ref="AA28:AE28" location="'C. HTT Harmonised Glossary'!A1" display="Worksheet C: HTT Harmonised Glossary" xr:uid="{00000000-0004-0000-0100-000089000000}"/>
    <hyperlink ref="AB28:AF28" location="'C. HTT Harmonised Glossary'!A1" display="Worksheet C: HTT Harmonised Glossary" xr:uid="{00000000-0004-0000-0100-00008A000000}"/>
    <hyperlink ref="AC28:AG28" location="'C. HTT Harmonised Glossary'!A1" display="Worksheet C: HTT Harmonised Glossary" xr:uid="{00000000-0004-0000-0100-00008B000000}"/>
    <hyperlink ref="AD28:AH28" location="'C. HTT Harmonised Glossary'!A1" display="Worksheet C: HTT Harmonised Glossary" xr:uid="{00000000-0004-0000-0100-00008C000000}"/>
    <hyperlink ref="AE28:AI28" location="'C. HTT Harmonised Glossary'!A1" display="Worksheet C: HTT Harmonised Glossary" xr:uid="{00000000-0004-0000-0100-00008D000000}"/>
    <hyperlink ref="AF28:AJ28" location="'C. HTT Harmonised Glossary'!A1" display="Worksheet C: HTT Harmonised Glossary" xr:uid="{00000000-0004-0000-0100-00008E000000}"/>
    <hyperlink ref="AG28:AK28" location="'C. HTT Harmonised Glossary'!A1" display="Worksheet C: HTT Harmonised Glossary" xr:uid="{00000000-0004-0000-0100-00008F000000}"/>
    <hyperlink ref="AH28:AL28" location="'C. HTT Harmonised Glossary'!A1" display="Worksheet C: HTT Harmonised Glossary" xr:uid="{00000000-0004-0000-0100-000090000000}"/>
    <hyperlink ref="AI28:AM28" location="'C. HTT Harmonised Glossary'!A1" display="Worksheet C: HTT Harmonised Glossary" xr:uid="{00000000-0004-0000-0100-000091000000}"/>
    <hyperlink ref="AJ28:AN28" location="'C. HTT Harmonised Glossary'!A1" display="Worksheet C: HTT Harmonised Glossary" xr:uid="{00000000-0004-0000-0100-000092000000}"/>
    <hyperlink ref="AK28:AO28" location="'C. HTT Harmonised Glossary'!A1" display="Worksheet C: HTT Harmonised Glossary" xr:uid="{00000000-0004-0000-0100-000093000000}"/>
    <hyperlink ref="AL28:AP28" location="'C. HTT Harmonised Glossary'!A1" display="Worksheet C: HTT Harmonised Glossary" xr:uid="{00000000-0004-0000-0100-000094000000}"/>
    <hyperlink ref="AM28:AQ28" location="'C. HTT Harmonised Glossary'!A1" display="Worksheet C: HTT Harmonised Glossary" xr:uid="{00000000-0004-0000-0100-000095000000}"/>
    <hyperlink ref="AN28:AR28" location="'C. HTT Harmonised Glossary'!A1" display="Worksheet C: HTT Harmonised Glossary" xr:uid="{00000000-0004-0000-0100-000096000000}"/>
    <hyperlink ref="AO28:AS28" location="'C. HTT Harmonised Glossary'!A1" display="Worksheet C: HTT Harmonised Glossary" xr:uid="{00000000-0004-0000-0100-000097000000}"/>
    <hyperlink ref="AP28:AT28" location="'C. HTT Harmonised Glossary'!A1" display="Worksheet C: HTT Harmonised Glossary" xr:uid="{00000000-0004-0000-0100-000098000000}"/>
    <hyperlink ref="AQ28:AU28" location="'C. HTT Harmonised Glossary'!A1" display="Worksheet C: HTT Harmonised Glossary" xr:uid="{00000000-0004-0000-0100-000099000000}"/>
    <hyperlink ref="AR28:AV28" location="'C. HTT Harmonised Glossary'!A1" display="Worksheet C: HTT Harmonised Glossary" xr:uid="{00000000-0004-0000-0100-00009A000000}"/>
    <hyperlink ref="AS28:AW28" location="'C. HTT Harmonised Glossary'!A1" display="Worksheet C: HTT Harmonised Glossary" xr:uid="{00000000-0004-0000-0100-00009B000000}"/>
    <hyperlink ref="AT28:AX28" location="'C. HTT Harmonised Glossary'!A1" display="Worksheet C: HTT Harmonised Glossary" xr:uid="{00000000-0004-0000-0100-00009C000000}"/>
    <hyperlink ref="AU28:AY28" location="'C. HTT Harmonised Glossary'!A1" display="Worksheet C: HTT Harmonised Glossary" xr:uid="{00000000-0004-0000-0100-00009D000000}"/>
    <hyperlink ref="AV28:AZ28" location="'C. HTT Harmonised Glossary'!A1" display="Worksheet C: HTT Harmonised Glossary" xr:uid="{00000000-0004-0000-0100-00009E000000}"/>
    <hyperlink ref="AW28:BA28" location="'C. HTT Harmonised Glossary'!A1" display="Worksheet C: HTT Harmonised Glossary" xr:uid="{00000000-0004-0000-0100-00009F000000}"/>
    <hyperlink ref="AX28:BB28" location="'C. HTT Harmonised Glossary'!A1" display="Worksheet C: HTT Harmonised Glossary" xr:uid="{00000000-0004-0000-0100-0000A0000000}"/>
    <hyperlink ref="AY28:BC28" location="'C. HTT Harmonised Glossary'!A1" display="Worksheet C: HTT Harmonised Glossary" xr:uid="{00000000-0004-0000-0100-0000A1000000}"/>
    <hyperlink ref="AZ28:BD28" location="'C. HTT Harmonised Glossary'!A1" display="Worksheet C: HTT Harmonised Glossary" xr:uid="{00000000-0004-0000-0100-0000A2000000}"/>
    <hyperlink ref="BA28:BE28" location="'C. HTT Harmonised Glossary'!A1" display="Worksheet C: HTT Harmonised Glossary" xr:uid="{00000000-0004-0000-0100-0000A3000000}"/>
    <hyperlink ref="BB28:BF28" location="'C. HTT Harmonised Glossary'!A1" display="Worksheet C: HTT Harmonised Glossary" xr:uid="{00000000-0004-0000-0100-0000A4000000}"/>
    <hyperlink ref="BC28:BG28" location="'C. HTT Harmonised Glossary'!A1" display="Worksheet C: HTT Harmonised Glossary" xr:uid="{00000000-0004-0000-0100-0000A5000000}"/>
    <hyperlink ref="BD28:BH28" location="'C. HTT Harmonised Glossary'!A1" display="Worksheet C: HTT Harmonised Glossary" xr:uid="{00000000-0004-0000-0100-0000A6000000}"/>
    <hyperlink ref="BE28:BI28" location="'C. HTT Harmonised Glossary'!A1" display="Worksheet C: HTT Harmonised Glossary" xr:uid="{00000000-0004-0000-0100-0000A7000000}"/>
    <hyperlink ref="BF28:BJ28" location="'C. HTT Harmonised Glossary'!A1" display="Worksheet C: HTT Harmonised Glossary" xr:uid="{00000000-0004-0000-0100-0000A8000000}"/>
    <hyperlink ref="BG28:BK28" location="'C. HTT Harmonised Glossary'!A1" display="Worksheet C: HTT Harmonised Glossary" xr:uid="{00000000-0004-0000-0100-0000A9000000}"/>
    <hyperlink ref="BH28:BL28" location="'C. HTT Harmonised Glossary'!A1" display="Worksheet C: HTT Harmonised Glossary" xr:uid="{00000000-0004-0000-0100-0000AA000000}"/>
  </hyperlinks>
  <printOptions horizontalCentered="1"/>
  <pageMargins left="0.7" right="0.7" top="0.75" bottom="0.75" header="0.3" footer="0.3"/>
  <pageSetup paperSize="9" scale="9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4B57A8-CB3F-412C-B488-0C9BD169789E}">
  <sheetPr codeName="Feuil3">
    <tabColor rgb="FFE36E00"/>
    <pageSetUpPr fitToPage="1"/>
  </sheetPr>
  <dimension ref="A1:N366"/>
  <sheetViews>
    <sheetView topLeftCell="B1" zoomScale="80" zoomScaleNormal="80" workbookViewId="0">
      <selection activeCell="C229" sqref="C229"/>
    </sheetView>
  </sheetViews>
  <sheetFormatPr baseColWidth="10" defaultColWidth="9.140625" defaultRowHeight="15" outlineLevelRow="1" x14ac:dyDescent="0.25"/>
  <cols>
    <col min="1" max="1" width="13.28515625" customWidth="1"/>
    <col min="2" max="2" width="64.7109375" customWidth="1"/>
    <col min="3" max="3" width="49.7109375" customWidth="1"/>
    <col min="4" max="4" width="26.7109375" bestFit="1" customWidth="1"/>
    <col min="5" max="5" width="6.7109375" customWidth="1"/>
    <col min="6" max="6" width="38" bestFit="1" customWidth="1"/>
    <col min="7" max="7" width="41.5703125" bestFit="1" customWidth="1"/>
  </cols>
  <sheetData>
    <row r="1" spans="1:7" ht="31.5" x14ac:dyDescent="0.25">
      <c r="A1" s="3" t="s">
        <v>12</v>
      </c>
      <c r="B1" s="3"/>
      <c r="C1" s="20"/>
      <c r="D1" s="20"/>
      <c r="E1" s="20"/>
      <c r="F1" s="366" t="s">
        <v>13</v>
      </c>
      <c r="G1" s="20"/>
    </row>
    <row r="2" spans="1:7" x14ac:dyDescent="0.25">
      <c r="A2" s="20"/>
      <c r="B2" s="21"/>
      <c r="C2" s="21"/>
      <c r="D2" s="20"/>
      <c r="E2" s="20"/>
      <c r="F2" s="20"/>
      <c r="G2" s="20"/>
    </row>
    <row r="3" spans="1:7" ht="18.75" x14ac:dyDescent="0.25">
      <c r="A3" s="22"/>
      <c r="B3" s="23" t="s">
        <v>14</v>
      </c>
      <c r="C3" s="24" t="s">
        <v>15</v>
      </c>
      <c r="D3" s="22"/>
      <c r="E3" s="22"/>
      <c r="F3" s="20"/>
      <c r="G3" s="22"/>
    </row>
    <row r="4" spans="1:7" x14ac:dyDescent="0.25">
      <c r="A4" s="25"/>
      <c r="B4" s="25"/>
      <c r="C4" s="25"/>
      <c r="D4" s="25"/>
      <c r="E4" s="25"/>
      <c r="F4" s="25"/>
      <c r="G4" s="20"/>
    </row>
    <row r="5" spans="1:7" ht="18.75" x14ac:dyDescent="0.25">
      <c r="A5" s="26"/>
      <c r="B5" s="27" t="s">
        <v>16</v>
      </c>
      <c r="C5" s="26"/>
      <c r="D5" s="25"/>
      <c r="E5" s="28"/>
      <c r="F5" s="28"/>
      <c r="G5" s="20"/>
    </row>
    <row r="6" spans="1:7" x14ac:dyDescent="0.25">
      <c r="A6" s="25"/>
      <c r="B6" s="29" t="s">
        <v>17</v>
      </c>
      <c r="C6" s="25"/>
      <c r="D6" s="25"/>
      <c r="E6" s="25"/>
      <c r="F6" s="25"/>
      <c r="G6" s="20"/>
    </row>
    <row r="7" spans="1:7" x14ac:dyDescent="0.25">
      <c r="A7" s="25"/>
      <c r="B7" s="30" t="s">
        <v>18</v>
      </c>
      <c r="C7" s="25"/>
      <c r="D7" s="25"/>
      <c r="E7" s="25"/>
      <c r="F7" s="25"/>
      <c r="G7" s="20"/>
    </row>
    <row r="8" spans="1:7" x14ac:dyDescent="0.25">
      <c r="A8" s="25"/>
      <c r="B8" s="355" t="s">
        <v>19</v>
      </c>
      <c r="C8" s="25"/>
      <c r="D8" s="25"/>
      <c r="E8" s="25"/>
      <c r="F8" s="25" t="s">
        <v>20</v>
      </c>
      <c r="G8" s="20"/>
    </row>
    <row r="9" spans="1:7" x14ac:dyDescent="0.25">
      <c r="A9" s="25"/>
      <c r="B9" s="370" t="s">
        <v>21</v>
      </c>
      <c r="C9" s="25"/>
      <c r="D9" s="25"/>
      <c r="E9" s="25"/>
      <c r="F9" s="25"/>
      <c r="G9" s="20"/>
    </row>
    <row r="10" spans="1:7" x14ac:dyDescent="0.25">
      <c r="A10" s="25"/>
      <c r="B10" s="29" t="s">
        <v>22</v>
      </c>
      <c r="C10" s="25"/>
      <c r="D10" s="25"/>
      <c r="E10" s="25"/>
      <c r="F10" s="25"/>
      <c r="G10" s="20"/>
    </row>
    <row r="11" spans="1:7" x14ac:dyDescent="0.25">
      <c r="A11" s="25"/>
      <c r="B11" s="31" t="s">
        <v>23</v>
      </c>
      <c r="C11" s="25"/>
      <c r="D11" s="25"/>
      <c r="E11" s="25"/>
      <c r="F11" s="25"/>
      <c r="G11" s="20"/>
    </row>
    <row r="12" spans="1:7" x14ac:dyDescent="0.25">
      <c r="A12" s="25"/>
      <c r="B12" s="32"/>
      <c r="C12" s="25"/>
      <c r="D12" s="25"/>
      <c r="E12" s="25"/>
      <c r="F12" s="25"/>
      <c r="G12" s="20"/>
    </row>
    <row r="13" spans="1:7" ht="37.5" x14ac:dyDescent="0.25">
      <c r="A13" s="33" t="s">
        <v>24</v>
      </c>
      <c r="B13" s="33" t="s">
        <v>17</v>
      </c>
      <c r="C13" s="34"/>
      <c r="D13" s="34"/>
      <c r="E13" s="34"/>
      <c r="F13" s="34"/>
      <c r="G13" s="35"/>
    </row>
    <row r="14" spans="1:7" x14ac:dyDescent="0.25">
      <c r="A14" s="383" t="s">
        <v>25</v>
      </c>
      <c r="B14" s="382" t="s">
        <v>26</v>
      </c>
      <c r="C14" s="25" t="s">
        <v>2</v>
      </c>
      <c r="D14" s="25"/>
      <c r="E14" s="28"/>
      <c r="F14" s="28"/>
      <c r="G14" s="20"/>
    </row>
    <row r="15" spans="1:7" x14ac:dyDescent="0.25">
      <c r="A15" s="383" t="s">
        <v>27</v>
      </c>
      <c r="B15" s="382" t="s">
        <v>28</v>
      </c>
      <c r="C15" s="25" t="s">
        <v>3</v>
      </c>
      <c r="D15" s="25"/>
      <c r="E15" s="28"/>
      <c r="F15" s="28"/>
      <c r="G15" s="20"/>
    </row>
    <row r="16" spans="1:7" s="352" customFormat="1" x14ac:dyDescent="0.25">
      <c r="A16" s="383" t="s">
        <v>29</v>
      </c>
      <c r="B16" s="382" t="s">
        <v>30</v>
      </c>
      <c r="C16" s="25" t="s">
        <v>31</v>
      </c>
      <c r="D16" s="25"/>
      <c r="E16" s="28"/>
      <c r="F16" s="28"/>
      <c r="G16" s="20"/>
    </row>
    <row r="17" spans="1:14" x14ac:dyDescent="0.25">
      <c r="A17" s="383" t="s">
        <v>32</v>
      </c>
      <c r="B17" s="382" t="s">
        <v>33</v>
      </c>
      <c r="C17" s="443" t="s">
        <v>34</v>
      </c>
      <c r="D17" s="443"/>
      <c r="E17" s="443"/>
      <c r="F17" s="443"/>
      <c r="G17" s="443"/>
    </row>
    <row r="18" spans="1:14" x14ac:dyDescent="0.25">
      <c r="A18" s="383" t="s">
        <v>35</v>
      </c>
      <c r="B18" s="382" t="s">
        <v>36</v>
      </c>
      <c r="C18" s="25" t="s">
        <v>37</v>
      </c>
      <c r="D18" s="25"/>
      <c r="E18" s="28"/>
      <c r="F18" s="28"/>
      <c r="G18" s="20"/>
    </row>
    <row r="19" spans="1:14" s="360" customFormat="1" x14ac:dyDescent="0.25">
      <c r="A19" s="383" t="s">
        <v>38</v>
      </c>
      <c r="B19" s="382" t="s">
        <v>39</v>
      </c>
      <c r="C19" s="367" t="s">
        <v>40</v>
      </c>
      <c r="D19" s="357"/>
      <c r="E19" s="358"/>
      <c r="F19" s="358"/>
      <c r="G19" s="359"/>
      <c r="H19" s="359"/>
      <c r="I19" s="357"/>
      <c r="J19" s="357"/>
      <c r="K19" s="357"/>
      <c r="L19" s="359"/>
      <c r="M19" s="359"/>
      <c r="N19" s="359"/>
    </row>
    <row r="20" spans="1:14" s="360" customFormat="1" hidden="1" outlineLevel="1" x14ac:dyDescent="0.25">
      <c r="A20" s="383" t="s">
        <v>41</v>
      </c>
      <c r="B20" s="361" t="s">
        <v>42</v>
      </c>
      <c r="C20" s="357"/>
      <c r="D20" s="357"/>
      <c r="E20" s="358"/>
      <c r="F20" s="358"/>
      <c r="G20" s="359"/>
      <c r="H20" s="359"/>
      <c r="I20" s="357"/>
      <c r="J20" s="357"/>
      <c r="K20" s="357"/>
      <c r="L20" s="359"/>
      <c r="M20" s="359"/>
      <c r="N20" s="359"/>
    </row>
    <row r="21" spans="1:14" s="360" customFormat="1" hidden="1" outlineLevel="1" x14ac:dyDescent="0.25">
      <c r="A21" s="383" t="s">
        <v>43</v>
      </c>
      <c r="B21" s="361" t="s">
        <v>44</v>
      </c>
      <c r="C21" s="357"/>
      <c r="D21" s="357"/>
      <c r="E21" s="358"/>
      <c r="F21" s="358"/>
      <c r="G21" s="359"/>
      <c r="H21" s="359"/>
      <c r="I21" s="357"/>
      <c r="J21" s="357"/>
      <c r="K21" s="357"/>
      <c r="L21" s="359"/>
      <c r="M21" s="359"/>
      <c r="N21" s="359"/>
    </row>
    <row r="22" spans="1:14" s="360" customFormat="1" hidden="1" outlineLevel="1" x14ac:dyDescent="0.25">
      <c r="A22" s="383" t="s">
        <v>45</v>
      </c>
      <c r="B22" s="361"/>
      <c r="C22" s="357"/>
      <c r="D22" s="357"/>
      <c r="E22" s="358"/>
      <c r="F22" s="358"/>
      <c r="G22" s="359"/>
      <c r="H22" s="359"/>
      <c r="I22" s="357"/>
      <c r="J22" s="357"/>
      <c r="K22" s="357"/>
      <c r="L22" s="359"/>
      <c r="M22" s="359"/>
      <c r="N22" s="359"/>
    </row>
    <row r="23" spans="1:14" s="360" customFormat="1" hidden="1" outlineLevel="1" x14ac:dyDescent="0.25">
      <c r="A23" s="383" t="s">
        <v>46</v>
      </c>
      <c r="B23" s="361"/>
      <c r="C23" s="357"/>
      <c r="D23" s="357"/>
      <c r="E23" s="358"/>
      <c r="F23" s="358"/>
      <c r="G23" s="359"/>
      <c r="H23" s="359"/>
      <c r="I23" s="357"/>
      <c r="J23" s="357"/>
      <c r="K23" s="357"/>
      <c r="L23" s="359"/>
      <c r="M23" s="359"/>
      <c r="N23" s="359"/>
    </row>
    <row r="24" spans="1:14" s="360" customFormat="1" hidden="1" outlineLevel="1" x14ac:dyDescent="0.25">
      <c r="A24" s="383" t="s">
        <v>47</v>
      </c>
      <c r="B24" s="361"/>
      <c r="C24" s="357"/>
      <c r="D24" s="357"/>
      <c r="E24" s="358"/>
      <c r="F24" s="358"/>
      <c r="G24" s="359"/>
      <c r="H24" s="359"/>
      <c r="I24" s="357"/>
      <c r="J24" s="357"/>
      <c r="K24" s="357"/>
      <c r="L24" s="359"/>
      <c r="M24" s="359"/>
      <c r="N24" s="359"/>
    </row>
    <row r="25" spans="1:14" s="360" customFormat="1" hidden="1" outlineLevel="1" x14ac:dyDescent="0.25">
      <c r="A25" s="383" t="s">
        <v>48</v>
      </c>
      <c r="B25" s="361"/>
      <c r="C25" s="357"/>
      <c r="D25" s="357"/>
      <c r="E25" s="358"/>
      <c r="F25" s="358"/>
      <c r="G25" s="359"/>
      <c r="H25" s="359"/>
      <c r="I25" s="357"/>
      <c r="J25" s="357"/>
      <c r="K25" s="357"/>
      <c r="L25" s="359"/>
      <c r="M25" s="359"/>
      <c r="N25" s="359"/>
    </row>
    <row r="26" spans="1:14" ht="18.75" collapsed="1" x14ac:dyDescent="0.25">
      <c r="A26" s="371"/>
      <c r="B26" s="33" t="s">
        <v>18</v>
      </c>
      <c r="C26" s="34"/>
      <c r="D26" s="34"/>
      <c r="E26" s="34"/>
      <c r="F26" s="34"/>
      <c r="G26" s="35"/>
    </row>
    <row r="27" spans="1:14" s="348" customFormat="1" x14ac:dyDescent="0.25">
      <c r="A27" s="383" t="s">
        <v>49</v>
      </c>
      <c r="B27" s="384" t="s">
        <v>50</v>
      </c>
      <c r="C27" s="25" t="s">
        <v>51</v>
      </c>
      <c r="D27" s="39"/>
      <c r="E27" s="39"/>
      <c r="F27" s="39"/>
      <c r="G27" s="20"/>
    </row>
    <row r="28" spans="1:14" s="348" customFormat="1" x14ac:dyDescent="0.25">
      <c r="A28" s="383" t="s">
        <v>52</v>
      </c>
      <c r="B28" s="385" t="s">
        <v>53</v>
      </c>
      <c r="C28" s="25" t="s">
        <v>51</v>
      </c>
      <c r="D28" s="39"/>
      <c r="E28" s="39"/>
      <c r="F28" s="39"/>
      <c r="G28" s="20"/>
    </row>
    <row r="29" spans="1:14" x14ac:dyDescent="0.25">
      <c r="A29" s="383" t="s">
        <v>54</v>
      </c>
      <c r="B29" s="384" t="s">
        <v>55</v>
      </c>
      <c r="C29" s="25" t="s">
        <v>51</v>
      </c>
      <c r="D29" s="39"/>
      <c r="E29" s="39"/>
      <c r="F29" s="39"/>
      <c r="G29" s="20"/>
    </row>
    <row r="30" spans="1:14" x14ac:dyDescent="0.25">
      <c r="A30" s="383" t="s">
        <v>56</v>
      </c>
      <c r="B30" s="384" t="s">
        <v>57</v>
      </c>
      <c r="C30" s="437" t="s">
        <v>58</v>
      </c>
      <c r="D30" s="25"/>
      <c r="E30" s="39"/>
      <c r="F30" s="39"/>
      <c r="G30" s="20"/>
    </row>
    <row r="31" spans="1:14" hidden="1" outlineLevel="1" x14ac:dyDescent="0.25">
      <c r="A31" s="383" t="s">
        <v>59</v>
      </c>
      <c r="B31" s="38"/>
      <c r="C31" s="25"/>
      <c r="D31" s="25"/>
      <c r="E31" s="39"/>
      <c r="F31" s="39"/>
      <c r="G31" s="20"/>
    </row>
    <row r="32" spans="1:14" hidden="1" outlineLevel="1" x14ac:dyDescent="0.25">
      <c r="A32" s="383" t="s">
        <v>60</v>
      </c>
      <c r="B32" s="38"/>
      <c r="C32" s="25"/>
      <c r="D32" s="25"/>
      <c r="E32" s="39"/>
      <c r="F32" s="39"/>
      <c r="G32" s="20"/>
    </row>
    <row r="33" spans="1:7" hidden="1" outlineLevel="1" x14ac:dyDescent="0.25">
      <c r="A33" s="383" t="s">
        <v>61</v>
      </c>
      <c r="B33" s="38"/>
      <c r="C33" s="25"/>
      <c r="D33" s="25"/>
      <c r="E33" s="39"/>
      <c r="F33" s="39"/>
      <c r="G33" s="20"/>
    </row>
    <row r="34" spans="1:7" hidden="1" outlineLevel="1" x14ac:dyDescent="0.25">
      <c r="A34" s="383" t="s">
        <v>62</v>
      </c>
      <c r="B34" s="38"/>
      <c r="C34" s="25"/>
      <c r="D34" s="25"/>
      <c r="E34" s="39"/>
      <c r="F34" s="39"/>
      <c r="G34" s="20"/>
    </row>
    <row r="35" spans="1:7" hidden="1" outlineLevel="1" x14ac:dyDescent="0.25">
      <c r="A35" s="383" t="s">
        <v>63</v>
      </c>
      <c r="B35" s="38"/>
      <c r="C35" s="25"/>
      <c r="D35" s="25"/>
      <c r="E35" s="39"/>
      <c r="F35" s="39"/>
      <c r="G35" s="20"/>
    </row>
    <row r="36" spans="1:7" ht="18.75" collapsed="1" x14ac:dyDescent="0.25">
      <c r="A36" s="33"/>
      <c r="B36" s="33" t="s">
        <v>19</v>
      </c>
      <c r="C36" s="33"/>
      <c r="D36" s="34"/>
      <c r="E36" s="34"/>
      <c r="F36" s="34"/>
      <c r="G36" s="35"/>
    </row>
    <row r="37" spans="1:7" x14ac:dyDescent="0.25">
      <c r="A37" s="362"/>
      <c r="B37" s="363" t="s">
        <v>64</v>
      </c>
      <c r="C37" s="362" t="s">
        <v>65</v>
      </c>
      <c r="D37" s="364"/>
      <c r="E37" s="364"/>
      <c r="F37" s="364"/>
      <c r="G37" s="365"/>
    </row>
    <row r="38" spans="1:7" x14ac:dyDescent="0.25">
      <c r="A38" s="383" t="s">
        <v>66</v>
      </c>
      <c r="B38" s="386" t="s">
        <v>67</v>
      </c>
      <c r="C38" s="41">
        <f>C58</f>
        <v>20102.993675603593</v>
      </c>
      <c r="D38" s="25"/>
      <c r="E38" s="25"/>
      <c r="F38" s="39"/>
      <c r="G38" s="20"/>
    </row>
    <row r="39" spans="1:7" x14ac:dyDescent="0.25">
      <c r="A39" s="383" t="s">
        <v>68</v>
      </c>
      <c r="B39" s="386" t="s">
        <v>69</v>
      </c>
      <c r="C39" s="41">
        <v>15650</v>
      </c>
      <c r="D39" s="25"/>
      <c r="E39" s="25"/>
      <c r="F39" s="39"/>
      <c r="G39" s="20"/>
    </row>
    <row r="40" spans="1:7" hidden="1" outlineLevel="1" x14ac:dyDescent="0.25">
      <c r="A40" s="383" t="s">
        <v>70</v>
      </c>
      <c r="B40" s="387" t="s">
        <v>71</v>
      </c>
      <c r="C40" s="41" t="s">
        <v>72</v>
      </c>
      <c r="D40" s="25"/>
      <c r="E40" s="25"/>
      <c r="F40" s="39"/>
      <c r="G40" s="20"/>
    </row>
    <row r="41" spans="1:7" hidden="1" outlineLevel="1" x14ac:dyDescent="0.25">
      <c r="A41" s="383" t="s">
        <v>73</v>
      </c>
      <c r="B41" s="387" t="s">
        <v>74</v>
      </c>
      <c r="C41" s="41" t="s">
        <v>72</v>
      </c>
      <c r="D41" s="25"/>
      <c r="E41" s="25"/>
      <c r="F41" s="39"/>
      <c r="G41" s="20"/>
    </row>
    <row r="42" spans="1:7" hidden="1" outlineLevel="1" x14ac:dyDescent="0.25">
      <c r="A42" s="383" t="s">
        <v>75</v>
      </c>
      <c r="B42" s="40"/>
      <c r="C42" s="41"/>
      <c r="D42" s="25"/>
      <c r="E42" s="25"/>
      <c r="F42" s="39"/>
      <c r="G42" s="20"/>
    </row>
    <row r="43" spans="1:7" hidden="1" outlineLevel="1" x14ac:dyDescent="0.25">
      <c r="A43" s="398" t="s">
        <v>76</v>
      </c>
      <c r="B43" s="39"/>
      <c r="C43" s="25"/>
      <c r="D43" s="25"/>
      <c r="E43" s="25"/>
      <c r="F43" s="39"/>
      <c r="G43" s="20"/>
    </row>
    <row r="44" spans="1:7" collapsed="1" x14ac:dyDescent="0.25">
      <c r="A44" s="417"/>
      <c r="B44" s="363" t="s">
        <v>77</v>
      </c>
      <c r="C44" s="362" t="s">
        <v>78</v>
      </c>
      <c r="D44" s="364" t="s">
        <v>79</v>
      </c>
      <c r="E44" s="364"/>
      <c r="F44" s="364" t="s">
        <v>80</v>
      </c>
      <c r="G44" s="365" t="s">
        <v>81</v>
      </c>
    </row>
    <row r="45" spans="1:7" ht="45" x14ac:dyDescent="0.25">
      <c r="A45" s="383" t="s">
        <v>82</v>
      </c>
      <c r="B45" s="386" t="s">
        <v>83</v>
      </c>
      <c r="C45" s="43">
        <v>0.05</v>
      </c>
      <c r="D45" s="390">
        <f>C38/C39-1-MAX(C45,F45)</f>
        <v>0.20953633709927105</v>
      </c>
      <c r="E45" s="43"/>
      <c r="F45" s="43">
        <v>7.4999999999999997E-2</v>
      </c>
      <c r="G45" s="240" t="s">
        <v>84</v>
      </c>
    </row>
    <row r="46" spans="1:7" s="352" customFormat="1" x14ac:dyDescent="0.25">
      <c r="A46" s="383"/>
      <c r="B46" s="383"/>
      <c r="C46" s="43"/>
      <c r="D46" s="43"/>
      <c r="E46" s="43"/>
      <c r="F46" s="43"/>
      <c r="G46" s="240"/>
    </row>
    <row r="47" spans="1:7" s="352" customFormat="1" x14ac:dyDescent="0.25">
      <c r="A47" s="383" t="s">
        <v>85</v>
      </c>
      <c r="B47" s="383" t="s">
        <v>86</v>
      </c>
      <c r="C47" s="41">
        <f>C38-C39</f>
        <v>4452.9936756035931</v>
      </c>
      <c r="D47" s="43"/>
      <c r="E47" s="43"/>
      <c r="F47" s="43"/>
      <c r="G47" s="240"/>
    </row>
    <row r="48" spans="1:7" hidden="1" outlineLevel="1" x14ac:dyDescent="0.25">
      <c r="A48" s="383" t="s">
        <v>87</v>
      </c>
      <c r="B48" s="383"/>
      <c r="C48" s="43"/>
      <c r="D48" s="43"/>
      <c r="E48" s="43"/>
      <c r="F48" s="43"/>
      <c r="G48" s="44"/>
    </row>
    <row r="49" spans="1:7" hidden="1" outlineLevel="1" x14ac:dyDescent="0.25">
      <c r="A49" s="383" t="s">
        <v>88</v>
      </c>
      <c r="B49" s="388" t="s">
        <v>89</v>
      </c>
      <c r="C49" s="43"/>
      <c r="D49" s="43"/>
      <c r="E49" s="43"/>
      <c r="F49" s="43"/>
      <c r="G49" s="44"/>
    </row>
    <row r="50" spans="1:7" hidden="1" outlineLevel="1" x14ac:dyDescent="0.25">
      <c r="A50" s="383" t="s">
        <v>90</v>
      </c>
      <c r="B50" s="388" t="s">
        <v>91</v>
      </c>
      <c r="C50" s="44"/>
      <c r="D50" s="44"/>
      <c r="E50" s="44"/>
      <c r="F50" s="44"/>
      <c r="G50" s="44"/>
    </row>
    <row r="51" spans="1:7" hidden="1" outlineLevel="1" x14ac:dyDescent="0.25">
      <c r="A51" s="383" t="s">
        <v>92</v>
      </c>
      <c r="B51" s="388" t="s">
        <v>93</v>
      </c>
      <c r="C51" s="44"/>
      <c r="D51" s="44"/>
      <c r="E51" s="44"/>
      <c r="F51" s="44"/>
      <c r="G51" s="44"/>
    </row>
    <row r="52" spans="1:7" collapsed="1" x14ac:dyDescent="0.25">
      <c r="A52" s="417"/>
      <c r="B52" s="363" t="s">
        <v>94</v>
      </c>
      <c r="C52" s="362" t="s">
        <v>65</v>
      </c>
      <c r="D52" s="364"/>
      <c r="E52" s="364"/>
      <c r="F52" s="364" t="s">
        <v>95</v>
      </c>
      <c r="G52" s="365"/>
    </row>
    <row r="53" spans="1:7" x14ac:dyDescent="0.25">
      <c r="A53" s="383" t="s">
        <v>96</v>
      </c>
      <c r="B53" s="386" t="s">
        <v>97</v>
      </c>
      <c r="C53" s="41"/>
      <c r="D53" s="25"/>
      <c r="E53" s="45"/>
      <c r="F53" s="392"/>
      <c r="G53" s="47"/>
    </row>
    <row r="54" spans="1:7" x14ac:dyDescent="0.25">
      <c r="A54" s="383" t="s">
        <v>98</v>
      </c>
      <c r="B54" s="386" t="s">
        <v>99</v>
      </c>
      <c r="C54" s="41">
        <v>19737.010890110039</v>
      </c>
      <c r="D54" s="25"/>
      <c r="E54" s="45"/>
      <c r="F54" s="392">
        <f>C54/C$58</f>
        <v>0.98179461271294632</v>
      </c>
      <c r="G54" s="47"/>
    </row>
    <row r="55" spans="1:7" x14ac:dyDescent="0.25">
      <c r="A55" s="383" t="s">
        <v>100</v>
      </c>
      <c r="B55" s="386" t="s">
        <v>101</v>
      </c>
      <c r="C55" s="41"/>
      <c r="D55" s="25"/>
      <c r="E55" s="45"/>
      <c r="F55" s="392"/>
      <c r="G55" s="47"/>
    </row>
    <row r="56" spans="1:7" x14ac:dyDescent="0.25">
      <c r="A56" s="383" t="s">
        <v>102</v>
      </c>
      <c r="B56" s="386" t="s">
        <v>103</v>
      </c>
      <c r="C56" s="41">
        <f>C179</f>
        <v>365.98278549355359</v>
      </c>
      <c r="D56" s="25"/>
      <c r="E56" s="45"/>
      <c r="F56" s="392">
        <f>C56/C$58</f>
        <v>1.8205387287053652E-2</v>
      </c>
      <c r="G56" s="47"/>
    </row>
    <row r="57" spans="1:7" x14ac:dyDescent="0.25">
      <c r="A57" s="383" t="s">
        <v>104</v>
      </c>
      <c r="B57" s="383" t="s">
        <v>105</v>
      </c>
      <c r="C57" s="41"/>
      <c r="D57" s="25"/>
      <c r="E57" s="45"/>
      <c r="F57" s="392"/>
      <c r="G57" s="47"/>
    </row>
    <row r="58" spans="1:7" x14ac:dyDescent="0.25">
      <c r="A58" s="383" t="s">
        <v>106</v>
      </c>
      <c r="B58" s="389" t="s">
        <v>107</v>
      </c>
      <c r="C58" s="391">
        <f>C54+C56</f>
        <v>20102.993675603593</v>
      </c>
      <c r="D58" s="45"/>
      <c r="E58" s="45"/>
      <c r="F58" s="393">
        <f>F54+F56</f>
        <v>1</v>
      </c>
      <c r="G58" s="47"/>
    </row>
    <row r="59" spans="1:7" hidden="1" outlineLevel="1" x14ac:dyDescent="0.25">
      <c r="A59" s="383" t="s">
        <v>108</v>
      </c>
      <c r="B59" s="50" t="s">
        <v>109</v>
      </c>
      <c r="C59" s="41"/>
      <c r="D59" s="25"/>
      <c r="E59" s="45"/>
      <c r="F59" s="392"/>
      <c r="G59" s="47"/>
    </row>
    <row r="60" spans="1:7" hidden="1" outlineLevel="1" x14ac:dyDescent="0.25">
      <c r="A60" s="383" t="s">
        <v>110</v>
      </c>
      <c r="B60" s="50" t="s">
        <v>109</v>
      </c>
      <c r="C60" s="41"/>
      <c r="D60" s="25"/>
      <c r="E60" s="45"/>
      <c r="F60" s="392"/>
      <c r="G60" s="47"/>
    </row>
    <row r="61" spans="1:7" hidden="1" outlineLevel="1" x14ac:dyDescent="0.25">
      <c r="A61" s="383" t="s">
        <v>111</v>
      </c>
      <c r="B61" s="50" t="s">
        <v>109</v>
      </c>
      <c r="C61" s="41"/>
      <c r="D61" s="25"/>
      <c r="E61" s="45"/>
      <c r="F61" s="392"/>
      <c r="G61" s="47"/>
    </row>
    <row r="62" spans="1:7" hidden="1" outlineLevel="1" x14ac:dyDescent="0.25">
      <c r="A62" s="383" t="s">
        <v>112</v>
      </c>
      <c r="B62" s="50" t="s">
        <v>109</v>
      </c>
      <c r="C62" s="41"/>
      <c r="D62" s="25"/>
      <c r="E62" s="45"/>
      <c r="F62" s="392"/>
      <c r="G62" s="47"/>
    </row>
    <row r="63" spans="1:7" hidden="1" outlineLevel="1" x14ac:dyDescent="0.25">
      <c r="A63" s="383" t="s">
        <v>113</v>
      </c>
      <c r="B63" s="50" t="s">
        <v>109</v>
      </c>
      <c r="C63" s="41"/>
      <c r="D63" s="25"/>
      <c r="E63" s="45"/>
      <c r="F63" s="392"/>
      <c r="G63" s="47"/>
    </row>
    <row r="64" spans="1:7" hidden="1" outlineLevel="1" x14ac:dyDescent="0.25">
      <c r="A64" s="383" t="s">
        <v>114</v>
      </c>
      <c r="B64" s="50" t="s">
        <v>109</v>
      </c>
      <c r="C64" s="51"/>
      <c r="D64" s="42"/>
      <c r="E64" s="42"/>
      <c r="F64" s="392"/>
      <c r="G64" s="52"/>
    </row>
    <row r="65" spans="1:7" ht="30" collapsed="1" x14ac:dyDescent="0.25">
      <c r="A65" s="417"/>
      <c r="B65" s="363" t="s">
        <v>115</v>
      </c>
      <c r="C65" s="362" t="s">
        <v>116</v>
      </c>
      <c r="D65" s="364" t="s">
        <v>117</v>
      </c>
      <c r="E65" s="364"/>
      <c r="F65" s="364" t="s">
        <v>118</v>
      </c>
      <c r="G65" s="365" t="s">
        <v>119</v>
      </c>
    </row>
    <row r="66" spans="1:7" x14ac:dyDescent="0.25">
      <c r="A66" s="383" t="s">
        <v>120</v>
      </c>
      <c r="B66" s="386" t="s">
        <v>121</v>
      </c>
      <c r="C66" s="53">
        <v>6.2431842794222376</v>
      </c>
      <c r="D66" s="53">
        <v>6.2118758206437068</v>
      </c>
      <c r="E66" s="36"/>
      <c r="F66" s="54"/>
      <c r="G66" s="55"/>
    </row>
    <row r="67" spans="1:7" x14ac:dyDescent="0.25">
      <c r="A67" s="383"/>
      <c r="B67" s="386"/>
      <c r="C67" s="25"/>
      <c r="D67" s="25"/>
      <c r="E67" s="36"/>
      <c r="F67" s="54"/>
      <c r="G67" s="55"/>
    </row>
    <row r="68" spans="1:7" x14ac:dyDescent="0.25">
      <c r="A68" s="383"/>
      <c r="B68" s="386" t="s">
        <v>122</v>
      </c>
      <c r="C68" s="36"/>
      <c r="D68" s="36"/>
      <c r="E68" s="36"/>
      <c r="F68" s="55"/>
      <c r="G68" s="55"/>
    </row>
    <row r="69" spans="1:7" x14ac:dyDescent="0.25">
      <c r="A69" s="383"/>
      <c r="B69" s="386" t="s">
        <v>123</v>
      </c>
      <c r="C69" s="25"/>
      <c r="D69" s="25"/>
      <c r="E69" s="36"/>
      <c r="F69" s="55"/>
      <c r="G69" s="55"/>
    </row>
    <row r="70" spans="1:7" x14ac:dyDescent="0.25">
      <c r="A70" s="383" t="s">
        <v>124</v>
      </c>
      <c r="B70" s="394" t="s">
        <v>125</v>
      </c>
      <c r="C70" s="41">
        <v>2161.1851514910568</v>
      </c>
      <c r="D70" s="41">
        <v>2178.7609590919856</v>
      </c>
      <c r="E70" s="56"/>
      <c r="F70" s="392">
        <f>C70/C$77</f>
        <v>0.10949921189113597</v>
      </c>
      <c r="G70" s="392">
        <f>D70/D$77</f>
        <v>0.11038971267924484</v>
      </c>
    </row>
    <row r="71" spans="1:7" x14ac:dyDescent="0.25">
      <c r="A71" s="383" t="s">
        <v>126</v>
      </c>
      <c r="B71" s="394" t="s">
        <v>127</v>
      </c>
      <c r="C71" s="41">
        <v>1989.6078106057778</v>
      </c>
      <c r="D71" s="41">
        <v>2003.188816385705</v>
      </c>
      <c r="E71" s="56"/>
      <c r="F71" s="392">
        <f t="shared" ref="F71:F76" si="0">C71/C$77</f>
        <v>0.10080602630620225</v>
      </c>
      <c r="G71" s="392">
        <f t="shared" ref="G71:G76" si="1">D71/D$77</f>
        <v>0.10149412534693694</v>
      </c>
    </row>
    <row r="72" spans="1:7" x14ac:dyDescent="0.25">
      <c r="A72" s="383" t="s">
        <v>128</v>
      </c>
      <c r="B72" s="394" t="s">
        <v>129</v>
      </c>
      <c r="C72" s="41">
        <v>1967.2356292296906</v>
      </c>
      <c r="D72" s="41">
        <v>1976.8948650585958</v>
      </c>
      <c r="E72" s="56"/>
      <c r="F72" s="392">
        <f t="shared" si="0"/>
        <v>9.9672511101696545E-2</v>
      </c>
      <c r="G72" s="392">
        <f t="shared" si="1"/>
        <v>0.10016190864822608</v>
      </c>
    </row>
    <row r="73" spans="1:7" x14ac:dyDescent="0.25">
      <c r="A73" s="383" t="s">
        <v>130</v>
      </c>
      <c r="B73" s="394" t="s">
        <v>131</v>
      </c>
      <c r="C73" s="41">
        <v>1943.7703576812698</v>
      </c>
      <c r="D73" s="41">
        <v>1949.5850792114368</v>
      </c>
      <c r="E73" s="56"/>
      <c r="F73" s="392">
        <f t="shared" si="0"/>
        <v>9.8483613084517932E-2</v>
      </c>
      <c r="G73" s="392">
        <f t="shared" si="1"/>
        <v>9.8778223393348005E-2</v>
      </c>
    </row>
    <row r="74" spans="1:7" x14ac:dyDescent="0.25">
      <c r="A74" s="383" t="s">
        <v>132</v>
      </c>
      <c r="B74" s="394" t="s">
        <v>133</v>
      </c>
      <c r="C74" s="41">
        <v>1639.8936606649154</v>
      </c>
      <c r="D74" s="41">
        <v>1643.339137940131</v>
      </c>
      <c r="E74" s="56"/>
      <c r="F74" s="392">
        <f t="shared" si="0"/>
        <v>8.308731128574999E-2</v>
      </c>
      <c r="G74" s="392">
        <f t="shared" si="1"/>
        <v>8.3261880801908605E-2</v>
      </c>
    </row>
    <row r="75" spans="1:7" x14ac:dyDescent="0.25">
      <c r="A75" s="383" t="s">
        <v>134</v>
      </c>
      <c r="B75" s="394" t="s">
        <v>135</v>
      </c>
      <c r="C75" s="41">
        <v>5968.6602133570195</v>
      </c>
      <c r="D75" s="41">
        <v>5959.0678529827792</v>
      </c>
      <c r="E75" s="56"/>
      <c r="F75" s="392">
        <f t="shared" si="0"/>
        <v>0.30240980924640487</v>
      </c>
      <c r="G75" s="392">
        <f t="shared" si="1"/>
        <v>0.30192380003038266</v>
      </c>
    </row>
    <row r="76" spans="1:7" x14ac:dyDescent="0.25">
      <c r="A76" s="383" t="s">
        <v>136</v>
      </c>
      <c r="B76" s="394" t="s">
        <v>137</v>
      </c>
      <c r="C76" s="41">
        <v>4066.6399293903073</v>
      </c>
      <c r="D76" s="41">
        <v>4026.1560417494052</v>
      </c>
      <c r="E76" s="56"/>
      <c r="F76" s="392">
        <f t="shared" si="0"/>
        <v>0.20604151708429233</v>
      </c>
      <c r="G76" s="392">
        <f t="shared" si="1"/>
        <v>0.20399034909995301</v>
      </c>
    </row>
    <row r="77" spans="1:7" x14ac:dyDescent="0.25">
      <c r="A77" s="383" t="s">
        <v>138</v>
      </c>
      <c r="B77" s="395" t="s">
        <v>107</v>
      </c>
      <c r="C77" s="391">
        <f>SUM(C70:C76)</f>
        <v>19736.992752420039</v>
      </c>
      <c r="D77" s="391">
        <f>SUM(D70:D76)</f>
        <v>19736.992752420036</v>
      </c>
      <c r="E77" s="39"/>
      <c r="F77" s="393">
        <f>SUM(F70:F76)</f>
        <v>0.99999999999999989</v>
      </c>
      <c r="G77" s="393">
        <f>SUM(G70:G76)</f>
        <v>1.0000000000000002</v>
      </c>
    </row>
    <row r="78" spans="1:7" hidden="1" outlineLevel="1" x14ac:dyDescent="0.25">
      <c r="A78" s="383" t="s">
        <v>139</v>
      </c>
      <c r="B78" s="396" t="s">
        <v>140</v>
      </c>
      <c r="C78" s="49"/>
      <c r="D78" s="49"/>
      <c r="E78" s="39"/>
      <c r="F78" s="392"/>
      <c r="G78" s="392"/>
    </row>
    <row r="79" spans="1:7" hidden="1" outlineLevel="1" x14ac:dyDescent="0.25">
      <c r="A79" s="383" t="s">
        <v>141</v>
      </c>
      <c r="B79" s="396" t="s">
        <v>142</v>
      </c>
      <c r="C79" s="49"/>
      <c r="D79" s="49"/>
      <c r="E79" s="39"/>
      <c r="F79" s="392"/>
      <c r="G79" s="392"/>
    </row>
    <row r="80" spans="1:7" hidden="1" outlineLevel="1" x14ac:dyDescent="0.25">
      <c r="A80" s="383" t="s">
        <v>143</v>
      </c>
      <c r="B80" s="396" t="s">
        <v>144</v>
      </c>
      <c r="C80" s="49"/>
      <c r="D80" s="49"/>
      <c r="E80" s="39"/>
      <c r="F80" s="392"/>
      <c r="G80" s="392"/>
    </row>
    <row r="81" spans="1:7" hidden="1" outlineLevel="1" x14ac:dyDescent="0.25">
      <c r="A81" s="383" t="s">
        <v>145</v>
      </c>
      <c r="B81" s="396" t="s">
        <v>146</v>
      </c>
      <c r="C81" s="49"/>
      <c r="D81" s="49"/>
      <c r="E81" s="39"/>
      <c r="F81" s="392"/>
      <c r="G81" s="392"/>
    </row>
    <row r="82" spans="1:7" hidden="1" outlineLevel="1" x14ac:dyDescent="0.25">
      <c r="A82" s="383" t="s">
        <v>147</v>
      </c>
      <c r="B82" s="396" t="s">
        <v>148</v>
      </c>
      <c r="C82" s="49"/>
      <c r="D82" s="49"/>
      <c r="E82" s="39"/>
      <c r="F82" s="392"/>
      <c r="G82" s="392"/>
    </row>
    <row r="83" spans="1:7" hidden="1" outlineLevel="1" x14ac:dyDescent="0.25">
      <c r="A83" s="383" t="s">
        <v>149</v>
      </c>
      <c r="B83" s="58"/>
      <c r="C83" s="45"/>
      <c r="D83" s="45"/>
      <c r="E83" s="39"/>
      <c r="F83" s="47"/>
      <c r="G83" s="47"/>
    </row>
    <row r="84" spans="1:7" hidden="1" outlineLevel="1" x14ac:dyDescent="0.25">
      <c r="A84" s="383" t="s">
        <v>150</v>
      </c>
      <c r="B84" s="58"/>
      <c r="C84" s="45"/>
      <c r="D84" s="45"/>
      <c r="E84" s="39"/>
      <c r="F84" s="47"/>
      <c r="G84" s="47"/>
    </row>
    <row r="85" spans="1:7" hidden="1" outlineLevel="1" x14ac:dyDescent="0.25">
      <c r="A85" s="383" t="s">
        <v>151</v>
      </c>
      <c r="B85" s="58"/>
      <c r="C85" s="45"/>
      <c r="D85" s="45"/>
      <c r="E85" s="39"/>
      <c r="F85" s="47"/>
      <c r="G85" s="47"/>
    </row>
    <row r="86" spans="1:7" hidden="1" outlineLevel="1" x14ac:dyDescent="0.25">
      <c r="A86" s="383" t="s">
        <v>152</v>
      </c>
      <c r="B86" s="57"/>
      <c r="C86" s="45"/>
      <c r="D86" s="45"/>
      <c r="E86" s="39"/>
      <c r="F86" s="47"/>
      <c r="G86" s="47"/>
    </row>
    <row r="87" spans="1:7" hidden="1" outlineLevel="1" x14ac:dyDescent="0.25">
      <c r="A87" s="383" t="s">
        <v>153</v>
      </c>
      <c r="B87" s="58"/>
      <c r="C87" s="45"/>
      <c r="D87" s="45"/>
      <c r="E87" s="39"/>
      <c r="F87" s="47"/>
      <c r="G87" s="47"/>
    </row>
    <row r="88" spans="1:7" collapsed="1" x14ac:dyDescent="0.25">
      <c r="A88" s="417"/>
      <c r="B88" s="363" t="s">
        <v>154</v>
      </c>
      <c r="C88" s="362" t="s">
        <v>155</v>
      </c>
      <c r="D88" s="364" t="s">
        <v>156</v>
      </c>
      <c r="E88" s="364"/>
      <c r="F88" s="364" t="s">
        <v>157</v>
      </c>
      <c r="G88" s="365" t="s">
        <v>158</v>
      </c>
    </row>
    <row r="89" spans="1:7" x14ac:dyDescent="0.25">
      <c r="A89" s="383" t="s">
        <v>159</v>
      </c>
      <c r="B89" s="386" t="s">
        <v>160</v>
      </c>
      <c r="C89" s="53">
        <v>5.5942580759673408</v>
      </c>
      <c r="D89" s="53">
        <v>6.5559194178203768</v>
      </c>
      <c r="E89" s="36"/>
      <c r="F89" s="59"/>
      <c r="G89" s="60"/>
    </row>
    <row r="90" spans="1:7" x14ac:dyDescent="0.25">
      <c r="A90" s="383"/>
      <c r="B90" s="386"/>
      <c r="C90" s="53"/>
      <c r="D90" s="53"/>
      <c r="E90" s="36"/>
      <c r="F90" s="59"/>
      <c r="G90" s="60"/>
    </row>
    <row r="91" spans="1:7" x14ac:dyDescent="0.25">
      <c r="A91" s="383"/>
      <c r="B91" s="386" t="s">
        <v>161</v>
      </c>
      <c r="C91" s="61"/>
      <c r="D91" s="61"/>
      <c r="E91" s="36"/>
      <c r="F91" s="60"/>
      <c r="G91" s="60"/>
    </row>
    <row r="92" spans="1:7" x14ac:dyDescent="0.25">
      <c r="A92" s="383" t="s">
        <v>162</v>
      </c>
      <c r="B92" s="386" t="s">
        <v>123</v>
      </c>
      <c r="C92" s="53"/>
      <c r="D92" s="53"/>
      <c r="E92" s="36"/>
      <c r="F92" s="60"/>
      <c r="G92" s="60"/>
    </row>
    <row r="93" spans="1:7" x14ac:dyDescent="0.25">
      <c r="A93" s="383" t="s">
        <v>163</v>
      </c>
      <c r="B93" s="394" t="s">
        <v>125</v>
      </c>
      <c r="C93" s="41">
        <v>1000</v>
      </c>
      <c r="D93" s="41">
        <v>0</v>
      </c>
      <c r="E93" s="56"/>
      <c r="F93" s="392">
        <f>C93/C$100</f>
        <v>6.3897763578274758E-2</v>
      </c>
      <c r="G93" s="392">
        <f>D93/D$100</f>
        <v>0</v>
      </c>
    </row>
    <row r="94" spans="1:7" x14ac:dyDescent="0.25">
      <c r="A94" s="383" t="s">
        <v>164</v>
      </c>
      <c r="B94" s="394" t="s">
        <v>127</v>
      </c>
      <c r="C94" s="41">
        <v>2050</v>
      </c>
      <c r="D94" s="41">
        <v>1000</v>
      </c>
      <c r="E94" s="56"/>
      <c r="F94" s="392">
        <f t="shared" ref="F94:F99" si="2">C94/C$100</f>
        <v>0.13099041533546327</v>
      </c>
      <c r="G94" s="392">
        <f t="shared" ref="G94:G99" si="3">D94/D$100</f>
        <v>6.3897763578274758E-2</v>
      </c>
    </row>
    <row r="95" spans="1:7" x14ac:dyDescent="0.25">
      <c r="A95" s="383" t="s">
        <v>165</v>
      </c>
      <c r="B95" s="394" t="s">
        <v>129</v>
      </c>
      <c r="C95" s="41">
        <v>2800</v>
      </c>
      <c r="D95" s="41">
        <v>2350</v>
      </c>
      <c r="E95" s="56"/>
      <c r="F95" s="392">
        <f t="shared" si="2"/>
        <v>0.17891373801916932</v>
      </c>
      <c r="G95" s="392">
        <f t="shared" si="3"/>
        <v>0.15015974440894569</v>
      </c>
    </row>
    <row r="96" spans="1:7" x14ac:dyDescent="0.25">
      <c r="A96" s="383" t="s">
        <v>166</v>
      </c>
      <c r="B96" s="394" t="s">
        <v>131</v>
      </c>
      <c r="C96" s="41">
        <v>900</v>
      </c>
      <c r="D96" s="41">
        <v>2650</v>
      </c>
      <c r="E96" s="56"/>
      <c r="F96" s="392">
        <f t="shared" si="2"/>
        <v>5.7507987220447282E-2</v>
      </c>
      <c r="G96" s="392">
        <f t="shared" si="3"/>
        <v>0.16932907348242812</v>
      </c>
    </row>
    <row r="97" spans="1:7" x14ac:dyDescent="0.25">
      <c r="A97" s="383" t="s">
        <v>167</v>
      </c>
      <c r="B97" s="394" t="s">
        <v>133</v>
      </c>
      <c r="C97" s="41">
        <v>1500</v>
      </c>
      <c r="D97" s="41">
        <v>750</v>
      </c>
      <c r="E97" s="56"/>
      <c r="F97" s="392">
        <f t="shared" si="2"/>
        <v>9.5846645367412137E-2</v>
      </c>
      <c r="G97" s="392">
        <f t="shared" si="3"/>
        <v>4.7923322683706068E-2</v>
      </c>
    </row>
    <row r="98" spans="1:7" x14ac:dyDescent="0.25">
      <c r="A98" s="383" t="s">
        <v>168</v>
      </c>
      <c r="B98" s="394" t="s">
        <v>135</v>
      </c>
      <c r="C98" s="41">
        <v>4900</v>
      </c>
      <c r="D98" s="41">
        <v>6400</v>
      </c>
      <c r="E98" s="56"/>
      <c r="F98" s="392">
        <f t="shared" si="2"/>
        <v>0.31309904153354634</v>
      </c>
      <c r="G98" s="392">
        <f t="shared" si="3"/>
        <v>0.40894568690095845</v>
      </c>
    </row>
    <row r="99" spans="1:7" x14ac:dyDescent="0.25">
      <c r="A99" s="383" t="s">
        <v>169</v>
      </c>
      <c r="B99" s="394" t="s">
        <v>137</v>
      </c>
      <c r="C99" s="41">
        <v>2500</v>
      </c>
      <c r="D99" s="41">
        <v>2500</v>
      </c>
      <c r="E99" s="56"/>
      <c r="F99" s="392">
        <f t="shared" si="2"/>
        <v>0.15974440894568689</v>
      </c>
      <c r="G99" s="392">
        <f t="shared" si="3"/>
        <v>0.15974440894568689</v>
      </c>
    </row>
    <row r="100" spans="1:7" x14ac:dyDescent="0.25">
      <c r="A100" s="383" t="s">
        <v>170</v>
      </c>
      <c r="B100" s="395" t="s">
        <v>107</v>
      </c>
      <c r="C100" s="391">
        <f>SUM(C93:C99)</f>
        <v>15650</v>
      </c>
      <c r="D100" s="391">
        <f>SUM(D93:D99)</f>
        <v>15650</v>
      </c>
      <c r="E100" s="39"/>
      <c r="F100" s="393">
        <f>SUM(F93:F99)</f>
        <v>0.99999999999999989</v>
      </c>
      <c r="G100" s="393">
        <f>SUM(G93:G99)</f>
        <v>0.99999999999999989</v>
      </c>
    </row>
    <row r="101" spans="1:7" hidden="1" outlineLevel="1" x14ac:dyDescent="0.25">
      <c r="A101" s="383" t="s">
        <v>171</v>
      </c>
      <c r="B101" s="396" t="s">
        <v>140</v>
      </c>
      <c r="C101" s="49"/>
      <c r="D101" s="49"/>
      <c r="E101" s="39"/>
      <c r="F101" s="392"/>
      <c r="G101" s="392"/>
    </row>
    <row r="102" spans="1:7" hidden="1" outlineLevel="1" x14ac:dyDescent="0.25">
      <c r="A102" s="383" t="s">
        <v>172</v>
      </c>
      <c r="B102" s="396" t="s">
        <v>142</v>
      </c>
      <c r="C102" s="49"/>
      <c r="D102" s="49"/>
      <c r="E102" s="39"/>
      <c r="F102" s="392"/>
      <c r="G102" s="392"/>
    </row>
    <row r="103" spans="1:7" hidden="1" outlineLevel="1" x14ac:dyDescent="0.25">
      <c r="A103" s="383" t="s">
        <v>173</v>
      </c>
      <c r="B103" s="396" t="s">
        <v>144</v>
      </c>
      <c r="C103" s="49"/>
      <c r="D103" s="49"/>
      <c r="E103" s="39"/>
      <c r="F103" s="392"/>
      <c r="G103" s="392"/>
    </row>
    <row r="104" spans="1:7" hidden="1" outlineLevel="1" x14ac:dyDescent="0.25">
      <c r="A104" s="383" t="s">
        <v>174</v>
      </c>
      <c r="B104" s="396" t="s">
        <v>146</v>
      </c>
      <c r="C104" s="49"/>
      <c r="D104" s="49"/>
      <c r="E104" s="39"/>
      <c r="F104" s="392"/>
      <c r="G104" s="392"/>
    </row>
    <row r="105" spans="1:7" hidden="1" outlineLevel="1" x14ac:dyDescent="0.25">
      <c r="A105" s="383" t="s">
        <v>175</v>
      </c>
      <c r="B105" s="396" t="s">
        <v>148</v>
      </c>
      <c r="C105" s="49"/>
      <c r="D105" s="49"/>
      <c r="E105" s="39"/>
      <c r="F105" s="392"/>
      <c r="G105" s="392"/>
    </row>
    <row r="106" spans="1:7" hidden="1" outlineLevel="1" x14ac:dyDescent="0.25">
      <c r="A106" s="383" t="s">
        <v>176</v>
      </c>
      <c r="B106" s="58"/>
      <c r="C106" s="45"/>
      <c r="D106" s="45"/>
      <c r="E106" s="39"/>
      <c r="F106" s="47"/>
      <c r="G106" s="47"/>
    </row>
    <row r="107" spans="1:7" hidden="1" outlineLevel="1" x14ac:dyDescent="0.25">
      <c r="A107" s="383" t="s">
        <v>177</v>
      </c>
      <c r="B107" s="58"/>
      <c r="C107" s="45"/>
      <c r="D107" s="45"/>
      <c r="E107" s="39"/>
      <c r="F107" s="47"/>
      <c r="G107" s="47"/>
    </row>
    <row r="108" spans="1:7" hidden="1" outlineLevel="1" x14ac:dyDescent="0.25">
      <c r="A108" s="383" t="s">
        <v>178</v>
      </c>
      <c r="B108" s="57"/>
      <c r="C108" s="45"/>
      <c r="D108" s="45"/>
      <c r="E108" s="39"/>
      <c r="F108" s="47"/>
      <c r="G108" s="47"/>
    </row>
    <row r="109" spans="1:7" hidden="1" outlineLevel="1" x14ac:dyDescent="0.25">
      <c r="A109" s="383" t="s">
        <v>179</v>
      </c>
      <c r="B109" s="58"/>
      <c r="C109" s="45"/>
      <c r="D109" s="45"/>
      <c r="E109" s="39"/>
      <c r="F109" s="47"/>
      <c r="G109" s="47"/>
    </row>
    <row r="110" spans="1:7" hidden="1" outlineLevel="1" x14ac:dyDescent="0.25">
      <c r="A110" s="383" t="s">
        <v>180</v>
      </c>
      <c r="B110" s="58"/>
      <c r="C110" s="45"/>
      <c r="D110" s="45"/>
      <c r="E110" s="39"/>
      <c r="F110" s="47"/>
      <c r="G110" s="47"/>
    </row>
    <row r="111" spans="1:7" ht="30" collapsed="1" x14ac:dyDescent="0.25">
      <c r="A111" s="417"/>
      <c r="B111" s="363" t="s">
        <v>181</v>
      </c>
      <c r="C111" s="362" t="s">
        <v>182</v>
      </c>
      <c r="D111" s="364" t="s">
        <v>183</v>
      </c>
      <c r="E111" s="364"/>
      <c r="F111" s="364" t="s">
        <v>184</v>
      </c>
      <c r="G111" s="365" t="s">
        <v>185</v>
      </c>
    </row>
    <row r="112" spans="1:7" x14ac:dyDescent="0.25">
      <c r="A112" s="383" t="s">
        <v>186</v>
      </c>
      <c r="B112" s="386" t="s">
        <v>15</v>
      </c>
      <c r="C112" s="41">
        <v>18075.286289023428</v>
      </c>
      <c r="D112" s="41">
        <f>C112</f>
        <v>18075.286289023428</v>
      </c>
      <c r="E112" s="47"/>
      <c r="F112" s="392">
        <f>C112/C$131</f>
        <v>0.91580751514473435</v>
      </c>
      <c r="G112" s="392">
        <f>D112/D$131</f>
        <v>0.91580751514473435</v>
      </c>
    </row>
    <row r="113" spans="1:7" x14ac:dyDescent="0.25">
      <c r="A113" s="383" t="s">
        <v>187</v>
      </c>
      <c r="B113" s="386" t="s">
        <v>188</v>
      </c>
      <c r="C113" s="41"/>
      <c r="D113" s="41"/>
      <c r="E113" s="47"/>
      <c r="F113" s="392"/>
      <c r="G113" s="392"/>
    </row>
    <row r="114" spans="1:7" x14ac:dyDescent="0.25">
      <c r="A114" s="383" t="s">
        <v>189</v>
      </c>
      <c r="B114" s="386" t="s">
        <v>190</v>
      </c>
      <c r="C114" s="41"/>
      <c r="D114" s="41"/>
      <c r="E114" s="47"/>
      <c r="F114" s="392"/>
      <c r="G114" s="392"/>
    </row>
    <row r="115" spans="1:7" x14ac:dyDescent="0.25">
      <c r="A115" s="383" t="s">
        <v>191</v>
      </c>
      <c r="B115" s="386" t="s">
        <v>192</v>
      </c>
      <c r="C115" s="41"/>
      <c r="D115" s="41"/>
      <c r="E115" s="47"/>
      <c r="F115" s="392"/>
      <c r="G115" s="392"/>
    </row>
    <row r="116" spans="1:7" x14ac:dyDescent="0.25">
      <c r="A116" s="383" t="s">
        <v>193</v>
      </c>
      <c r="B116" s="386" t="s">
        <v>194</v>
      </c>
      <c r="C116" s="41"/>
      <c r="D116" s="41"/>
      <c r="E116" s="47"/>
      <c r="F116" s="392"/>
      <c r="G116" s="392"/>
    </row>
    <row r="117" spans="1:7" x14ac:dyDescent="0.25">
      <c r="A117" s="383" t="s">
        <v>195</v>
      </c>
      <c r="B117" s="386" t="s">
        <v>196</v>
      </c>
      <c r="C117" s="41"/>
      <c r="D117" s="41"/>
      <c r="E117" s="39"/>
      <c r="F117" s="392"/>
      <c r="G117" s="392"/>
    </row>
    <row r="118" spans="1:7" x14ac:dyDescent="0.25">
      <c r="A118" s="383" t="s">
        <v>197</v>
      </c>
      <c r="B118" s="386" t="s">
        <v>198</v>
      </c>
      <c r="C118" s="41"/>
      <c r="D118" s="41"/>
      <c r="E118" s="39"/>
      <c r="F118" s="392"/>
      <c r="G118" s="392"/>
    </row>
    <row r="119" spans="1:7" x14ac:dyDescent="0.25">
      <c r="A119" s="383" t="s">
        <v>199</v>
      </c>
      <c r="B119" s="386" t="s">
        <v>200</v>
      </c>
      <c r="C119" s="41"/>
      <c r="D119" s="41"/>
      <c r="E119" s="39"/>
      <c r="F119" s="392"/>
      <c r="G119" s="392"/>
    </row>
    <row r="120" spans="1:7" x14ac:dyDescent="0.25">
      <c r="A120" s="383" t="s">
        <v>201</v>
      </c>
      <c r="B120" s="386" t="s">
        <v>202</v>
      </c>
      <c r="C120" s="41"/>
      <c r="D120" s="41"/>
      <c r="E120" s="39"/>
      <c r="F120" s="392"/>
      <c r="G120" s="392"/>
    </row>
    <row r="121" spans="1:7" s="348" customFormat="1" x14ac:dyDescent="0.25">
      <c r="A121" s="383" t="s">
        <v>203</v>
      </c>
      <c r="B121" s="383" t="s">
        <v>204</v>
      </c>
      <c r="C121" s="41"/>
      <c r="D121" s="41"/>
      <c r="E121" s="39"/>
      <c r="F121" s="392"/>
      <c r="G121" s="392"/>
    </row>
    <row r="122" spans="1:7" x14ac:dyDescent="0.25">
      <c r="A122" s="383" t="s">
        <v>205</v>
      </c>
      <c r="B122" s="386" t="s">
        <v>206</v>
      </c>
      <c r="C122" s="41"/>
      <c r="D122" s="41"/>
      <c r="E122" s="39"/>
      <c r="F122" s="392"/>
      <c r="G122" s="392"/>
    </row>
    <row r="123" spans="1:7" x14ac:dyDescent="0.25">
      <c r="A123" s="383" t="s">
        <v>207</v>
      </c>
      <c r="B123" s="386" t="s">
        <v>208</v>
      </c>
      <c r="C123" s="41"/>
      <c r="D123" s="41"/>
      <c r="E123" s="39"/>
      <c r="F123" s="392"/>
      <c r="G123" s="392"/>
    </row>
    <row r="124" spans="1:7" x14ac:dyDescent="0.25">
      <c r="A124" s="383" t="s">
        <v>209</v>
      </c>
      <c r="B124" s="386" t="s">
        <v>210</v>
      </c>
      <c r="C124" s="41"/>
      <c r="D124" s="41"/>
      <c r="E124" s="39"/>
      <c r="F124" s="392"/>
      <c r="G124" s="392"/>
    </row>
    <row r="125" spans="1:7" s="356" customFormat="1" x14ac:dyDescent="0.25">
      <c r="A125" s="383" t="s">
        <v>211</v>
      </c>
      <c r="B125" s="383" t="s">
        <v>212</v>
      </c>
      <c r="C125" s="368"/>
      <c r="D125" s="368"/>
      <c r="E125" s="369"/>
      <c r="F125" s="392"/>
      <c r="G125" s="392"/>
    </row>
    <row r="126" spans="1:7" x14ac:dyDescent="0.25">
      <c r="A126" s="383" t="s">
        <v>213</v>
      </c>
      <c r="B126" s="394" t="s">
        <v>214</v>
      </c>
      <c r="C126" s="41"/>
      <c r="D126" s="41"/>
      <c r="E126" s="39"/>
      <c r="F126" s="392"/>
      <c r="G126" s="392"/>
    </row>
    <row r="127" spans="1:7" x14ac:dyDescent="0.25">
      <c r="A127" s="383" t="s">
        <v>215</v>
      </c>
      <c r="B127" s="386" t="s">
        <v>216</v>
      </c>
      <c r="C127" s="41"/>
      <c r="D127" s="41"/>
      <c r="E127" s="39"/>
      <c r="F127" s="392"/>
      <c r="G127" s="392"/>
    </row>
    <row r="128" spans="1:7" x14ac:dyDescent="0.25">
      <c r="A128" s="383" t="s">
        <v>217</v>
      </c>
      <c r="B128" s="386" t="s">
        <v>218</v>
      </c>
      <c r="C128" s="41"/>
      <c r="D128" s="41"/>
      <c r="E128" s="39"/>
      <c r="F128" s="392"/>
      <c r="G128" s="392"/>
    </row>
    <row r="129" spans="1:7" x14ac:dyDescent="0.25">
      <c r="A129" s="383" t="s">
        <v>219</v>
      </c>
      <c r="B129" s="386" t="s">
        <v>220</v>
      </c>
      <c r="C129" s="41">
        <v>1661.7064633966115</v>
      </c>
      <c r="D129" s="41">
        <f>C129</f>
        <v>1661.7064633966115</v>
      </c>
      <c r="E129" s="39"/>
      <c r="F129" s="392">
        <f>C129/C$131</f>
        <v>8.419248485526562E-2</v>
      </c>
      <c r="G129" s="392">
        <f>D129/D$131</f>
        <v>8.419248485526562E-2</v>
      </c>
    </row>
    <row r="130" spans="1:7" x14ac:dyDescent="0.25">
      <c r="A130" s="383" t="s">
        <v>221</v>
      </c>
      <c r="B130" s="386" t="s">
        <v>105</v>
      </c>
      <c r="C130" s="41"/>
      <c r="D130" s="41"/>
      <c r="E130" s="39"/>
      <c r="F130" s="392"/>
      <c r="G130" s="392"/>
    </row>
    <row r="131" spans="1:7" x14ac:dyDescent="0.25">
      <c r="A131" s="383" t="s">
        <v>222</v>
      </c>
      <c r="B131" s="395" t="s">
        <v>107</v>
      </c>
      <c r="C131" s="397">
        <f>C112+C129</f>
        <v>19736.992752420039</v>
      </c>
      <c r="D131" s="397">
        <f>D112+D129</f>
        <v>19736.992752420039</v>
      </c>
      <c r="E131" s="39"/>
      <c r="F131" s="392">
        <f>F112+F129</f>
        <v>1</v>
      </c>
      <c r="G131" s="392">
        <f>G112+G129</f>
        <v>1</v>
      </c>
    </row>
    <row r="132" spans="1:7" hidden="1" outlineLevel="1" x14ac:dyDescent="0.25">
      <c r="A132" s="383" t="s">
        <v>223</v>
      </c>
      <c r="B132" s="50" t="s">
        <v>109</v>
      </c>
      <c r="C132" s="41"/>
      <c r="D132" s="41"/>
      <c r="E132" s="39"/>
      <c r="F132" s="392"/>
      <c r="G132" s="392"/>
    </row>
    <row r="133" spans="1:7" hidden="1" outlineLevel="1" x14ac:dyDescent="0.25">
      <c r="A133" s="383" t="s">
        <v>224</v>
      </c>
      <c r="B133" s="50" t="s">
        <v>109</v>
      </c>
      <c r="C133" s="41"/>
      <c r="D133" s="41"/>
      <c r="E133" s="39"/>
      <c r="F133" s="392"/>
      <c r="G133" s="392"/>
    </row>
    <row r="134" spans="1:7" hidden="1" outlineLevel="1" x14ac:dyDescent="0.25">
      <c r="A134" s="383" t="s">
        <v>225</v>
      </c>
      <c r="B134" s="50" t="s">
        <v>109</v>
      </c>
      <c r="C134" s="41"/>
      <c r="D134" s="41"/>
      <c r="E134" s="39"/>
      <c r="F134" s="392"/>
      <c r="G134" s="392"/>
    </row>
    <row r="135" spans="1:7" hidden="1" outlineLevel="1" x14ac:dyDescent="0.25">
      <c r="A135" s="383" t="s">
        <v>226</v>
      </c>
      <c r="B135" s="50" t="s">
        <v>109</v>
      </c>
      <c r="C135" s="41"/>
      <c r="D135" s="41"/>
      <c r="E135" s="39"/>
      <c r="F135" s="392"/>
      <c r="G135" s="392"/>
    </row>
    <row r="136" spans="1:7" hidden="1" outlineLevel="1" x14ac:dyDescent="0.25">
      <c r="A136" s="383" t="s">
        <v>227</v>
      </c>
      <c r="B136" s="373" t="s">
        <v>109</v>
      </c>
      <c r="C136" s="374"/>
      <c r="D136" s="374"/>
      <c r="E136" s="375"/>
      <c r="F136" s="392"/>
      <c r="G136" s="392"/>
    </row>
    <row r="137" spans="1:7" ht="30" collapsed="1" x14ac:dyDescent="0.25">
      <c r="A137" s="417"/>
      <c r="B137" s="363" t="s">
        <v>228</v>
      </c>
      <c r="C137" s="362" t="s">
        <v>182</v>
      </c>
      <c r="D137" s="364" t="s">
        <v>183</v>
      </c>
      <c r="E137" s="364"/>
      <c r="F137" s="364" t="s">
        <v>184</v>
      </c>
      <c r="G137" s="365" t="s">
        <v>185</v>
      </c>
    </row>
    <row r="138" spans="1:7" x14ac:dyDescent="0.25">
      <c r="A138" s="383" t="s">
        <v>229</v>
      </c>
      <c r="B138" s="386" t="s">
        <v>15</v>
      </c>
      <c r="C138" s="41">
        <v>15650</v>
      </c>
      <c r="D138" s="41">
        <f>C138</f>
        <v>15650</v>
      </c>
      <c r="E138" s="47"/>
      <c r="F138" s="392">
        <f>C138/C$157</f>
        <v>1</v>
      </c>
      <c r="G138" s="392">
        <f>D138/D$157</f>
        <v>1</v>
      </c>
    </row>
    <row r="139" spans="1:7" x14ac:dyDescent="0.25">
      <c r="A139" s="383" t="s">
        <v>230</v>
      </c>
      <c r="B139" s="386" t="s">
        <v>188</v>
      </c>
      <c r="C139" s="41"/>
      <c r="D139" s="41"/>
      <c r="E139" s="47"/>
      <c r="F139" s="392"/>
      <c r="G139" s="392"/>
    </row>
    <row r="140" spans="1:7" x14ac:dyDescent="0.25">
      <c r="A140" s="383" t="s">
        <v>231</v>
      </c>
      <c r="B140" s="386" t="s">
        <v>190</v>
      </c>
      <c r="C140" s="41"/>
      <c r="D140" s="41"/>
      <c r="E140" s="47"/>
      <c r="F140" s="392"/>
      <c r="G140" s="392"/>
    </row>
    <row r="141" spans="1:7" x14ac:dyDescent="0.25">
      <c r="A141" s="383" t="s">
        <v>232</v>
      </c>
      <c r="B141" s="386" t="s">
        <v>192</v>
      </c>
      <c r="C141" s="41"/>
      <c r="D141" s="41"/>
      <c r="E141" s="47"/>
      <c r="F141" s="392"/>
      <c r="G141" s="392"/>
    </row>
    <row r="142" spans="1:7" x14ac:dyDescent="0.25">
      <c r="A142" s="383" t="s">
        <v>233</v>
      </c>
      <c r="B142" s="386" t="s">
        <v>194</v>
      </c>
      <c r="C142" s="41"/>
      <c r="D142" s="41"/>
      <c r="E142" s="47"/>
      <c r="F142" s="392"/>
      <c r="G142" s="392"/>
    </row>
    <row r="143" spans="1:7" x14ac:dyDescent="0.25">
      <c r="A143" s="383" t="s">
        <v>234</v>
      </c>
      <c r="B143" s="386" t="s">
        <v>196</v>
      </c>
      <c r="C143" s="41"/>
      <c r="D143" s="41"/>
      <c r="E143" s="39"/>
      <c r="F143" s="392"/>
      <c r="G143" s="392"/>
    </row>
    <row r="144" spans="1:7" x14ac:dyDescent="0.25">
      <c r="A144" s="383" t="s">
        <v>235</v>
      </c>
      <c r="B144" s="386" t="s">
        <v>198</v>
      </c>
      <c r="C144" s="41"/>
      <c r="D144" s="41"/>
      <c r="E144" s="39"/>
      <c r="F144" s="392"/>
      <c r="G144" s="392"/>
    </row>
    <row r="145" spans="1:7" x14ac:dyDescent="0.25">
      <c r="A145" s="383" t="s">
        <v>236</v>
      </c>
      <c r="B145" s="386" t="s">
        <v>200</v>
      </c>
      <c r="C145" s="41"/>
      <c r="D145" s="41"/>
      <c r="E145" s="39"/>
      <c r="F145" s="392"/>
      <c r="G145" s="392"/>
    </row>
    <row r="146" spans="1:7" x14ac:dyDescent="0.25">
      <c r="A146" s="383" t="s">
        <v>237</v>
      </c>
      <c r="B146" s="386" t="s">
        <v>202</v>
      </c>
      <c r="C146" s="41"/>
      <c r="D146" s="41"/>
      <c r="E146" s="39"/>
      <c r="F146" s="392"/>
      <c r="G146" s="392"/>
    </row>
    <row r="147" spans="1:7" s="348" customFormat="1" x14ac:dyDescent="0.25">
      <c r="A147" s="383" t="s">
        <v>238</v>
      </c>
      <c r="B147" s="383" t="s">
        <v>204</v>
      </c>
      <c r="C147" s="41"/>
      <c r="D147" s="41"/>
      <c r="E147" s="39"/>
      <c r="F147" s="392"/>
      <c r="G147" s="392"/>
    </row>
    <row r="148" spans="1:7" x14ac:dyDescent="0.25">
      <c r="A148" s="383" t="s">
        <v>239</v>
      </c>
      <c r="B148" s="386" t="s">
        <v>206</v>
      </c>
      <c r="C148" s="41"/>
      <c r="D148" s="41"/>
      <c r="E148" s="39"/>
      <c r="F148" s="392"/>
      <c r="G148" s="392"/>
    </row>
    <row r="149" spans="1:7" x14ac:dyDescent="0.25">
      <c r="A149" s="383" t="s">
        <v>240</v>
      </c>
      <c r="B149" s="386" t="s">
        <v>208</v>
      </c>
      <c r="C149" s="41"/>
      <c r="D149" s="41"/>
      <c r="E149" s="39"/>
      <c r="F149" s="392"/>
      <c r="G149" s="392"/>
    </row>
    <row r="150" spans="1:7" x14ac:dyDescent="0.25">
      <c r="A150" s="383" t="s">
        <v>241</v>
      </c>
      <c r="B150" s="386" t="s">
        <v>210</v>
      </c>
      <c r="C150" s="41"/>
      <c r="D150" s="41"/>
      <c r="E150" s="39"/>
      <c r="F150" s="392"/>
      <c r="G150" s="392"/>
    </row>
    <row r="151" spans="1:7" s="356" customFormat="1" x14ac:dyDescent="0.25">
      <c r="A151" s="383" t="s">
        <v>242</v>
      </c>
      <c r="B151" s="383" t="s">
        <v>212</v>
      </c>
      <c r="C151" s="368"/>
      <c r="D151" s="368"/>
      <c r="E151" s="369"/>
      <c r="F151" s="392"/>
      <c r="G151" s="392"/>
    </row>
    <row r="152" spans="1:7" x14ac:dyDescent="0.25">
      <c r="A152" s="383" t="s">
        <v>243</v>
      </c>
      <c r="B152" s="394" t="s">
        <v>214</v>
      </c>
      <c r="C152" s="41"/>
      <c r="D152" s="41"/>
      <c r="E152" s="39"/>
      <c r="F152" s="392"/>
      <c r="G152" s="392"/>
    </row>
    <row r="153" spans="1:7" x14ac:dyDescent="0.25">
      <c r="A153" s="383" t="s">
        <v>244</v>
      </c>
      <c r="B153" s="386" t="s">
        <v>216</v>
      </c>
      <c r="C153" s="41"/>
      <c r="D153" s="41"/>
      <c r="E153" s="39"/>
      <c r="F153" s="392"/>
      <c r="G153" s="392"/>
    </row>
    <row r="154" spans="1:7" x14ac:dyDescent="0.25">
      <c r="A154" s="383" t="s">
        <v>245</v>
      </c>
      <c r="B154" s="386" t="s">
        <v>218</v>
      </c>
      <c r="C154" s="41"/>
      <c r="D154" s="41"/>
      <c r="E154" s="39"/>
      <c r="F154" s="392"/>
      <c r="G154" s="392"/>
    </row>
    <row r="155" spans="1:7" x14ac:dyDescent="0.25">
      <c r="A155" s="383" t="s">
        <v>246</v>
      </c>
      <c r="B155" s="386" t="s">
        <v>220</v>
      </c>
      <c r="C155" s="41">
        <v>0</v>
      </c>
      <c r="D155" s="41">
        <f>C155</f>
        <v>0</v>
      </c>
      <c r="E155" s="39"/>
      <c r="F155" s="392">
        <f>C155/C$157</f>
        <v>0</v>
      </c>
      <c r="G155" s="392">
        <f>D155/D$157</f>
        <v>0</v>
      </c>
    </row>
    <row r="156" spans="1:7" x14ac:dyDescent="0.25">
      <c r="A156" s="383" t="s">
        <v>247</v>
      </c>
      <c r="B156" s="386" t="s">
        <v>105</v>
      </c>
      <c r="C156" s="41"/>
      <c r="D156" s="41"/>
      <c r="E156" s="39"/>
      <c r="F156" s="392"/>
      <c r="G156" s="392"/>
    </row>
    <row r="157" spans="1:7" x14ac:dyDescent="0.25">
      <c r="A157" s="383" t="s">
        <v>248</v>
      </c>
      <c r="B157" s="395" t="s">
        <v>107</v>
      </c>
      <c r="C157" s="397">
        <f>C138+C155</f>
        <v>15650</v>
      </c>
      <c r="D157" s="397">
        <f>D138+D155</f>
        <v>15650</v>
      </c>
      <c r="E157" s="39"/>
      <c r="F157" s="392">
        <f>F138+F155</f>
        <v>1</v>
      </c>
      <c r="G157" s="392">
        <f>G138+G155</f>
        <v>1</v>
      </c>
    </row>
    <row r="158" spans="1:7" hidden="1" outlineLevel="1" x14ac:dyDescent="0.25">
      <c r="A158" s="383" t="s">
        <v>249</v>
      </c>
      <c r="B158" s="50" t="s">
        <v>109</v>
      </c>
      <c r="C158" s="41"/>
      <c r="D158" s="41"/>
      <c r="E158" s="39"/>
      <c r="F158" s="392"/>
      <c r="G158" s="392"/>
    </row>
    <row r="159" spans="1:7" hidden="1" outlineLevel="1" x14ac:dyDescent="0.25">
      <c r="A159" s="383" t="s">
        <v>250</v>
      </c>
      <c r="B159" s="50" t="s">
        <v>109</v>
      </c>
      <c r="C159" s="41"/>
      <c r="D159" s="41"/>
      <c r="E159" s="39"/>
      <c r="F159" s="392"/>
      <c r="G159" s="392"/>
    </row>
    <row r="160" spans="1:7" hidden="1" outlineLevel="1" x14ac:dyDescent="0.25">
      <c r="A160" s="383" t="s">
        <v>251</v>
      </c>
      <c r="B160" s="50" t="s">
        <v>109</v>
      </c>
      <c r="C160" s="41"/>
      <c r="D160" s="41"/>
      <c r="E160" s="39"/>
      <c r="F160" s="392"/>
      <c r="G160" s="392"/>
    </row>
    <row r="161" spans="1:7" hidden="1" outlineLevel="1" x14ac:dyDescent="0.25">
      <c r="A161" s="383" t="s">
        <v>252</v>
      </c>
      <c r="B161" s="50" t="s">
        <v>109</v>
      </c>
      <c r="C161" s="41"/>
      <c r="D161" s="41"/>
      <c r="E161" s="39"/>
      <c r="F161" s="392"/>
      <c r="G161" s="392"/>
    </row>
    <row r="162" spans="1:7" hidden="1" outlineLevel="1" x14ac:dyDescent="0.25">
      <c r="A162" s="383" t="s">
        <v>253</v>
      </c>
      <c r="B162" s="373" t="s">
        <v>109</v>
      </c>
      <c r="C162" s="374"/>
      <c r="D162" s="374"/>
      <c r="E162" s="375"/>
      <c r="F162" s="392"/>
      <c r="G162" s="392"/>
    </row>
    <row r="163" spans="1:7" ht="30" collapsed="1" x14ac:dyDescent="0.25">
      <c r="A163" s="417"/>
      <c r="B163" s="363" t="s">
        <v>254</v>
      </c>
      <c r="C163" s="362" t="s">
        <v>182</v>
      </c>
      <c r="D163" s="364" t="s">
        <v>183</v>
      </c>
      <c r="E163" s="364"/>
      <c r="F163" s="364" t="s">
        <v>184</v>
      </c>
      <c r="G163" s="365" t="s">
        <v>185</v>
      </c>
    </row>
    <row r="164" spans="1:7" x14ac:dyDescent="0.25">
      <c r="A164" s="383" t="s">
        <v>255</v>
      </c>
      <c r="B164" s="398" t="s">
        <v>256</v>
      </c>
      <c r="C164" s="41">
        <v>1650</v>
      </c>
      <c r="D164" s="41">
        <v>1500</v>
      </c>
      <c r="E164" s="62"/>
      <c r="F164" s="392">
        <f>C164/C$167</f>
        <v>0.10543130990415335</v>
      </c>
      <c r="G164" s="392">
        <f>D164/D$167</f>
        <v>9.5846645367412137E-2</v>
      </c>
    </row>
    <row r="165" spans="1:7" x14ac:dyDescent="0.25">
      <c r="A165" s="383" t="s">
        <v>257</v>
      </c>
      <c r="B165" s="398" t="s">
        <v>258</v>
      </c>
      <c r="C165" s="41">
        <v>13850</v>
      </c>
      <c r="D165" s="41">
        <v>14000</v>
      </c>
      <c r="E165" s="62"/>
      <c r="F165" s="392">
        <f t="shared" ref="F165:F166" si="4">C165/C$167</f>
        <v>0.88498402555910538</v>
      </c>
      <c r="G165" s="392">
        <f t="shared" ref="G165:G166" si="5">D165/D$167</f>
        <v>0.89456869009584661</v>
      </c>
    </row>
    <row r="166" spans="1:7" x14ac:dyDescent="0.25">
      <c r="A166" s="383" t="s">
        <v>259</v>
      </c>
      <c r="B166" s="398" t="s">
        <v>105</v>
      </c>
      <c r="C166" s="41">
        <v>150</v>
      </c>
      <c r="D166" s="41">
        <v>150</v>
      </c>
      <c r="E166" s="62"/>
      <c r="F166" s="392">
        <f t="shared" si="4"/>
        <v>9.5846645367412137E-3</v>
      </c>
      <c r="G166" s="392">
        <f t="shared" si="5"/>
        <v>9.5846645367412137E-3</v>
      </c>
    </row>
    <row r="167" spans="1:7" x14ac:dyDescent="0.25">
      <c r="A167" s="383" t="s">
        <v>260</v>
      </c>
      <c r="B167" s="399" t="s">
        <v>107</v>
      </c>
      <c r="C167" s="400">
        <f>SUM(C164:C166)</f>
        <v>15650</v>
      </c>
      <c r="D167" s="400">
        <f>SUM(D164:D166)</f>
        <v>15650</v>
      </c>
      <c r="E167" s="62"/>
      <c r="F167" s="401">
        <f>SUM(F164:F166)</f>
        <v>1</v>
      </c>
      <c r="G167" s="401">
        <f>SUM(G164:G166)</f>
        <v>1</v>
      </c>
    </row>
    <row r="168" spans="1:7" hidden="1" outlineLevel="1" x14ac:dyDescent="0.25">
      <c r="A168" s="383" t="s">
        <v>261</v>
      </c>
      <c r="B168" s="63"/>
      <c r="C168" s="64"/>
      <c r="D168" s="64"/>
      <c r="E168" s="62"/>
      <c r="F168" s="62"/>
      <c r="G168" s="56"/>
    </row>
    <row r="169" spans="1:7" hidden="1" outlineLevel="1" x14ac:dyDescent="0.25">
      <c r="A169" s="383" t="s">
        <v>262</v>
      </c>
      <c r="B169" s="63"/>
      <c r="C169" s="64"/>
      <c r="D169" s="64"/>
      <c r="E169" s="62"/>
      <c r="F169" s="62"/>
      <c r="G169" s="56"/>
    </row>
    <row r="170" spans="1:7" hidden="1" outlineLevel="1" x14ac:dyDescent="0.25">
      <c r="A170" s="383" t="s">
        <v>263</v>
      </c>
      <c r="B170" s="63"/>
      <c r="C170" s="64"/>
      <c r="D170" s="64"/>
      <c r="E170" s="62"/>
      <c r="F170" s="62"/>
      <c r="G170" s="56"/>
    </row>
    <row r="171" spans="1:7" hidden="1" outlineLevel="1" x14ac:dyDescent="0.25">
      <c r="A171" s="383" t="s">
        <v>264</v>
      </c>
      <c r="B171" s="63"/>
      <c r="C171" s="64"/>
      <c r="D171" s="64"/>
      <c r="E171" s="62"/>
      <c r="F171" s="62"/>
      <c r="G171" s="56"/>
    </row>
    <row r="172" spans="1:7" hidden="1" outlineLevel="1" x14ac:dyDescent="0.25">
      <c r="A172" s="383" t="s">
        <v>265</v>
      </c>
      <c r="B172" s="63"/>
      <c r="C172" s="64"/>
      <c r="D172" s="64"/>
      <c r="E172" s="62"/>
      <c r="F172" s="62"/>
      <c r="G172" s="56"/>
    </row>
    <row r="173" spans="1:7" collapsed="1" x14ac:dyDescent="0.25">
      <c r="A173" s="417"/>
      <c r="B173" s="363" t="s">
        <v>266</v>
      </c>
      <c r="C173" s="362" t="s">
        <v>65</v>
      </c>
      <c r="D173" s="364"/>
      <c r="E173" s="364"/>
      <c r="F173" s="364" t="s">
        <v>267</v>
      </c>
      <c r="G173" s="365"/>
    </row>
    <row r="174" spans="1:7" x14ac:dyDescent="0.25">
      <c r="A174" s="383" t="s">
        <v>268</v>
      </c>
      <c r="B174" s="386" t="s">
        <v>269</v>
      </c>
      <c r="C174" s="41">
        <v>15.982785493553578</v>
      </c>
      <c r="D174" s="36"/>
      <c r="E174" s="28"/>
      <c r="F174" s="392">
        <f>C174/C$179</f>
        <v>4.3670866846919218E-2</v>
      </c>
      <c r="G174" s="47"/>
    </row>
    <row r="175" spans="1:7" x14ac:dyDescent="0.25">
      <c r="A175" s="383" t="s">
        <v>270</v>
      </c>
      <c r="B175" s="386" t="s">
        <v>271</v>
      </c>
      <c r="C175" s="41"/>
      <c r="D175" s="25"/>
      <c r="E175" s="52"/>
      <c r="F175" s="392"/>
      <c r="G175" s="47"/>
    </row>
    <row r="176" spans="1:7" x14ac:dyDescent="0.25">
      <c r="A176" s="383" t="s">
        <v>272</v>
      </c>
      <c r="B176" s="386" t="s">
        <v>273</v>
      </c>
      <c r="C176" s="41"/>
      <c r="D176" s="25"/>
      <c r="E176" s="52"/>
      <c r="F176" s="392"/>
      <c r="G176" s="47"/>
    </row>
    <row r="177" spans="1:7" x14ac:dyDescent="0.25">
      <c r="A177" s="383" t="s">
        <v>274</v>
      </c>
      <c r="B177" s="386" t="s">
        <v>275</v>
      </c>
      <c r="C177" s="41">
        <v>350</v>
      </c>
      <c r="D177" s="25"/>
      <c r="E177" s="52"/>
      <c r="F177" s="392">
        <f>C177/C$179</f>
        <v>0.95632913315308077</v>
      </c>
      <c r="G177" s="47"/>
    </row>
    <row r="178" spans="1:7" x14ac:dyDescent="0.25">
      <c r="A178" s="383" t="s">
        <v>276</v>
      </c>
      <c r="B178" s="386" t="s">
        <v>105</v>
      </c>
      <c r="C178" s="41"/>
      <c r="D178" s="25"/>
      <c r="E178" s="52"/>
      <c r="F178" s="392"/>
      <c r="G178" s="47"/>
    </row>
    <row r="179" spans="1:7" x14ac:dyDescent="0.25">
      <c r="A179" s="383" t="s">
        <v>277</v>
      </c>
      <c r="B179" s="395" t="s">
        <v>107</v>
      </c>
      <c r="C179" s="391">
        <f>SUM(C174:C178)</f>
        <v>365.98278549355359</v>
      </c>
      <c r="D179" s="25"/>
      <c r="E179" s="52"/>
      <c r="F179" s="393">
        <f>F174+F177</f>
        <v>1</v>
      </c>
      <c r="G179" s="47"/>
    </row>
    <row r="180" spans="1:7" hidden="1" outlineLevel="1" x14ac:dyDescent="0.25">
      <c r="A180" s="383" t="s">
        <v>278</v>
      </c>
      <c r="B180" s="402" t="s">
        <v>279</v>
      </c>
      <c r="C180" s="41"/>
      <c r="D180" s="25"/>
      <c r="E180" s="52"/>
      <c r="F180" s="392"/>
      <c r="G180" s="47"/>
    </row>
    <row r="181" spans="1:7" ht="30" hidden="1" outlineLevel="1" x14ac:dyDescent="0.25">
      <c r="A181" s="383" t="s">
        <v>280</v>
      </c>
      <c r="B181" s="402" t="s">
        <v>281</v>
      </c>
      <c r="C181" s="66"/>
      <c r="D181" s="65"/>
      <c r="E181" s="65"/>
      <c r="F181" s="392"/>
      <c r="G181" s="65"/>
    </row>
    <row r="182" spans="1:7" ht="30" hidden="1" outlineLevel="1" x14ac:dyDescent="0.25">
      <c r="A182" s="383" t="s">
        <v>282</v>
      </c>
      <c r="B182" s="402" t="s">
        <v>283</v>
      </c>
      <c r="C182" s="41"/>
      <c r="D182" s="25"/>
      <c r="E182" s="52"/>
      <c r="F182" s="392"/>
      <c r="G182" s="47"/>
    </row>
    <row r="183" spans="1:7" hidden="1" outlineLevel="1" x14ac:dyDescent="0.25">
      <c r="A183" s="383" t="s">
        <v>284</v>
      </c>
      <c r="B183" s="402" t="s">
        <v>285</v>
      </c>
      <c r="C183" s="41"/>
      <c r="D183" s="25"/>
      <c r="E183" s="52"/>
      <c r="F183" s="392"/>
      <c r="G183" s="47"/>
    </row>
    <row r="184" spans="1:7" hidden="1" outlineLevel="1" x14ac:dyDescent="0.25">
      <c r="A184" s="383" t="s">
        <v>286</v>
      </c>
      <c r="B184" s="402" t="s">
        <v>287</v>
      </c>
      <c r="C184" s="66"/>
      <c r="D184" s="65"/>
      <c r="E184" s="65"/>
      <c r="F184" s="392"/>
      <c r="G184" s="65"/>
    </row>
    <row r="185" spans="1:7" hidden="1" outlineLevel="1" x14ac:dyDescent="0.25">
      <c r="A185" s="383" t="s">
        <v>288</v>
      </c>
      <c r="B185" s="402" t="s">
        <v>289</v>
      </c>
      <c r="C185" s="41"/>
      <c r="D185" s="25"/>
      <c r="E185" s="52"/>
      <c r="F185" s="392"/>
      <c r="G185" s="47"/>
    </row>
    <row r="186" spans="1:7" hidden="1" outlineLevel="1" x14ac:dyDescent="0.25">
      <c r="A186" s="383" t="s">
        <v>290</v>
      </c>
      <c r="B186" s="402" t="s">
        <v>291</v>
      </c>
      <c r="C186" s="41"/>
      <c r="D186" s="25"/>
      <c r="E186" s="52"/>
      <c r="F186" s="392"/>
      <c r="G186" s="47"/>
    </row>
    <row r="187" spans="1:7" hidden="1" outlineLevel="1" x14ac:dyDescent="0.25">
      <c r="A187" s="383" t="s">
        <v>292</v>
      </c>
      <c r="B187" s="402" t="s">
        <v>293</v>
      </c>
      <c r="C187" s="41">
        <f>C179</f>
        <v>365.98278549355359</v>
      </c>
      <c r="D187" s="25"/>
      <c r="E187" s="52"/>
      <c r="F187" s="392">
        <f>C187/C$179</f>
        <v>1</v>
      </c>
      <c r="G187" s="47"/>
    </row>
    <row r="188" spans="1:7" hidden="1" outlineLevel="1" x14ac:dyDescent="0.25">
      <c r="A188" s="383" t="s">
        <v>294</v>
      </c>
      <c r="B188" s="65"/>
      <c r="C188" s="25"/>
      <c r="D188" s="25"/>
      <c r="E188" s="52"/>
      <c r="F188" s="47"/>
      <c r="G188" s="47"/>
    </row>
    <row r="189" spans="1:7" hidden="1" outlineLevel="1" x14ac:dyDescent="0.25">
      <c r="A189" s="383" t="s">
        <v>295</v>
      </c>
      <c r="B189" s="65"/>
      <c r="C189" s="25"/>
      <c r="D189" s="25"/>
      <c r="E189" s="52"/>
      <c r="F189" s="47"/>
      <c r="G189" s="47"/>
    </row>
    <row r="190" spans="1:7" hidden="1" outlineLevel="1" x14ac:dyDescent="0.25">
      <c r="A190" s="383" t="s">
        <v>296</v>
      </c>
      <c r="B190" s="65"/>
      <c r="C190" s="25"/>
      <c r="D190" s="25"/>
      <c r="E190" s="52"/>
      <c r="F190" s="47"/>
      <c r="G190" s="47"/>
    </row>
    <row r="191" spans="1:7" hidden="1" outlineLevel="1" x14ac:dyDescent="0.25">
      <c r="A191" s="383" t="s">
        <v>297</v>
      </c>
      <c r="B191" s="50"/>
      <c r="C191" s="25"/>
      <c r="D191" s="25"/>
      <c r="E191" s="52"/>
      <c r="F191" s="47"/>
      <c r="G191" s="47"/>
    </row>
    <row r="192" spans="1:7" collapsed="1" x14ac:dyDescent="0.25">
      <c r="A192" s="417"/>
      <c r="B192" s="363" t="s">
        <v>298</v>
      </c>
      <c r="C192" s="362" t="s">
        <v>65</v>
      </c>
      <c r="D192" s="364"/>
      <c r="E192" s="364"/>
      <c r="F192" s="364" t="s">
        <v>267</v>
      </c>
      <c r="G192" s="365"/>
    </row>
    <row r="193" spans="1:7" x14ac:dyDescent="0.25">
      <c r="A193" s="383" t="s">
        <v>299</v>
      </c>
      <c r="B193" s="386" t="s">
        <v>300</v>
      </c>
      <c r="C193" s="41">
        <f>C179</f>
        <v>365.98278549355359</v>
      </c>
      <c r="D193" s="25"/>
      <c r="E193" s="45"/>
      <c r="F193" s="392">
        <f>C193/C$209</f>
        <v>1</v>
      </c>
      <c r="G193" s="47"/>
    </row>
    <row r="194" spans="1:7" x14ac:dyDescent="0.25">
      <c r="A194" s="383" t="s">
        <v>301</v>
      </c>
      <c r="B194" s="386" t="s">
        <v>302</v>
      </c>
      <c r="C194" s="41"/>
      <c r="D194" s="25"/>
      <c r="E194" s="52"/>
      <c r="F194" s="392"/>
      <c r="G194" s="52"/>
    </row>
    <row r="195" spans="1:7" x14ac:dyDescent="0.25">
      <c r="A195" s="383" t="s">
        <v>303</v>
      </c>
      <c r="B195" s="386" t="s">
        <v>304</v>
      </c>
      <c r="C195" s="41"/>
      <c r="D195" s="25"/>
      <c r="E195" s="52"/>
      <c r="F195" s="392"/>
      <c r="G195" s="52"/>
    </row>
    <row r="196" spans="1:7" x14ac:dyDescent="0.25">
      <c r="A196" s="383" t="s">
        <v>305</v>
      </c>
      <c r="B196" s="386" t="s">
        <v>306</v>
      </c>
      <c r="C196" s="41"/>
      <c r="D196" s="25"/>
      <c r="E196" s="52"/>
      <c r="F196" s="392"/>
      <c r="G196" s="52"/>
    </row>
    <row r="197" spans="1:7" x14ac:dyDescent="0.25">
      <c r="A197" s="383" t="s">
        <v>307</v>
      </c>
      <c r="B197" s="386" t="s">
        <v>308</v>
      </c>
      <c r="C197" s="41"/>
      <c r="D197" s="25"/>
      <c r="E197" s="52"/>
      <c r="F197" s="392"/>
      <c r="G197" s="52"/>
    </row>
    <row r="198" spans="1:7" s="356" customFormat="1" x14ac:dyDescent="0.25">
      <c r="A198" s="383" t="s">
        <v>309</v>
      </c>
      <c r="B198" s="383" t="s">
        <v>310</v>
      </c>
      <c r="C198" s="368"/>
      <c r="D198" s="367"/>
      <c r="E198" s="376"/>
      <c r="F198" s="392"/>
      <c r="G198" s="376"/>
    </row>
    <row r="199" spans="1:7" x14ac:dyDescent="0.25">
      <c r="A199" s="383" t="s">
        <v>311</v>
      </c>
      <c r="B199" s="386" t="s">
        <v>312</v>
      </c>
      <c r="C199" s="41"/>
      <c r="D199" s="25"/>
      <c r="E199" s="52"/>
      <c r="F199" s="392"/>
      <c r="G199" s="52"/>
    </row>
    <row r="200" spans="1:7" x14ac:dyDescent="0.25">
      <c r="A200" s="383" t="s">
        <v>313</v>
      </c>
      <c r="B200" s="386" t="s">
        <v>314</v>
      </c>
      <c r="C200" s="41"/>
      <c r="D200" s="25"/>
      <c r="E200" s="52"/>
      <c r="F200" s="392"/>
      <c r="G200" s="52"/>
    </row>
    <row r="201" spans="1:7" x14ac:dyDescent="0.25">
      <c r="A201" s="383" t="s">
        <v>315</v>
      </c>
      <c r="B201" s="386" t="s">
        <v>316</v>
      </c>
      <c r="C201" s="41"/>
      <c r="D201" s="25"/>
      <c r="E201" s="52"/>
      <c r="F201" s="392"/>
      <c r="G201" s="52"/>
    </row>
    <row r="202" spans="1:7" x14ac:dyDescent="0.25">
      <c r="A202" s="383" t="s">
        <v>317</v>
      </c>
      <c r="B202" s="386" t="s">
        <v>318</v>
      </c>
      <c r="C202" s="41"/>
      <c r="D202" s="25"/>
      <c r="E202" s="52"/>
      <c r="F202" s="392"/>
      <c r="G202" s="52"/>
    </row>
    <row r="203" spans="1:7" x14ac:dyDescent="0.25">
      <c r="A203" s="383" t="s">
        <v>319</v>
      </c>
      <c r="B203" s="386" t="s">
        <v>320</v>
      </c>
      <c r="C203" s="41"/>
      <c r="D203" s="25"/>
      <c r="E203" s="52"/>
      <c r="F203" s="392"/>
      <c r="G203" s="52"/>
    </row>
    <row r="204" spans="1:7" x14ac:dyDescent="0.25">
      <c r="A204" s="383" t="s">
        <v>321</v>
      </c>
      <c r="B204" s="386" t="s">
        <v>322</v>
      </c>
      <c r="C204" s="41"/>
      <c r="D204" s="25"/>
      <c r="E204" s="52"/>
      <c r="F204" s="392"/>
      <c r="G204" s="52"/>
    </row>
    <row r="205" spans="1:7" x14ac:dyDescent="0.25">
      <c r="A205" s="383" t="s">
        <v>323</v>
      </c>
      <c r="B205" s="386" t="s">
        <v>324</v>
      </c>
      <c r="C205" s="41"/>
      <c r="D205" s="25"/>
      <c r="E205" s="52"/>
      <c r="F205" s="392"/>
      <c r="G205" s="52"/>
    </row>
    <row r="206" spans="1:7" x14ac:dyDescent="0.25">
      <c r="A206" s="383" t="s">
        <v>325</v>
      </c>
      <c r="B206" s="386" t="s">
        <v>326</v>
      </c>
      <c r="C206" s="41"/>
      <c r="D206" s="25"/>
      <c r="E206" s="52"/>
      <c r="F206" s="392"/>
      <c r="G206" s="52"/>
    </row>
    <row r="207" spans="1:7" x14ac:dyDescent="0.25">
      <c r="A207" s="383" t="s">
        <v>327</v>
      </c>
      <c r="B207" s="386" t="s">
        <v>105</v>
      </c>
      <c r="C207" s="41"/>
      <c r="D207" s="25"/>
      <c r="E207" s="52"/>
      <c r="F207" s="392"/>
      <c r="G207" s="52"/>
    </row>
    <row r="208" spans="1:7" x14ac:dyDescent="0.25">
      <c r="A208" s="383" t="s">
        <v>328</v>
      </c>
      <c r="B208" s="389" t="s">
        <v>329</v>
      </c>
      <c r="C208" s="41">
        <f>C193</f>
        <v>365.98278549355359</v>
      </c>
      <c r="D208" s="25"/>
      <c r="E208" s="52"/>
      <c r="F208" s="390">
        <f>F193</f>
        <v>1</v>
      </c>
      <c r="G208" s="52"/>
    </row>
    <row r="209" spans="1:7" x14ac:dyDescent="0.25">
      <c r="A209" s="383" t="s">
        <v>330</v>
      </c>
      <c r="B209" s="395" t="s">
        <v>107</v>
      </c>
      <c r="C209" s="397">
        <f>C208</f>
        <v>365.98278549355359</v>
      </c>
      <c r="D209" s="39"/>
      <c r="E209" s="52"/>
      <c r="F209" s="393">
        <f>F208</f>
        <v>1</v>
      </c>
      <c r="G209" s="52"/>
    </row>
    <row r="210" spans="1:7" hidden="1" outlineLevel="1" x14ac:dyDescent="0.25">
      <c r="A210" s="383" t="s">
        <v>331</v>
      </c>
      <c r="B210" s="50" t="s">
        <v>109</v>
      </c>
      <c r="C210" s="41"/>
      <c r="D210" s="25"/>
      <c r="E210" s="52"/>
      <c r="F210" s="392"/>
      <c r="G210" s="52"/>
    </row>
    <row r="211" spans="1:7" hidden="1" outlineLevel="1" x14ac:dyDescent="0.25">
      <c r="A211" s="383" t="s">
        <v>332</v>
      </c>
      <c r="B211" s="50" t="s">
        <v>109</v>
      </c>
      <c r="C211" s="41"/>
      <c r="D211" s="25"/>
      <c r="E211" s="52"/>
      <c r="F211" s="392"/>
      <c r="G211" s="52"/>
    </row>
    <row r="212" spans="1:7" hidden="1" outlineLevel="1" x14ac:dyDescent="0.25">
      <c r="A212" s="383" t="s">
        <v>333</v>
      </c>
      <c r="B212" s="50" t="s">
        <v>109</v>
      </c>
      <c r="C212" s="41"/>
      <c r="D212" s="25"/>
      <c r="E212" s="52"/>
      <c r="F212" s="392"/>
      <c r="G212" s="52"/>
    </row>
    <row r="213" spans="1:7" hidden="1" outlineLevel="1" x14ac:dyDescent="0.25">
      <c r="A213" s="383" t="s">
        <v>334</v>
      </c>
      <c r="B213" s="50" t="s">
        <v>109</v>
      </c>
      <c r="C213" s="41"/>
      <c r="D213" s="25"/>
      <c r="E213" s="52"/>
      <c r="F213" s="392"/>
      <c r="G213" s="52"/>
    </row>
    <row r="214" spans="1:7" hidden="1" outlineLevel="1" x14ac:dyDescent="0.25">
      <c r="A214" s="383" t="s">
        <v>335</v>
      </c>
      <c r="B214" s="50" t="s">
        <v>109</v>
      </c>
      <c r="C214" s="41"/>
      <c r="D214" s="25"/>
      <c r="E214" s="52"/>
      <c r="F214" s="392"/>
      <c r="G214" s="52"/>
    </row>
    <row r="215" spans="1:7" hidden="1" outlineLevel="1" x14ac:dyDescent="0.25">
      <c r="A215" s="383" t="s">
        <v>336</v>
      </c>
      <c r="B215" s="373" t="s">
        <v>109</v>
      </c>
      <c r="C215" s="374"/>
      <c r="D215" s="372"/>
      <c r="E215" s="377"/>
      <c r="F215" s="392"/>
      <c r="G215" s="377"/>
    </row>
    <row r="216" spans="1:7" collapsed="1" x14ac:dyDescent="0.25">
      <c r="A216" s="417"/>
      <c r="B216" s="363" t="s">
        <v>337</v>
      </c>
      <c r="C216" s="362" t="s">
        <v>65</v>
      </c>
      <c r="D216" s="364"/>
      <c r="E216" s="364"/>
      <c r="F216" s="364" t="s">
        <v>95</v>
      </c>
      <c r="G216" s="365" t="s">
        <v>338</v>
      </c>
    </row>
    <row r="217" spans="1:7" x14ac:dyDescent="0.25">
      <c r="A217" s="383" t="s">
        <v>339</v>
      </c>
      <c r="B217" s="394" t="s">
        <v>340</v>
      </c>
      <c r="C217" s="41">
        <f>C179</f>
        <v>365.98278549355359</v>
      </c>
      <c r="D217" s="25"/>
      <c r="E217" s="62"/>
      <c r="F217" s="392">
        <f>C217/C$58</f>
        <v>1.8205387287053652E-2</v>
      </c>
      <c r="G217" s="392">
        <f>C217/C$39</f>
        <v>2.3385481501185534E-2</v>
      </c>
    </row>
    <row r="218" spans="1:7" x14ac:dyDescent="0.25">
      <c r="A218" s="383" t="s">
        <v>341</v>
      </c>
      <c r="B218" s="394" t="s">
        <v>342</v>
      </c>
      <c r="C218" s="41">
        <v>986.97731766799996</v>
      </c>
      <c r="D218" s="25"/>
      <c r="E218" s="62"/>
      <c r="F218" s="392">
        <f>C218/C$58</f>
        <v>4.9096036818922488E-2</v>
      </c>
      <c r="G218" s="392">
        <f>C218/C$39</f>
        <v>6.3065643301469645E-2</v>
      </c>
    </row>
    <row r="219" spans="1:7" x14ac:dyDescent="0.25">
      <c r="A219" s="383" t="s">
        <v>343</v>
      </c>
      <c r="B219" s="394" t="s">
        <v>105</v>
      </c>
      <c r="C219" s="41"/>
      <c r="D219" s="25"/>
      <c r="E219" s="62"/>
      <c r="F219" s="392"/>
      <c r="G219" s="392"/>
    </row>
    <row r="220" spans="1:7" x14ac:dyDescent="0.25">
      <c r="A220" s="383" t="s">
        <v>344</v>
      </c>
      <c r="B220" s="395" t="s">
        <v>107</v>
      </c>
      <c r="C220" s="397">
        <f>C217+C218</f>
        <v>1352.9601031615534</v>
      </c>
      <c r="D220" s="25"/>
      <c r="E220" s="62"/>
      <c r="F220" s="390">
        <f>F217+F218</f>
        <v>6.7301424105976143E-2</v>
      </c>
      <c r="G220" s="390">
        <f>G217+G218</f>
        <v>8.6451124802655183E-2</v>
      </c>
    </row>
    <row r="221" spans="1:7" hidden="1" outlineLevel="1" x14ac:dyDescent="0.25">
      <c r="A221" s="383" t="s">
        <v>345</v>
      </c>
      <c r="B221" s="50" t="s">
        <v>109</v>
      </c>
      <c r="C221" s="41"/>
      <c r="D221" s="25"/>
      <c r="E221" s="62"/>
      <c r="F221" s="392"/>
      <c r="G221" s="392"/>
    </row>
    <row r="222" spans="1:7" hidden="1" outlineLevel="1" x14ac:dyDescent="0.25">
      <c r="A222" s="383" t="s">
        <v>346</v>
      </c>
      <c r="B222" s="50" t="s">
        <v>109</v>
      </c>
      <c r="C222" s="41"/>
      <c r="D222" s="25"/>
      <c r="E222" s="62"/>
      <c r="F222" s="392"/>
      <c r="G222" s="392"/>
    </row>
    <row r="223" spans="1:7" hidden="1" outlineLevel="1" x14ac:dyDescent="0.25">
      <c r="A223" s="383" t="s">
        <v>347</v>
      </c>
      <c r="B223" s="50" t="s">
        <v>109</v>
      </c>
      <c r="C223" s="41"/>
      <c r="D223" s="25"/>
      <c r="E223" s="62"/>
      <c r="F223" s="392"/>
      <c r="G223" s="392"/>
    </row>
    <row r="224" spans="1:7" hidden="1" outlineLevel="1" x14ac:dyDescent="0.25">
      <c r="A224" s="383" t="s">
        <v>348</v>
      </c>
      <c r="B224" s="50" t="s">
        <v>109</v>
      </c>
      <c r="C224" s="41"/>
      <c r="D224" s="25"/>
      <c r="E224" s="62"/>
      <c r="F224" s="392"/>
      <c r="G224" s="392"/>
    </row>
    <row r="225" spans="1:7" hidden="1" outlineLevel="1" x14ac:dyDescent="0.25">
      <c r="A225" s="383" t="s">
        <v>349</v>
      </c>
      <c r="B225" s="50" t="s">
        <v>109</v>
      </c>
      <c r="C225" s="41"/>
      <c r="D225" s="25"/>
      <c r="E225" s="62"/>
      <c r="F225" s="392"/>
      <c r="G225" s="392"/>
    </row>
    <row r="226" spans="1:7" hidden="1" outlineLevel="1" x14ac:dyDescent="0.25">
      <c r="A226" s="383" t="s">
        <v>350</v>
      </c>
      <c r="B226" s="50" t="s">
        <v>109</v>
      </c>
      <c r="C226" s="41"/>
      <c r="D226" s="25"/>
      <c r="E226" s="39"/>
      <c r="F226" s="392"/>
      <c r="G226" s="392"/>
    </row>
    <row r="227" spans="1:7" hidden="1" outlineLevel="1" x14ac:dyDescent="0.25">
      <c r="A227" s="383" t="s">
        <v>351</v>
      </c>
      <c r="B227" s="50" t="s">
        <v>109</v>
      </c>
      <c r="C227" s="41"/>
      <c r="D227" s="25"/>
      <c r="E227" s="62"/>
      <c r="F227" s="392"/>
      <c r="G227" s="392"/>
    </row>
    <row r="228" spans="1:7" collapsed="1" x14ac:dyDescent="0.25">
      <c r="A228" s="417"/>
      <c r="B228" s="363" t="s">
        <v>352</v>
      </c>
      <c r="C228" s="362"/>
      <c r="D228" s="364"/>
      <c r="E228" s="364"/>
      <c r="F228" s="364"/>
      <c r="G228" s="365"/>
    </row>
    <row r="229" spans="1:7" x14ac:dyDescent="0.25">
      <c r="A229" s="383" t="s">
        <v>353</v>
      </c>
      <c r="B229" s="386" t="s">
        <v>354</v>
      </c>
      <c r="C229" s="437" t="str">
        <f>C30</f>
        <v>https://www.coveredbondlabel.com/issuer/14-sg-scf</v>
      </c>
      <c r="D229" s="25"/>
      <c r="E229" s="25"/>
      <c r="F229" s="25"/>
      <c r="G229" s="20"/>
    </row>
    <row r="230" spans="1:7" x14ac:dyDescent="0.25">
      <c r="A230" s="362"/>
      <c r="B230" s="363" t="s">
        <v>355</v>
      </c>
      <c r="C230" s="362"/>
      <c r="D230" s="364"/>
      <c r="E230" s="364"/>
      <c r="F230" s="364"/>
      <c r="G230" s="365"/>
    </row>
    <row r="231" spans="1:7" x14ac:dyDescent="0.25">
      <c r="A231" s="383" t="s">
        <v>356</v>
      </c>
      <c r="B231" s="383" t="s">
        <v>357</v>
      </c>
      <c r="C231" s="41">
        <v>300</v>
      </c>
      <c r="D231" s="25"/>
      <c r="E231" s="39"/>
      <c r="F231" s="25"/>
      <c r="G231" s="20"/>
    </row>
    <row r="232" spans="1:7" x14ac:dyDescent="0.25">
      <c r="A232" s="383" t="s">
        <v>358</v>
      </c>
      <c r="B232" s="405" t="s">
        <v>359</v>
      </c>
      <c r="C232" s="41" t="s">
        <v>360</v>
      </c>
      <c r="D232" s="25"/>
      <c r="E232" s="39"/>
      <c r="F232" s="25"/>
      <c r="G232" s="20"/>
    </row>
    <row r="233" spans="1:7" x14ac:dyDescent="0.25">
      <c r="A233" s="383" t="s">
        <v>361</v>
      </c>
      <c r="B233" s="405" t="s">
        <v>362</v>
      </c>
      <c r="C233" s="41" t="s">
        <v>360</v>
      </c>
      <c r="D233" s="25"/>
      <c r="E233" s="39"/>
      <c r="F233" s="25"/>
      <c r="G233" s="20"/>
    </row>
    <row r="234" spans="1:7" hidden="1" outlineLevel="1" x14ac:dyDescent="0.25">
      <c r="A234" s="383" t="s">
        <v>363</v>
      </c>
      <c r="B234" s="388" t="s">
        <v>364</v>
      </c>
      <c r="C234" s="49"/>
      <c r="D234" s="39"/>
      <c r="E234" s="39"/>
      <c r="F234" s="25"/>
      <c r="G234" s="20"/>
    </row>
    <row r="235" spans="1:7" hidden="1" outlineLevel="1" x14ac:dyDescent="0.25">
      <c r="A235" s="383" t="s">
        <v>365</v>
      </c>
      <c r="B235" s="388" t="s">
        <v>366</v>
      </c>
      <c r="C235" s="49"/>
      <c r="D235" s="39"/>
      <c r="E235" s="39"/>
      <c r="F235" s="25"/>
      <c r="G235" s="20"/>
    </row>
    <row r="236" spans="1:7" hidden="1" outlineLevel="1" x14ac:dyDescent="0.25">
      <c r="A236" s="383" t="s">
        <v>367</v>
      </c>
      <c r="B236" s="388" t="s">
        <v>368</v>
      </c>
      <c r="C236" s="39"/>
      <c r="D236" s="39"/>
      <c r="E236" s="39"/>
      <c r="F236" s="25"/>
      <c r="G236" s="20"/>
    </row>
    <row r="237" spans="1:7" hidden="1" outlineLevel="1" x14ac:dyDescent="0.25">
      <c r="A237" s="383" t="s">
        <v>369</v>
      </c>
      <c r="B237" s="25"/>
      <c r="C237" s="39"/>
      <c r="D237" s="39"/>
      <c r="E237" s="39"/>
      <c r="F237" s="25"/>
      <c r="G237" s="20"/>
    </row>
    <row r="238" spans="1:7" hidden="1" outlineLevel="1" x14ac:dyDescent="0.25">
      <c r="A238" s="383" t="s">
        <v>370</v>
      </c>
      <c r="B238" s="25"/>
      <c r="C238" s="39"/>
      <c r="D238" s="39"/>
      <c r="E238" s="39"/>
      <c r="F238" s="25"/>
      <c r="G238" s="20"/>
    </row>
    <row r="239" spans="1:7" collapsed="1" x14ac:dyDescent="0.25">
      <c r="A239" s="362"/>
      <c r="B239" s="363" t="s">
        <v>371</v>
      </c>
      <c r="C239" s="362"/>
      <c r="D239" s="364"/>
      <c r="E239" s="364"/>
      <c r="F239" s="364"/>
      <c r="G239" s="365"/>
    </row>
    <row r="240" spans="1:7" ht="30" x14ac:dyDescent="0.25">
      <c r="A240" s="383" t="s">
        <v>372</v>
      </c>
      <c r="B240" s="383" t="s">
        <v>373</v>
      </c>
      <c r="C240" s="353" t="s">
        <v>374</v>
      </c>
    </row>
    <row r="241" spans="1:4" x14ac:dyDescent="0.25">
      <c r="A241" s="383" t="s">
        <v>375</v>
      </c>
      <c r="B241" s="383" t="s">
        <v>376</v>
      </c>
      <c r="C241" s="353"/>
    </row>
    <row r="242" spans="1:4" x14ac:dyDescent="0.25">
      <c r="A242" s="383" t="s">
        <v>377</v>
      </c>
      <c r="B242" s="383" t="s">
        <v>378</v>
      </c>
      <c r="C242" s="353" t="s">
        <v>379</v>
      </c>
    </row>
    <row r="243" spans="1:4" ht="30" x14ac:dyDescent="0.25">
      <c r="A243" s="383" t="s">
        <v>380</v>
      </c>
      <c r="B243" s="383" t="s">
        <v>381</v>
      </c>
      <c r="C243" s="353" t="s">
        <v>374</v>
      </c>
    </row>
    <row r="244" spans="1:4" s="354" customFormat="1" x14ac:dyDescent="0.25">
      <c r="A244" s="383" t="s">
        <v>382</v>
      </c>
      <c r="B244" s="383" t="s">
        <v>383</v>
      </c>
      <c r="C244" s="406"/>
      <c r="D244" s="406"/>
    </row>
    <row r="245" spans="1:4" s="354" customFormat="1" x14ac:dyDescent="0.25">
      <c r="A245" s="383" t="s">
        <v>384</v>
      </c>
      <c r="B245" s="383" t="s">
        <v>385</v>
      </c>
      <c r="C245" s="353" t="s">
        <v>386</v>
      </c>
    </row>
    <row r="246" spans="1:4" s="354" customFormat="1" x14ac:dyDescent="0.25">
      <c r="A246" s="383" t="s">
        <v>387</v>
      </c>
      <c r="B246" s="383" t="s">
        <v>388</v>
      </c>
      <c r="C246" s="353" t="s">
        <v>379</v>
      </c>
    </row>
    <row r="247" spans="1:4" hidden="1" outlineLevel="1" x14ac:dyDescent="0.25">
      <c r="A247" s="383" t="s">
        <v>389</v>
      </c>
    </row>
    <row r="248" spans="1:4" hidden="1" outlineLevel="1" x14ac:dyDescent="0.25">
      <c r="A248" s="383" t="s">
        <v>390</v>
      </c>
    </row>
    <row r="249" spans="1:4" hidden="1" outlineLevel="1" x14ac:dyDescent="0.25">
      <c r="A249" s="383" t="s">
        <v>391</v>
      </c>
    </row>
    <row r="250" spans="1:4" hidden="1" outlineLevel="1" x14ac:dyDescent="0.25">
      <c r="A250" s="383" t="s">
        <v>392</v>
      </c>
      <c r="B250" s="25"/>
      <c r="C250" s="25"/>
    </row>
    <row r="251" spans="1:4" hidden="1" outlineLevel="1" x14ac:dyDescent="0.25">
      <c r="A251" s="383" t="s">
        <v>393</v>
      </c>
      <c r="B251" s="25"/>
      <c r="C251" s="25"/>
    </row>
    <row r="252" spans="1:4" hidden="1" outlineLevel="1" x14ac:dyDescent="0.25">
      <c r="A252" s="383" t="s">
        <v>394</v>
      </c>
      <c r="B252" s="25"/>
      <c r="C252" s="25"/>
    </row>
    <row r="253" spans="1:4" hidden="1" outlineLevel="1" x14ac:dyDescent="0.25">
      <c r="A253" s="383" t="s">
        <v>395</v>
      </c>
      <c r="B253" s="25"/>
      <c r="C253" s="25"/>
    </row>
    <row r="254" spans="1:4" hidden="1" outlineLevel="1" x14ac:dyDescent="0.25">
      <c r="A254" s="383" t="s">
        <v>396</v>
      </c>
      <c r="B254" s="25"/>
      <c r="C254" s="25"/>
    </row>
    <row r="255" spans="1:4" hidden="1" outlineLevel="1" x14ac:dyDescent="0.25">
      <c r="A255" s="383" t="s">
        <v>397</v>
      </c>
      <c r="B255" s="25"/>
      <c r="C255" s="25"/>
    </row>
    <row r="256" spans="1:4" hidden="1" outlineLevel="1" x14ac:dyDescent="0.25">
      <c r="A256" s="383" t="s">
        <v>398</v>
      </c>
      <c r="B256" s="25"/>
      <c r="C256" s="25"/>
    </row>
    <row r="257" spans="1:3" hidden="1" outlineLevel="1" x14ac:dyDescent="0.25">
      <c r="A257" s="383" t="s">
        <v>399</v>
      </c>
      <c r="B257" s="25"/>
      <c r="C257" s="25"/>
    </row>
    <row r="258" spans="1:3" hidden="1" outlineLevel="1" x14ac:dyDescent="0.25">
      <c r="A258" s="383" t="s">
        <v>400</v>
      </c>
      <c r="B258" s="25"/>
      <c r="C258" s="25"/>
    </row>
    <row r="259" spans="1:3" hidden="1" outlineLevel="1" x14ac:dyDescent="0.25">
      <c r="A259" s="383" t="s">
        <v>401</v>
      </c>
      <c r="B259" s="25"/>
      <c r="C259" s="25"/>
    </row>
    <row r="260" spans="1:3" hidden="1" outlineLevel="1" x14ac:dyDescent="0.25">
      <c r="A260" s="383" t="s">
        <v>402</v>
      </c>
      <c r="B260" s="25"/>
      <c r="C260" s="25"/>
    </row>
    <row r="261" spans="1:3" hidden="1" outlineLevel="1" x14ac:dyDescent="0.25">
      <c r="A261" s="383" t="s">
        <v>403</v>
      </c>
      <c r="B261" s="25"/>
      <c r="C261" s="25"/>
    </row>
    <row r="262" spans="1:3" hidden="1" outlineLevel="1" x14ac:dyDescent="0.25">
      <c r="A262" s="383" t="s">
        <v>404</v>
      </c>
      <c r="B262" s="25"/>
      <c r="C262" s="25"/>
    </row>
    <row r="263" spans="1:3" hidden="1" outlineLevel="1" x14ac:dyDescent="0.25">
      <c r="A263" s="383" t="s">
        <v>405</v>
      </c>
      <c r="B263" s="25"/>
      <c r="C263" s="25"/>
    </row>
    <row r="264" spans="1:3" hidden="1" outlineLevel="1" x14ac:dyDescent="0.25">
      <c r="A264" s="383" t="s">
        <v>406</v>
      </c>
      <c r="B264" s="25"/>
      <c r="C264" s="25"/>
    </row>
    <row r="265" spans="1:3" hidden="1" outlineLevel="1" x14ac:dyDescent="0.25">
      <c r="A265" s="383" t="s">
        <v>407</v>
      </c>
      <c r="B265" s="25"/>
      <c r="C265" s="25"/>
    </row>
    <row r="266" spans="1:3" hidden="1" outlineLevel="1" x14ac:dyDescent="0.25">
      <c r="A266" s="383" t="s">
        <v>408</v>
      </c>
      <c r="B266" s="25"/>
      <c r="C266" s="25"/>
    </row>
    <row r="267" spans="1:3" hidden="1" outlineLevel="1" x14ac:dyDescent="0.25">
      <c r="A267" s="383" t="s">
        <v>409</v>
      </c>
      <c r="B267" s="25"/>
      <c r="C267" s="25"/>
    </row>
    <row r="268" spans="1:3" hidden="1" outlineLevel="1" x14ac:dyDescent="0.25">
      <c r="A268" s="383" t="s">
        <v>410</v>
      </c>
      <c r="B268" s="25"/>
      <c r="C268" s="25"/>
    </row>
    <row r="269" spans="1:3" hidden="1" outlineLevel="1" x14ac:dyDescent="0.25">
      <c r="A269" s="383" t="s">
        <v>411</v>
      </c>
      <c r="B269" s="25"/>
      <c r="C269" s="25"/>
    </row>
    <row r="270" spans="1:3" hidden="1" outlineLevel="1" x14ac:dyDescent="0.25">
      <c r="A270" s="383" t="s">
        <v>412</v>
      </c>
      <c r="B270" s="25"/>
      <c r="C270" s="25"/>
    </row>
    <row r="271" spans="1:3" hidden="1" outlineLevel="1" x14ac:dyDescent="0.25">
      <c r="A271" s="383" t="s">
        <v>413</v>
      </c>
      <c r="B271" s="25"/>
      <c r="C271" s="25"/>
    </row>
    <row r="272" spans="1:3" hidden="1" outlineLevel="1" x14ac:dyDescent="0.25">
      <c r="A272" s="383" t="s">
        <v>414</v>
      </c>
      <c r="B272" s="25"/>
      <c r="C272" s="25"/>
    </row>
    <row r="273" spans="1:7" hidden="1" outlineLevel="1" x14ac:dyDescent="0.25">
      <c r="A273" s="383" t="s">
        <v>415</v>
      </c>
      <c r="B273" s="25"/>
      <c r="C273" s="25"/>
    </row>
    <row r="274" spans="1:7" hidden="1" outlineLevel="1" x14ac:dyDescent="0.25">
      <c r="A274" s="383" t="s">
        <v>416</v>
      </c>
      <c r="B274" s="25"/>
      <c r="C274" s="25"/>
    </row>
    <row r="275" spans="1:7" hidden="1" outlineLevel="1" x14ac:dyDescent="0.25">
      <c r="A275" s="383" t="s">
        <v>417</v>
      </c>
      <c r="B275" s="25"/>
      <c r="C275" s="25"/>
    </row>
    <row r="276" spans="1:7" hidden="1" outlineLevel="1" x14ac:dyDescent="0.25">
      <c r="A276" s="383" t="s">
        <v>418</v>
      </c>
      <c r="B276" s="25"/>
      <c r="C276" s="25"/>
    </row>
    <row r="277" spans="1:7" hidden="1" outlineLevel="1" x14ac:dyDescent="0.25">
      <c r="A277" s="383" t="s">
        <v>419</v>
      </c>
      <c r="B277" s="25"/>
      <c r="C277" s="25"/>
    </row>
    <row r="278" spans="1:7" hidden="1" outlineLevel="1" x14ac:dyDescent="0.25">
      <c r="A278" s="383" t="s">
        <v>420</v>
      </c>
      <c r="B278" s="25"/>
      <c r="C278" s="25"/>
    </row>
    <row r="279" spans="1:7" hidden="1" outlineLevel="1" x14ac:dyDescent="0.25">
      <c r="A279" s="383" t="s">
        <v>421</v>
      </c>
      <c r="B279" s="25"/>
      <c r="C279" s="25"/>
    </row>
    <row r="280" spans="1:7" hidden="1" outlineLevel="1" x14ac:dyDescent="0.25">
      <c r="A280" s="383" t="s">
        <v>422</v>
      </c>
      <c r="B280" s="25"/>
      <c r="C280" s="25"/>
    </row>
    <row r="281" spans="1:7" hidden="1" outlineLevel="1" x14ac:dyDescent="0.25">
      <c r="A281" s="383" t="s">
        <v>423</v>
      </c>
      <c r="B281" s="25"/>
      <c r="C281" s="25"/>
    </row>
    <row r="282" spans="1:7" hidden="1" outlineLevel="1" x14ac:dyDescent="0.25">
      <c r="A282" s="383" t="s">
        <v>424</v>
      </c>
      <c r="B282" s="25"/>
      <c r="C282" s="25"/>
    </row>
    <row r="283" spans="1:7" hidden="1" outlineLevel="1" x14ac:dyDescent="0.25">
      <c r="A283" s="383" t="s">
        <v>425</v>
      </c>
      <c r="B283" s="25"/>
      <c r="C283" s="25"/>
    </row>
    <row r="284" spans="1:7" hidden="1" outlineLevel="1" x14ac:dyDescent="0.25">
      <c r="A284" s="383" t="s">
        <v>426</v>
      </c>
      <c r="B284" s="372"/>
      <c r="C284" s="372"/>
      <c r="D284" s="378"/>
      <c r="E284" s="378"/>
      <c r="F284" s="378"/>
      <c r="G284" s="378"/>
    </row>
    <row r="285" spans="1:7" ht="18.75" collapsed="1" x14ac:dyDescent="0.25">
      <c r="A285" s="33"/>
      <c r="B285" s="33" t="s">
        <v>427</v>
      </c>
      <c r="C285" s="33" t="s">
        <v>428</v>
      </c>
      <c r="D285" s="33" t="s">
        <v>428</v>
      </c>
      <c r="E285" s="33"/>
      <c r="F285" s="34"/>
      <c r="G285" s="35"/>
    </row>
    <row r="286" spans="1:7" x14ac:dyDescent="0.25">
      <c r="A286" s="407" t="s">
        <v>429</v>
      </c>
      <c r="B286" s="408"/>
      <c r="C286" s="408"/>
      <c r="D286" s="408"/>
      <c r="E286" s="408"/>
      <c r="F286" s="409"/>
      <c r="G286" s="408"/>
    </row>
    <row r="287" spans="1:7" x14ac:dyDescent="0.25">
      <c r="A287" s="407" t="s">
        <v>430</v>
      </c>
      <c r="B287" s="408"/>
      <c r="C287" s="408"/>
      <c r="D287" s="408"/>
      <c r="E287" s="408"/>
      <c r="F287" s="409"/>
      <c r="G287" s="408"/>
    </row>
    <row r="288" spans="1:7" x14ac:dyDescent="0.25">
      <c r="A288" s="383" t="s">
        <v>431</v>
      </c>
      <c r="B288" s="388" t="s">
        <v>432</v>
      </c>
      <c r="C288" s="410">
        <f>ROW(B38)</f>
        <v>38</v>
      </c>
      <c r="D288" s="411"/>
      <c r="E288" s="411"/>
      <c r="F288" s="411"/>
      <c r="G288" s="411"/>
    </row>
    <row r="289" spans="1:7" x14ac:dyDescent="0.25">
      <c r="A289" s="383" t="s">
        <v>433</v>
      </c>
      <c r="B289" s="388" t="s">
        <v>434</v>
      </c>
      <c r="C289" s="410">
        <f>ROW(B39)</f>
        <v>39</v>
      </c>
      <c r="D289" s="412"/>
      <c r="E289" s="411"/>
      <c r="F289" s="411"/>
      <c r="G289" s="413"/>
    </row>
    <row r="290" spans="1:7" s="348" customFormat="1" x14ac:dyDescent="0.25">
      <c r="A290" s="383" t="s">
        <v>435</v>
      </c>
      <c r="B290" s="388" t="s">
        <v>436</v>
      </c>
      <c r="C290" s="404" t="s">
        <v>437</v>
      </c>
      <c r="D290" s="412"/>
      <c r="E290" s="412"/>
      <c r="F290" s="412"/>
      <c r="G290" s="414"/>
    </row>
    <row r="291" spans="1:7" x14ac:dyDescent="0.25">
      <c r="A291" s="383" t="s">
        <v>438</v>
      </c>
      <c r="B291" s="388" t="s">
        <v>439</v>
      </c>
      <c r="C291" s="410"/>
      <c r="D291" s="410" t="str">
        <f>ROW('B2. HTT Public Sector Assets'!B48)&amp;" for Public Sector Assets"</f>
        <v>48 for Public Sector Assets</v>
      </c>
      <c r="E291" s="414"/>
      <c r="F291" s="411"/>
      <c r="G291" s="413"/>
    </row>
    <row r="292" spans="1:7" x14ac:dyDescent="0.25">
      <c r="A292" s="383" t="s">
        <v>440</v>
      </c>
      <c r="B292" s="388" t="s">
        <v>441</v>
      </c>
      <c r="C292" s="410">
        <f>ROW(B52)</f>
        <v>52</v>
      </c>
      <c r="D292" s="412"/>
      <c r="E292" s="412"/>
      <c r="F292" s="412"/>
      <c r="G292" s="414"/>
    </row>
    <row r="293" spans="1:7" x14ac:dyDescent="0.25">
      <c r="A293" s="383" t="s">
        <v>442</v>
      </c>
      <c r="B293" s="388" t="s">
        <v>443</v>
      </c>
      <c r="C293" s="415"/>
      <c r="D293" s="410"/>
      <c r="E293" s="414"/>
      <c r="F293" s="410" t="str">
        <f>ROW('B2. HTT Public Sector Assets'!B18)&amp;" for Public Sector Assets"</f>
        <v>18 for Public Sector Assets</v>
      </c>
      <c r="G293" s="410"/>
    </row>
    <row r="294" spans="1:7" s="348" customFormat="1" x14ac:dyDescent="0.25">
      <c r="A294" s="383" t="s">
        <v>444</v>
      </c>
      <c r="B294" s="388" t="s">
        <v>445</v>
      </c>
      <c r="C294" s="415" t="s">
        <v>446</v>
      </c>
      <c r="D294" s="412"/>
      <c r="E294" s="412"/>
      <c r="F294" s="412"/>
      <c r="G294" s="413"/>
    </row>
    <row r="295" spans="1:7" x14ac:dyDescent="0.25">
      <c r="A295" s="383" t="s">
        <v>447</v>
      </c>
      <c r="B295" s="388" t="s">
        <v>448</v>
      </c>
      <c r="C295" s="410"/>
      <c r="D295" s="410" t="str">
        <f>ROW('B2. HTT Public Sector Assets'!B129)&amp;" for Public Sector Assets"</f>
        <v>129 for Public Sector Assets</v>
      </c>
      <c r="E295" s="412"/>
      <c r="F295" s="410"/>
      <c r="G295" s="413"/>
    </row>
    <row r="296" spans="1:7" x14ac:dyDescent="0.25">
      <c r="A296" s="383" t="s">
        <v>449</v>
      </c>
      <c r="B296" s="388" t="s">
        <v>450</v>
      </c>
      <c r="C296" s="410">
        <f>ROW(B111)</f>
        <v>111</v>
      </c>
      <c r="D296" s="412"/>
      <c r="E296" s="412"/>
      <c r="F296" s="414"/>
      <c r="G296" s="413"/>
    </row>
    <row r="297" spans="1:7" x14ac:dyDescent="0.25">
      <c r="A297" s="383" t="s">
        <v>451</v>
      </c>
      <c r="B297" s="388" t="s">
        <v>452</v>
      </c>
      <c r="C297" s="410">
        <f>ROW(B163)</f>
        <v>163</v>
      </c>
      <c r="D297" s="412"/>
      <c r="E297" s="414"/>
      <c r="F297" s="414"/>
      <c r="G297" s="413"/>
    </row>
    <row r="298" spans="1:7" x14ac:dyDescent="0.25">
      <c r="A298" s="383" t="s">
        <v>453</v>
      </c>
      <c r="B298" s="388" t="s">
        <v>454</v>
      </c>
      <c r="C298" s="410">
        <f>ROW(B137)</f>
        <v>137</v>
      </c>
      <c r="D298" s="412"/>
      <c r="E298" s="414"/>
      <c r="F298" s="414"/>
      <c r="G298" s="413"/>
    </row>
    <row r="299" spans="1:7" x14ac:dyDescent="0.25">
      <c r="A299" s="383" t="s">
        <v>455</v>
      </c>
      <c r="B299" s="388" t="s">
        <v>456</v>
      </c>
      <c r="C299" s="416"/>
      <c r="D299" s="412"/>
      <c r="E299" s="414"/>
      <c r="F299" s="412"/>
      <c r="G299" s="413"/>
    </row>
    <row r="300" spans="1:7" ht="30" x14ac:dyDescent="0.25">
      <c r="A300" s="383" t="s">
        <v>457</v>
      </c>
      <c r="B300" s="388" t="s">
        <v>458</v>
      </c>
      <c r="C300" s="410"/>
      <c r="D300" s="410"/>
      <c r="E300" s="414"/>
      <c r="F300" s="410" t="s">
        <v>459</v>
      </c>
      <c r="G300" s="413"/>
    </row>
    <row r="301" spans="1:7" x14ac:dyDescent="0.25">
      <c r="A301" s="383" t="s">
        <v>460</v>
      </c>
      <c r="B301" s="388" t="s">
        <v>461</v>
      </c>
      <c r="C301" s="410"/>
      <c r="D301" s="412"/>
      <c r="E301" s="412"/>
      <c r="F301" s="412"/>
      <c r="G301" s="413"/>
    </row>
    <row r="302" spans="1:7" s="348" customFormat="1" x14ac:dyDescent="0.25">
      <c r="A302" s="383" t="s">
        <v>462</v>
      </c>
      <c r="B302" s="388" t="s">
        <v>463</v>
      </c>
      <c r="C302" s="410" t="str">
        <f>ROW('C. HTT Harmonised Glossary'!B18)&amp;" for Harmonised Glossary"</f>
        <v>18 for Harmonised Glossary</v>
      </c>
      <c r="D302" s="412"/>
      <c r="E302" s="412"/>
      <c r="F302" s="412"/>
      <c r="G302" s="413"/>
    </row>
    <row r="303" spans="1:7" s="348" customFormat="1" x14ac:dyDescent="0.25">
      <c r="A303" s="383" t="s">
        <v>464</v>
      </c>
      <c r="B303" s="388" t="s">
        <v>465</v>
      </c>
      <c r="C303" s="410">
        <f>ROW(B65)</f>
        <v>65</v>
      </c>
      <c r="D303" s="412"/>
      <c r="E303" s="412"/>
      <c r="F303" s="412"/>
      <c r="G303" s="413"/>
    </row>
    <row r="304" spans="1:7" x14ac:dyDescent="0.25">
      <c r="A304" s="383" t="s">
        <v>466</v>
      </c>
      <c r="B304" s="388" t="s">
        <v>467</v>
      </c>
      <c r="C304" s="410">
        <f>ROW(B88)</f>
        <v>88</v>
      </c>
      <c r="D304" s="412"/>
      <c r="E304" s="412"/>
      <c r="F304" s="412"/>
      <c r="G304" s="413"/>
    </row>
    <row r="305" spans="1:7" x14ac:dyDescent="0.25">
      <c r="A305" s="383" t="s">
        <v>468</v>
      </c>
      <c r="B305" s="388" t="s">
        <v>469</v>
      </c>
      <c r="C305" s="410" t="s">
        <v>470</v>
      </c>
      <c r="D305" s="412"/>
      <c r="E305" s="414"/>
      <c r="F305" s="412"/>
      <c r="G305" s="413"/>
    </row>
    <row r="306" spans="1:7" x14ac:dyDescent="0.25">
      <c r="A306" s="383" t="s">
        <v>471</v>
      </c>
      <c r="B306" s="388" t="s">
        <v>472</v>
      </c>
      <c r="C306" s="410">
        <v>44</v>
      </c>
      <c r="D306" s="412"/>
      <c r="E306" s="414"/>
      <c r="F306" s="412"/>
      <c r="G306" s="413"/>
    </row>
    <row r="307" spans="1:7" x14ac:dyDescent="0.25">
      <c r="A307" s="383" t="s">
        <v>473</v>
      </c>
      <c r="B307" s="388" t="s">
        <v>474</v>
      </c>
      <c r="C307" s="410"/>
      <c r="D307" s="410" t="str">
        <f>ROW('B2. HTT Public Sector Assets'!B166)&amp;" for Public Sector Assets"</f>
        <v>166 for Public Sector Assets</v>
      </c>
      <c r="E307" s="414"/>
      <c r="F307" s="410"/>
      <c r="G307" s="413"/>
    </row>
    <row r="308" spans="1:7" x14ac:dyDescent="0.25">
      <c r="A308" s="383" t="s">
        <v>475</v>
      </c>
      <c r="B308" s="37"/>
      <c r="C308" s="67"/>
      <c r="D308" s="67"/>
      <c r="E308" s="68"/>
      <c r="F308" s="25"/>
      <c r="G308" s="20"/>
    </row>
    <row r="309" spans="1:7" x14ac:dyDescent="0.25">
      <c r="A309" s="383" t="s">
        <v>476</v>
      </c>
      <c r="B309" s="37"/>
      <c r="C309" s="67"/>
      <c r="D309" s="67"/>
      <c r="E309" s="68"/>
      <c r="F309" s="25"/>
      <c r="G309" s="20"/>
    </row>
    <row r="310" spans="1:7" x14ac:dyDescent="0.25">
      <c r="A310" s="383" t="s">
        <v>477</v>
      </c>
      <c r="B310" s="37"/>
      <c r="C310" s="67"/>
      <c r="D310" s="67"/>
      <c r="E310" s="68"/>
      <c r="F310" s="25"/>
      <c r="G310" s="20"/>
    </row>
    <row r="311" spans="1:7" ht="37.5" x14ac:dyDescent="0.25">
      <c r="A311" s="34"/>
      <c r="B311" s="33" t="s">
        <v>22</v>
      </c>
      <c r="C311" s="34"/>
      <c r="D311" s="34"/>
      <c r="E311" s="34"/>
      <c r="F311" s="34"/>
      <c r="G311" s="35"/>
    </row>
    <row r="312" spans="1:7" s="348" customFormat="1" x14ac:dyDescent="0.25">
      <c r="A312" s="383" t="s">
        <v>478</v>
      </c>
      <c r="B312" s="387" t="s">
        <v>479</v>
      </c>
      <c r="C312" s="41"/>
      <c r="D312" s="25"/>
      <c r="E312" s="25"/>
      <c r="F312" s="25"/>
      <c r="G312" s="20"/>
    </row>
    <row r="313" spans="1:7" s="348" customFormat="1" x14ac:dyDescent="0.25">
      <c r="A313" s="383" t="s">
        <v>480</v>
      </c>
      <c r="B313" s="387" t="s">
        <v>481</v>
      </c>
      <c r="C313" s="41">
        <f>C187</f>
        <v>365.98278549355359</v>
      </c>
      <c r="D313" s="25"/>
      <c r="E313" s="25"/>
      <c r="F313" s="25"/>
      <c r="G313" s="20"/>
    </row>
    <row r="314" spans="1:7" s="348" customFormat="1" x14ac:dyDescent="0.25">
      <c r="A314" s="383" t="s">
        <v>482</v>
      </c>
      <c r="B314" s="387" t="s">
        <v>483</v>
      </c>
      <c r="C314" s="41"/>
      <c r="D314" s="25"/>
      <c r="E314" s="25"/>
      <c r="F314" s="25"/>
      <c r="G314" s="20"/>
    </row>
    <row r="315" spans="1:7" s="348" customFormat="1" x14ac:dyDescent="0.25">
      <c r="A315" s="383" t="s">
        <v>484</v>
      </c>
      <c r="B315" s="40"/>
      <c r="C315" s="41"/>
      <c r="D315" s="25"/>
      <c r="E315" s="25"/>
      <c r="F315" s="25"/>
      <c r="G315" s="20"/>
    </row>
    <row r="316" spans="1:7" s="348" customFormat="1" x14ac:dyDescent="0.25">
      <c r="A316" s="383" t="s">
        <v>485</v>
      </c>
      <c r="B316" s="40"/>
      <c r="C316" s="41"/>
      <c r="D316" s="25"/>
      <c r="E316" s="25"/>
      <c r="F316" s="25"/>
      <c r="G316" s="20"/>
    </row>
    <row r="317" spans="1:7" s="348" customFormat="1" x14ac:dyDescent="0.25">
      <c r="A317" s="383" t="s">
        <v>486</v>
      </c>
      <c r="B317" s="40"/>
      <c r="C317" s="41"/>
      <c r="D317" s="25"/>
      <c r="E317" s="25"/>
      <c r="F317" s="25"/>
      <c r="G317" s="20"/>
    </row>
    <row r="318" spans="1:7" x14ac:dyDescent="0.25">
      <c r="A318" s="383" t="s">
        <v>487</v>
      </c>
      <c r="B318" s="40"/>
      <c r="C318" s="41"/>
      <c r="D318" s="25"/>
      <c r="E318" s="25"/>
      <c r="F318" s="25"/>
      <c r="G318" s="20"/>
    </row>
    <row r="319" spans="1:7" ht="18.75" x14ac:dyDescent="0.25">
      <c r="A319" s="34"/>
      <c r="B319" s="33" t="s">
        <v>23</v>
      </c>
      <c r="C319" s="34"/>
      <c r="D319" s="34"/>
      <c r="E319" s="34"/>
      <c r="F319" s="34"/>
      <c r="G319" s="35"/>
    </row>
    <row r="320" spans="1:7" x14ac:dyDescent="0.25">
      <c r="A320" s="362"/>
      <c r="B320" s="363" t="s">
        <v>488</v>
      </c>
      <c r="C320" s="362"/>
      <c r="D320" s="364"/>
      <c r="E320" s="364"/>
      <c r="F320" s="364"/>
      <c r="G320" s="365"/>
    </row>
    <row r="321" spans="1:7" x14ac:dyDescent="0.25">
      <c r="A321" s="383" t="s">
        <v>489</v>
      </c>
      <c r="B321" s="388" t="s">
        <v>490</v>
      </c>
      <c r="C321" s="37"/>
      <c r="D321" s="25"/>
      <c r="E321" s="25"/>
      <c r="F321" s="25"/>
      <c r="G321" s="20"/>
    </row>
    <row r="322" spans="1:7" x14ac:dyDescent="0.25">
      <c r="A322" s="383" t="s">
        <v>491</v>
      </c>
      <c r="B322" s="388" t="s">
        <v>492</v>
      </c>
      <c r="C322" s="37"/>
      <c r="D322" s="25"/>
      <c r="E322" s="25"/>
      <c r="F322" s="25"/>
      <c r="G322" s="20"/>
    </row>
    <row r="323" spans="1:7" x14ac:dyDescent="0.25">
      <c r="A323" s="383" t="s">
        <v>493</v>
      </c>
      <c r="B323" s="388" t="s">
        <v>494</v>
      </c>
      <c r="C323" s="37"/>
      <c r="D323" s="25"/>
      <c r="E323" s="25"/>
      <c r="F323" s="25"/>
      <c r="G323" s="20"/>
    </row>
    <row r="324" spans="1:7" x14ac:dyDescent="0.25">
      <c r="A324" s="383" t="s">
        <v>495</v>
      </c>
      <c r="B324" s="388" t="s">
        <v>496</v>
      </c>
      <c r="C324" s="25"/>
      <c r="D324" s="25"/>
      <c r="E324" s="25"/>
      <c r="F324" s="25"/>
      <c r="G324" s="20"/>
    </row>
    <row r="325" spans="1:7" x14ac:dyDescent="0.25">
      <c r="A325" s="383" t="s">
        <v>497</v>
      </c>
      <c r="B325" s="388" t="s">
        <v>498</v>
      </c>
      <c r="C325" s="25"/>
      <c r="D325" s="25"/>
      <c r="E325" s="25"/>
      <c r="F325" s="25"/>
      <c r="G325" s="20"/>
    </row>
    <row r="326" spans="1:7" x14ac:dyDescent="0.25">
      <c r="A326" s="383" t="s">
        <v>499</v>
      </c>
      <c r="B326" s="388" t="s">
        <v>500</v>
      </c>
      <c r="C326" s="25"/>
      <c r="D326" s="25"/>
      <c r="E326" s="25"/>
      <c r="F326" s="25"/>
      <c r="G326" s="20"/>
    </row>
    <row r="327" spans="1:7" x14ac:dyDescent="0.25">
      <c r="A327" s="383" t="s">
        <v>501</v>
      </c>
      <c r="B327" s="388" t="s">
        <v>502</v>
      </c>
      <c r="C327" s="25"/>
      <c r="D327" s="25"/>
      <c r="E327" s="25"/>
      <c r="F327" s="25"/>
      <c r="G327" s="20"/>
    </row>
    <row r="328" spans="1:7" x14ac:dyDescent="0.25">
      <c r="A328" s="383" t="s">
        <v>503</v>
      </c>
      <c r="B328" s="388" t="s">
        <v>504</v>
      </c>
      <c r="C328" s="25"/>
      <c r="D328" s="25"/>
      <c r="E328" s="25"/>
      <c r="F328" s="25"/>
      <c r="G328" s="20"/>
    </row>
    <row r="329" spans="1:7" x14ac:dyDescent="0.25">
      <c r="A329" s="383" t="s">
        <v>505</v>
      </c>
      <c r="B329" s="388" t="s">
        <v>506</v>
      </c>
      <c r="C329" s="25"/>
      <c r="D329" s="25"/>
      <c r="E329" s="25"/>
      <c r="F329" s="25"/>
      <c r="G329" s="20"/>
    </row>
    <row r="330" spans="1:7" hidden="1" outlineLevel="1" x14ac:dyDescent="0.25">
      <c r="A330" s="383" t="s">
        <v>507</v>
      </c>
      <c r="B330" s="50" t="s">
        <v>508</v>
      </c>
      <c r="C330" s="25"/>
      <c r="D330" s="25"/>
      <c r="E330" s="25"/>
      <c r="F330" s="25"/>
      <c r="G330" s="20"/>
    </row>
    <row r="331" spans="1:7" hidden="1" outlineLevel="1" x14ac:dyDescent="0.25">
      <c r="A331" s="383" t="s">
        <v>509</v>
      </c>
      <c r="B331" s="50" t="s">
        <v>508</v>
      </c>
      <c r="C331" s="25"/>
      <c r="D331" s="25"/>
      <c r="E331" s="25"/>
      <c r="F331" s="25"/>
      <c r="G331" s="20"/>
    </row>
    <row r="332" spans="1:7" hidden="1" outlineLevel="1" x14ac:dyDescent="0.25">
      <c r="A332" s="383" t="s">
        <v>510</v>
      </c>
      <c r="B332" s="50" t="s">
        <v>508</v>
      </c>
      <c r="C332" s="25"/>
      <c r="D332" s="25"/>
      <c r="E332" s="25"/>
      <c r="F332" s="25"/>
      <c r="G332" s="20"/>
    </row>
    <row r="333" spans="1:7" hidden="1" outlineLevel="1" x14ac:dyDescent="0.25">
      <c r="A333" s="383" t="s">
        <v>511</v>
      </c>
      <c r="B333" s="50" t="s">
        <v>508</v>
      </c>
      <c r="C333" s="25"/>
      <c r="D333" s="25"/>
      <c r="E333" s="25"/>
      <c r="F333" s="25"/>
      <c r="G333" s="20"/>
    </row>
    <row r="334" spans="1:7" hidden="1" outlineLevel="1" x14ac:dyDescent="0.25">
      <c r="A334" s="383" t="s">
        <v>512</v>
      </c>
      <c r="B334" s="50" t="s">
        <v>508</v>
      </c>
      <c r="C334" s="25"/>
      <c r="D334" s="25"/>
      <c r="E334" s="25"/>
      <c r="F334" s="25"/>
      <c r="G334" s="20"/>
    </row>
    <row r="335" spans="1:7" hidden="1" outlineLevel="1" x14ac:dyDescent="0.25">
      <c r="A335" s="383" t="s">
        <v>513</v>
      </c>
      <c r="B335" s="50" t="s">
        <v>508</v>
      </c>
      <c r="C335" s="25"/>
      <c r="D335" s="25"/>
      <c r="E335" s="25"/>
      <c r="F335" s="25"/>
      <c r="G335" s="20"/>
    </row>
    <row r="336" spans="1:7" hidden="1" outlineLevel="1" x14ac:dyDescent="0.25">
      <c r="A336" s="383" t="s">
        <v>514</v>
      </c>
      <c r="B336" s="50" t="s">
        <v>508</v>
      </c>
      <c r="C336" s="25"/>
      <c r="D336" s="25"/>
      <c r="E336" s="25"/>
      <c r="F336" s="25"/>
      <c r="G336" s="20"/>
    </row>
    <row r="337" spans="1:7" hidden="1" outlineLevel="1" x14ac:dyDescent="0.25">
      <c r="A337" s="383" t="s">
        <v>515</v>
      </c>
      <c r="B337" s="50" t="s">
        <v>508</v>
      </c>
      <c r="C337" s="25"/>
      <c r="D337" s="25"/>
      <c r="E337" s="25"/>
      <c r="F337" s="25"/>
      <c r="G337" s="20"/>
    </row>
    <row r="338" spans="1:7" hidden="1" outlineLevel="1" x14ac:dyDescent="0.25">
      <c r="A338" s="383" t="s">
        <v>516</v>
      </c>
      <c r="B338" s="50" t="s">
        <v>508</v>
      </c>
      <c r="C338" s="25"/>
      <c r="D338" s="25"/>
      <c r="E338" s="25"/>
      <c r="F338" s="25"/>
      <c r="G338" s="20"/>
    </row>
    <row r="339" spans="1:7" hidden="1" outlineLevel="1" x14ac:dyDescent="0.25">
      <c r="A339" s="383" t="s">
        <v>517</v>
      </c>
      <c r="B339" s="50" t="s">
        <v>508</v>
      </c>
      <c r="C339" s="25"/>
      <c r="D339" s="25"/>
      <c r="E339" s="25"/>
      <c r="F339" s="25"/>
      <c r="G339" s="20"/>
    </row>
    <row r="340" spans="1:7" hidden="1" outlineLevel="1" x14ac:dyDescent="0.25">
      <c r="A340" s="383" t="s">
        <v>518</v>
      </c>
      <c r="B340" s="50" t="s">
        <v>508</v>
      </c>
      <c r="C340" s="25"/>
      <c r="D340" s="25"/>
      <c r="E340" s="25"/>
      <c r="F340" s="25"/>
      <c r="G340" s="20"/>
    </row>
    <row r="341" spans="1:7" hidden="1" outlineLevel="1" x14ac:dyDescent="0.25">
      <c r="A341" s="383" t="s">
        <v>519</v>
      </c>
      <c r="B341" s="50" t="s">
        <v>508</v>
      </c>
      <c r="C341" s="25"/>
      <c r="D341" s="25"/>
      <c r="E341" s="25"/>
      <c r="F341" s="25"/>
      <c r="G341" s="20"/>
    </row>
    <row r="342" spans="1:7" hidden="1" outlineLevel="1" x14ac:dyDescent="0.25">
      <c r="A342" s="383" t="s">
        <v>520</v>
      </c>
      <c r="B342" s="50" t="s">
        <v>508</v>
      </c>
      <c r="C342" s="25"/>
      <c r="D342" s="25"/>
      <c r="E342" s="25"/>
      <c r="F342" s="25"/>
      <c r="G342" s="20"/>
    </row>
    <row r="343" spans="1:7" hidden="1" outlineLevel="1" x14ac:dyDescent="0.25">
      <c r="A343" s="383" t="s">
        <v>521</v>
      </c>
      <c r="B343" s="50" t="s">
        <v>508</v>
      </c>
      <c r="C343" s="25"/>
      <c r="D343" s="25"/>
      <c r="E343" s="25"/>
      <c r="F343" s="25"/>
      <c r="G343" s="20"/>
    </row>
    <row r="344" spans="1:7" hidden="1" outlineLevel="1" x14ac:dyDescent="0.25">
      <c r="A344" s="383" t="s">
        <v>522</v>
      </c>
      <c r="B344" s="50" t="s">
        <v>508</v>
      </c>
      <c r="C344" s="25"/>
      <c r="D344" s="25"/>
      <c r="E344" s="25"/>
      <c r="F344" s="25"/>
      <c r="G344" s="20"/>
    </row>
    <row r="345" spans="1:7" hidden="1" outlineLevel="1" x14ac:dyDescent="0.25">
      <c r="A345" s="383" t="s">
        <v>523</v>
      </c>
      <c r="B345" s="50" t="s">
        <v>508</v>
      </c>
      <c r="C345" s="25"/>
      <c r="D345" s="25"/>
      <c r="E345" s="25"/>
      <c r="F345" s="25"/>
      <c r="G345" s="20"/>
    </row>
    <row r="346" spans="1:7" hidden="1" outlineLevel="1" x14ac:dyDescent="0.25">
      <c r="A346" s="383" t="s">
        <v>524</v>
      </c>
      <c r="B346" s="50" t="s">
        <v>508</v>
      </c>
      <c r="C346" s="25"/>
      <c r="D346" s="25"/>
      <c r="E346" s="25"/>
      <c r="F346" s="25"/>
      <c r="G346" s="20"/>
    </row>
    <row r="347" spans="1:7" hidden="1" outlineLevel="1" x14ac:dyDescent="0.25">
      <c r="A347" s="383" t="s">
        <v>525</v>
      </c>
      <c r="B347" s="50" t="s">
        <v>508</v>
      </c>
      <c r="C347" s="25"/>
      <c r="D347" s="25"/>
      <c r="E347" s="25"/>
      <c r="F347" s="25"/>
      <c r="G347" s="20"/>
    </row>
    <row r="348" spans="1:7" hidden="1" outlineLevel="1" x14ac:dyDescent="0.25">
      <c r="A348" s="383" t="s">
        <v>526</v>
      </c>
      <c r="B348" s="50" t="s">
        <v>508</v>
      </c>
      <c r="C348" s="25"/>
      <c r="D348" s="25"/>
      <c r="E348" s="25"/>
      <c r="F348" s="25"/>
      <c r="G348" s="20"/>
    </row>
    <row r="349" spans="1:7" hidden="1" outlineLevel="1" x14ac:dyDescent="0.25">
      <c r="A349" s="383" t="s">
        <v>527</v>
      </c>
      <c r="B349" s="50" t="s">
        <v>508</v>
      </c>
      <c r="C349" s="25"/>
      <c r="D349" s="25"/>
      <c r="E349" s="25"/>
      <c r="F349" s="25"/>
      <c r="G349" s="20"/>
    </row>
    <row r="350" spans="1:7" hidden="1" outlineLevel="1" x14ac:dyDescent="0.25">
      <c r="A350" s="383" t="s">
        <v>528</v>
      </c>
      <c r="B350" s="50" t="s">
        <v>508</v>
      </c>
      <c r="C350" s="25"/>
      <c r="D350" s="25"/>
      <c r="E350" s="25"/>
      <c r="F350" s="25"/>
      <c r="G350" s="20"/>
    </row>
    <row r="351" spans="1:7" hidden="1" outlineLevel="1" x14ac:dyDescent="0.25">
      <c r="A351" s="383" t="s">
        <v>529</v>
      </c>
      <c r="B351" s="50" t="s">
        <v>508</v>
      </c>
      <c r="C351" s="25"/>
      <c r="D351" s="25"/>
      <c r="E351" s="25"/>
      <c r="F351" s="25"/>
      <c r="G351" s="20"/>
    </row>
    <row r="352" spans="1:7" hidden="1" outlineLevel="1" x14ac:dyDescent="0.25">
      <c r="A352" s="383" t="s">
        <v>530</v>
      </c>
      <c r="B352" s="50" t="s">
        <v>508</v>
      </c>
      <c r="C352" s="25"/>
      <c r="D352" s="25"/>
      <c r="E352" s="25"/>
      <c r="F352" s="25"/>
      <c r="G352" s="20"/>
    </row>
    <row r="353" spans="1:7" hidden="1" outlineLevel="1" x14ac:dyDescent="0.25">
      <c r="A353" s="383" t="s">
        <v>531</v>
      </c>
      <c r="B353" s="50" t="s">
        <v>508</v>
      </c>
      <c r="C353" s="25"/>
      <c r="D353" s="25"/>
      <c r="E353" s="25"/>
      <c r="F353" s="25"/>
      <c r="G353" s="20"/>
    </row>
    <row r="354" spans="1:7" hidden="1" outlineLevel="1" x14ac:dyDescent="0.25">
      <c r="A354" s="383" t="s">
        <v>532</v>
      </c>
      <c r="B354" s="50" t="s">
        <v>508</v>
      </c>
      <c r="C354" s="25"/>
      <c r="D354" s="25"/>
      <c r="E354" s="25"/>
      <c r="F354" s="25"/>
      <c r="G354" s="20"/>
    </row>
    <row r="355" spans="1:7" hidden="1" outlineLevel="1" x14ac:dyDescent="0.25">
      <c r="A355" s="383" t="s">
        <v>533</v>
      </c>
      <c r="B355" s="50" t="s">
        <v>508</v>
      </c>
      <c r="C355" s="25"/>
      <c r="D355" s="25"/>
      <c r="E355" s="25"/>
      <c r="F355" s="25"/>
      <c r="G355" s="20"/>
    </row>
    <row r="356" spans="1:7" hidden="1" outlineLevel="1" x14ac:dyDescent="0.25">
      <c r="A356" s="383" t="s">
        <v>534</v>
      </c>
      <c r="B356" s="50" t="s">
        <v>508</v>
      </c>
      <c r="C356" s="25"/>
      <c r="D356" s="25"/>
      <c r="E356" s="25"/>
      <c r="F356" s="25"/>
      <c r="G356" s="20"/>
    </row>
    <row r="357" spans="1:7" hidden="1" outlineLevel="1" x14ac:dyDescent="0.25">
      <c r="A357" s="383" t="s">
        <v>535</v>
      </c>
      <c r="B357" s="50" t="s">
        <v>508</v>
      </c>
      <c r="C357" s="25"/>
      <c r="D357" s="25"/>
      <c r="E357" s="25"/>
      <c r="F357" s="25"/>
      <c r="G357" s="20"/>
    </row>
    <row r="358" spans="1:7" hidden="1" outlineLevel="1" x14ac:dyDescent="0.25">
      <c r="A358" s="383" t="s">
        <v>536</v>
      </c>
      <c r="B358" s="50" t="s">
        <v>508</v>
      </c>
      <c r="C358" s="25"/>
      <c r="D358" s="25"/>
      <c r="E358" s="25"/>
      <c r="F358" s="25"/>
      <c r="G358" s="20"/>
    </row>
    <row r="359" spans="1:7" hidden="1" outlineLevel="1" x14ac:dyDescent="0.25">
      <c r="A359" s="383" t="s">
        <v>537</v>
      </c>
      <c r="B359" s="50" t="s">
        <v>508</v>
      </c>
      <c r="C359" s="25"/>
      <c r="D359" s="25"/>
      <c r="E359" s="25"/>
      <c r="F359" s="25"/>
      <c r="G359" s="20"/>
    </row>
    <row r="360" spans="1:7" hidden="1" outlineLevel="1" x14ac:dyDescent="0.25">
      <c r="A360" s="383" t="s">
        <v>538</v>
      </c>
      <c r="B360" s="50" t="s">
        <v>508</v>
      </c>
      <c r="C360" s="25"/>
      <c r="D360" s="25"/>
      <c r="E360" s="25"/>
      <c r="F360" s="25"/>
      <c r="G360" s="20"/>
    </row>
    <row r="361" spans="1:7" hidden="1" outlineLevel="1" x14ac:dyDescent="0.25">
      <c r="A361" s="383" t="s">
        <v>539</v>
      </c>
      <c r="B361" s="50" t="s">
        <v>508</v>
      </c>
      <c r="C361" s="25"/>
      <c r="D361" s="25"/>
      <c r="E361" s="25"/>
      <c r="F361" s="25"/>
      <c r="G361" s="20"/>
    </row>
    <row r="362" spans="1:7" hidden="1" outlineLevel="1" x14ac:dyDescent="0.25">
      <c r="A362" s="383" t="s">
        <v>540</v>
      </c>
      <c r="B362" s="50" t="s">
        <v>508</v>
      </c>
      <c r="C362" s="25"/>
      <c r="D362" s="25"/>
      <c r="E362" s="25"/>
      <c r="F362" s="25"/>
      <c r="G362" s="20"/>
    </row>
    <row r="363" spans="1:7" hidden="1" outlineLevel="1" x14ac:dyDescent="0.25">
      <c r="A363" s="383" t="s">
        <v>541</v>
      </c>
      <c r="B363" s="50" t="s">
        <v>508</v>
      </c>
      <c r="C363" s="25"/>
      <c r="D363" s="25"/>
      <c r="E363" s="25"/>
      <c r="F363" s="25"/>
      <c r="G363" s="20"/>
    </row>
    <row r="364" spans="1:7" hidden="1" outlineLevel="1" x14ac:dyDescent="0.25">
      <c r="A364" s="383" t="s">
        <v>542</v>
      </c>
      <c r="B364" s="50" t="s">
        <v>508</v>
      </c>
      <c r="C364" s="25"/>
      <c r="D364" s="25"/>
      <c r="E364" s="25"/>
      <c r="F364" s="25"/>
      <c r="G364" s="20"/>
    </row>
    <row r="365" spans="1:7" hidden="1" outlineLevel="1" x14ac:dyDescent="0.25">
      <c r="A365" s="383" t="s">
        <v>543</v>
      </c>
      <c r="B365" s="50" t="s">
        <v>508</v>
      </c>
      <c r="C365" s="25"/>
      <c r="D365" s="25"/>
      <c r="E365" s="25"/>
      <c r="F365" s="25"/>
      <c r="G365" s="20"/>
    </row>
    <row r="366" spans="1:7" collapsed="1" x14ac:dyDescent="0.25">
      <c r="A366" s="383"/>
    </row>
  </sheetData>
  <protectedRanges>
    <protectedRange sqref="C193:C197 F210:G215 C199:C208 B221:C227 C229 C231:C238 B234:B238 C217:C219 B210:C215 C244 B250:C284" name="Range10"/>
    <protectedRange sqref="C89:D89 C93:D99 B101:D110 F101:G110 B132:D136 B158 C112:D124 C126:D130 F132:G136 F158:G162" name="Range6"/>
    <protectedRange sqref="C14:C18" name="Basic facts"/>
    <protectedRange sqref="C27:C35 C38:C39 B31:B35" name="Regulatory Sumary"/>
    <protectedRange sqref="C3 C14:C18 B31:B35 F66:G76 D48:D51 F45:G51 B49:B51 C53:D57 B59:D64 F53:G57 F59:G64 C66:D66 C70:D76 B78:D87 F78:G87 C93:D99 B40:B43 C38:C43 C27:C35 C45:C51" name="HTT General"/>
    <protectedRange sqref="C158:D158 C139:D150 C138 C152:D156 B159:D162" name="Range7"/>
    <protectedRange sqref="C174:C178 B180:D191 F180:G191" name="Range9"/>
    <protectedRange sqref="B321:G365 C312:C318" name="Range11"/>
    <protectedRange sqref="D48:G51 B49:B51 F45:G47 C45:C51" name="Range13"/>
    <protectedRange sqref="B243:B246" name="Range10_1"/>
    <protectedRange sqref="C240:C242" name="Range10_2"/>
    <protectedRange sqref="C243" name="Range10_3"/>
    <protectedRange sqref="C246" name="Range10_4"/>
    <protectedRange sqref="C19" name="Basic facts_1"/>
    <protectedRange sqref="C19" name="HTT General_1"/>
    <protectedRange sqref="B20:B25" name="Basic Facts 2_1"/>
    <protectedRange sqref="C20:C25" name="Basic facts_2"/>
    <protectedRange sqref="B20:C25" name="HTT General_2"/>
    <protectedRange sqref="C125:D125" name="Range6_1"/>
    <protectedRange sqref="C151:D151" name="Range7_1"/>
    <protectedRange sqref="C198" name="Range10_7"/>
  </protectedRanges>
  <mergeCells count="1">
    <mergeCell ref="C17:G17"/>
  </mergeCells>
  <phoneticPr fontId="0" type="noConversion"/>
  <hyperlinks>
    <hyperlink ref="B6" location="'A. HTT General'!B13" display="1. Basic Facts" xr:uid="{00000000-0004-0000-0200-000000000000}"/>
    <hyperlink ref="B7" location="'A. HTT General'!B26" display="2. Regulatory Summary" xr:uid="{00000000-0004-0000-0200-000001000000}"/>
    <hyperlink ref="B8" location="'A. HTT General'!B37" display="3. General Cover Pool / Covered Bond Information" xr:uid="{00000000-0004-0000-0200-000002000000}"/>
    <hyperlink ref="B9" location="'A. HTT General'!B285" display="4. References to Capital Requirements Regulation (CRR) 129(7)" xr:uid="{00000000-0004-0000-0200-000003000000}"/>
    <hyperlink ref="B10" location="'A. HTT General'!B311" display="5. References to Capital Requirements Regulation (CRR) 129(1)" xr:uid="{00000000-0004-0000-0200-000004000000}"/>
    <hyperlink ref="B11" location="'A. HTT General'!B319" display="6. Other relevant information" xr:uid="{00000000-0004-0000-0200-000005000000}"/>
    <hyperlink ref="C17" r:id="rId1" xr:uid="{00000000-0004-0000-0200-000006000000}"/>
    <hyperlink ref="B27" r:id="rId2" xr:uid="{00000000-0004-0000-0200-000007000000}"/>
    <hyperlink ref="B28" r:id="rId3" xr:uid="{00000000-0004-0000-0200-000008000000}"/>
    <hyperlink ref="B29" r:id="rId4" xr:uid="{00000000-0004-0000-0200-000009000000}"/>
    <hyperlink ref="B30" r:id="rId5" xr:uid="{00000000-0004-0000-0200-00000A000000}"/>
    <hyperlink ref="C30" r:id="rId6" xr:uid="{00000000-0004-0000-0200-00000B000000}"/>
    <hyperlink ref="C229" r:id="rId7" display="https://www.coveredbondlabel.com/issuer/14-sg-scf" xr:uid="{00000000-0004-0000-0200-00000C000000}"/>
    <hyperlink ref="C288" location="'A. HTT General'!A38" display="'A. HTT General'!A38" xr:uid="{00000000-0004-0000-0200-00000D000000}"/>
    <hyperlink ref="C289" location="'A. HTT General'!A39" display="'A. HTT General'!A39" xr:uid="{00000000-0004-0000-0200-00000E000000}"/>
    <hyperlink ref="C290" r:id="rId8" xr:uid="{00000000-0004-0000-0200-00000F000000}"/>
    <hyperlink ref="D291" location="'B2. HTT Public Sector Assets'!B48" display="'B2. HTT Public Sector Assets'!B48" xr:uid="{00000000-0004-0000-0200-000010000000}"/>
    <hyperlink ref="C292" location="'A. HTT General'!A52" display="'A. HTT General'!A52" xr:uid="{00000000-0004-0000-0200-000011000000}"/>
    <hyperlink ref="F293" location="'B2. HTT Public Sector Assets'!A18" display="'B2. HTT Public Sector Assets'!A18" xr:uid="{00000000-0004-0000-0200-000012000000}"/>
    <hyperlink ref="C294" location="'C. HTT Harmonised Glossary'!B20" display="HG.1.15" xr:uid="{00000000-0004-0000-0200-000013000000}"/>
    <hyperlink ref="D295" location="'B2. HTT Public Sector Assets'!B129" display="'B2. HTT Public Sector Assets'!B129" xr:uid="{00000000-0004-0000-0200-000014000000}"/>
    <hyperlink ref="C296" location="'A. HTT General'!B111" display="'A. HTT General'!B111" xr:uid="{00000000-0004-0000-0200-000015000000}"/>
    <hyperlink ref="C297" location="'A. HTT General'!B163" display="'A. HTT General'!B163" xr:uid="{00000000-0004-0000-0200-000016000000}"/>
    <hyperlink ref="C298" location="'A. HTT General'!B137" display="'A. HTT General'!B137" xr:uid="{00000000-0004-0000-0200-000017000000}"/>
    <hyperlink ref="F300" location="'B2. HTT Public Sector Assets'!B147" display="147 for Public Sector Asset - type of debtor" xr:uid="{00000000-0004-0000-0200-000018000000}"/>
    <hyperlink ref="C302" location="'C. HTT Harmonised Glossary'!B18" display="'C. HTT Harmonised Glossary'!B18" xr:uid="{00000000-0004-0000-0200-000019000000}"/>
    <hyperlink ref="C303" location="'A. HTT General'!B65" display="'A. HTT General'!B65" xr:uid="{00000000-0004-0000-0200-00001A000000}"/>
    <hyperlink ref="C304" location="'A. HTT General'!B88" display="'A. HTT General'!B88" xr:uid="{00000000-0004-0000-0200-00001B000000}"/>
    <hyperlink ref="C305" location="'C. HTT Harmonised Glossary'!B12" display="HG 1.7" xr:uid="{00000000-0004-0000-0200-00001C000000}"/>
    <hyperlink ref="C306" location="'A. HTT General'!B44" display="'A. HTT General'!B44" xr:uid="{00000000-0004-0000-0200-00001D000000}"/>
    <hyperlink ref="D307" location="'B2. HTT Public Sector Assets'!B166" display="'B2. HTT Public Sector Assets'!B166" xr:uid="{00000000-0004-0000-0200-00001E000000}"/>
  </hyperlinks>
  <pageMargins left="0.7" right="0.7" top="0.75" bottom="0.75" header="0.3" footer="0.3"/>
  <pageSetup paperSize="9" scale="54" fitToHeight="0" orientation="landscape"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94EB0-0847-4193-9EBC-48F5496138A7}">
  <sheetPr codeName="Feuil4">
    <tabColor rgb="FFE36E00"/>
    <pageSetUpPr fitToPage="1"/>
  </sheetPr>
  <dimension ref="A1:G179"/>
  <sheetViews>
    <sheetView zoomScale="80" zoomScaleNormal="80" workbookViewId="0">
      <selection activeCell="A173" sqref="A173:B179"/>
    </sheetView>
  </sheetViews>
  <sheetFormatPr baseColWidth="10" defaultColWidth="9.140625" defaultRowHeight="15" outlineLevelRow="1" x14ac:dyDescent="0.25"/>
  <cols>
    <col min="1" max="1" width="12.140625" customWidth="1"/>
    <col min="2" max="2" width="60.7109375" customWidth="1"/>
    <col min="3" max="3" width="27.42578125" bestFit="1" customWidth="1"/>
    <col min="4" max="4" width="25" bestFit="1" customWidth="1"/>
    <col min="5" max="5" width="6.7109375" customWidth="1"/>
    <col min="6" max="6" width="27.42578125" bestFit="1" customWidth="1"/>
    <col min="7" max="7" width="22.85546875" bestFit="1" customWidth="1"/>
  </cols>
  <sheetData>
    <row r="1" spans="1:7" ht="31.5" x14ac:dyDescent="0.25">
      <c r="A1" s="3" t="s">
        <v>544</v>
      </c>
      <c r="B1" s="3"/>
      <c r="C1" s="20"/>
      <c r="D1" s="20"/>
      <c r="E1" s="20"/>
      <c r="F1" s="366" t="s">
        <v>13</v>
      </c>
      <c r="G1" s="20"/>
    </row>
    <row r="2" spans="1:7" x14ac:dyDescent="0.25">
      <c r="A2" s="20"/>
      <c r="B2" s="20"/>
      <c r="C2" s="20"/>
      <c r="D2" s="20"/>
      <c r="E2" s="20"/>
      <c r="F2" s="20"/>
      <c r="G2" s="20"/>
    </row>
    <row r="3" spans="1:7" ht="18.75" x14ac:dyDescent="0.25">
      <c r="A3" s="22"/>
      <c r="B3" s="23" t="s">
        <v>14</v>
      </c>
      <c r="C3" s="24" t="s">
        <v>15</v>
      </c>
      <c r="D3" s="22"/>
      <c r="E3" s="22"/>
      <c r="F3" s="22"/>
      <c r="G3" s="22"/>
    </row>
    <row r="4" spans="1:7" x14ac:dyDescent="0.25">
      <c r="A4" s="25"/>
      <c r="B4" s="25"/>
      <c r="C4" s="25"/>
      <c r="D4" s="25"/>
      <c r="E4" s="25"/>
      <c r="F4" s="25"/>
      <c r="G4" s="20"/>
    </row>
    <row r="5" spans="1:7" ht="18.75" x14ac:dyDescent="0.25">
      <c r="A5" s="25"/>
      <c r="B5" s="27" t="s">
        <v>545</v>
      </c>
      <c r="C5" s="26"/>
      <c r="D5" s="25"/>
      <c r="E5" s="28"/>
      <c r="F5" s="28"/>
      <c r="G5" s="20"/>
    </row>
    <row r="6" spans="1:7" x14ac:dyDescent="0.25">
      <c r="A6" s="25"/>
      <c r="B6" s="31" t="s">
        <v>546</v>
      </c>
      <c r="C6" s="25"/>
      <c r="D6" s="25"/>
      <c r="E6" s="25"/>
      <c r="F6" s="25"/>
      <c r="G6" s="20"/>
    </row>
    <row r="7" spans="1:7" x14ac:dyDescent="0.25">
      <c r="A7" s="25"/>
      <c r="B7" s="69"/>
      <c r="C7" s="25"/>
      <c r="D7" s="25"/>
      <c r="E7" s="25"/>
      <c r="F7" s="25"/>
      <c r="G7" s="20"/>
    </row>
    <row r="8" spans="1:7" ht="37.5" x14ac:dyDescent="0.25">
      <c r="A8" s="33" t="s">
        <v>24</v>
      </c>
      <c r="B8" s="33" t="s">
        <v>546</v>
      </c>
      <c r="C8" s="34"/>
      <c r="D8" s="34"/>
      <c r="E8" s="34"/>
      <c r="F8" s="34"/>
      <c r="G8" s="35"/>
    </row>
    <row r="9" spans="1:7" x14ac:dyDescent="0.25">
      <c r="A9" s="362"/>
      <c r="B9" s="363" t="s">
        <v>547</v>
      </c>
      <c r="C9" s="362"/>
      <c r="D9" s="362"/>
      <c r="E9" s="362"/>
      <c r="F9" s="365"/>
      <c r="G9" s="365"/>
    </row>
    <row r="10" spans="1:7" x14ac:dyDescent="0.25">
      <c r="A10" s="383" t="s">
        <v>548</v>
      </c>
      <c r="B10" s="383" t="s">
        <v>549</v>
      </c>
      <c r="C10" s="70">
        <f>D37</f>
        <v>1285</v>
      </c>
      <c r="D10" s="25"/>
      <c r="E10" s="39"/>
      <c r="F10" s="39"/>
      <c r="G10" s="20"/>
    </row>
    <row r="11" spans="1:7" outlineLevel="1" x14ac:dyDescent="0.25">
      <c r="A11" s="383" t="s">
        <v>550</v>
      </c>
      <c r="B11" s="420" t="s">
        <v>551</v>
      </c>
      <c r="C11" s="70"/>
      <c r="D11" s="25"/>
      <c r="E11" s="39"/>
      <c r="F11" s="39"/>
      <c r="G11" s="20"/>
    </row>
    <row r="12" spans="1:7" outlineLevel="1" x14ac:dyDescent="0.25">
      <c r="A12" s="383" t="s">
        <v>552</v>
      </c>
      <c r="B12" s="420" t="s">
        <v>553</v>
      </c>
      <c r="C12" s="70"/>
      <c r="D12" s="25"/>
      <c r="E12" s="39"/>
      <c r="F12" s="39"/>
      <c r="G12" s="20"/>
    </row>
    <row r="13" spans="1:7" outlineLevel="1" x14ac:dyDescent="0.25">
      <c r="A13" s="383" t="s">
        <v>554</v>
      </c>
      <c r="B13" s="25"/>
      <c r="C13" s="25"/>
      <c r="D13" s="25"/>
      <c r="E13" s="39"/>
      <c r="F13" s="39"/>
      <c r="G13" s="20"/>
    </row>
    <row r="14" spans="1:7" outlineLevel="1" x14ac:dyDescent="0.25">
      <c r="A14" s="383" t="s">
        <v>555</v>
      </c>
      <c r="B14" s="25"/>
      <c r="C14" s="25"/>
      <c r="D14" s="25"/>
      <c r="E14" s="39"/>
      <c r="F14" s="39"/>
      <c r="G14" s="20"/>
    </row>
    <row r="15" spans="1:7" outlineLevel="1" x14ac:dyDescent="0.25">
      <c r="A15" s="383" t="s">
        <v>556</v>
      </c>
      <c r="B15" s="25"/>
      <c r="C15" s="25"/>
      <c r="D15" s="25"/>
      <c r="E15" s="39"/>
      <c r="F15" s="39"/>
      <c r="G15" s="20"/>
    </row>
    <row r="16" spans="1:7" outlineLevel="1" x14ac:dyDescent="0.25">
      <c r="A16" s="383" t="s">
        <v>557</v>
      </c>
      <c r="B16" s="25"/>
      <c r="C16" s="25"/>
      <c r="D16" s="25"/>
      <c r="E16" s="39"/>
      <c r="F16" s="39"/>
      <c r="G16" s="20"/>
    </row>
    <row r="17" spans="1:7" outlineLevel="1" x14ac:dyDescent="0.25">
      <c r="A17" s="383" t="s">
        <v>558</v>
      </c>
      <c r="B17" s="25"/>
      <c r="C17" s="25"/>
      <c r="D17" s="25"/>
      <c r="E17" s="39"/>
      <c r="F17" s="39"/>
      <c r="G17" s="20"/>
    </row>
    <row r="18" spans="1:7" x14ac:dyDescent="0.25">
      <c r="A18" s="362"/>
      <c r="B18" s="363" t="s">
        <v>559</v>
      </c>
      <c r="C18" s="362" t="s">
        <v>560</v>
      </c>
      <c r="D18" s="362" t="s">
        <v>561</v>
      </c>
      <c r="E18" s="362"/>
      <c r="F18" s="365" t="s">
        <v>562</v>
      </c>
      <c r="G18" s="365" t="s">
        <v>563</v>
      </c>
    </row>
    <row r="19" spans="1:7" x14ac:dyDescent="0.25">
      <c r="A19" s="383" t="s">
        <v>564</v>
      </c>
      <c r="B19" s="383" t="s">
        <v>565</v>
      </c>
      <c r="C19" s="41">
        <f>C37/D37*1000</f>
        <v>15359.527433789914</v>
      </c>
      <c r="D19" s="36"/>
      <c r="E19" s="36"/>
      <c r="F19" s="55"/>
      <c r="G19" s="55"/>
    </row>
    <row r="20" spans="1:7" x14ac:dyDescent="0.25">
      <c r="A20" s="36"/>
      <c r="B20" s="71"/>
      <c r="C20" s="36"/>
      <c r="D20" s="36"/>
      <c r="E20" s="36"/>
      <c r="F20" s="55"/>
      <c r="G20" s="55"/>
    </row>
    <row r="21" spans="1:7" x14ac:dyDescent="0.25">
      <c r="A21" s="25"/>
      <c r="B21" s="383" t="s">
        <v>566</v>
      </c>
      <c r="C21" s="36"/>
      <c r="D21" s="36"/>
      <c r="E21" s="36"/>
      <c r="F21" s="55"/>
      <c r="G21" s="55"/>
    </row>
    <row r="22" spans="1:7" x14ac:dyDescent="0.25">
      <c r="A22" s="383" t="s">
        <v>567</v>
      </c>
      <c r="B22" s="73" t="s">
        <v>568</v>
      </c>
      <c r="C22" s="41">
        <v>58.329092580000001</v>
      </c>
      <c r="D22" s="70">
        <v>269</v>
      </c>
      <c r="E22" s="39"/>
      <c r="F22" s="46">
        <f>C22/C$37</f>
        <v>2.9553181333994267E-3</v>
      </c>
      <c r="G22" s="46">
        <f>D22/D$37</f>
        <v>0.20933852140077822</v>
      </c>
    </row>
    <row r="23" spans="1:7" x14ac:dyDescent="0.25">
      <c r="A23" s="383" t="s">
        <v>569</v>
      </c>
      <c r="B23" s="73" t="s">
        <v>570</v>
      </c>
      <c r="C23" s="41">
        <v>117.88063342</v>
      </c>
      <c r="D23" s="70">
        <v>154</v>
      </c>
      <c r="E23" s="39"/>
      <c r="F23" s="46">
        <f t="shared" ref="F23:G28" si="0">C23/C$37</f>
        <v>5.972573172554169E-3</v>
      </c>
      <c r="G23" s="46">
        <f t="shared" si="0"/>
        <v>0.1198443579766537</v>
      </c>
    </row>
    <row r="24" spans="1:7" x14ac:dyDescent="0.25">
      <c r="A24" s="383" t="s">
        <v>571</v>
      </c>
      <c r="B24" s="73" t="s">
        <v>572</v>
      </c>
      <c r="C24" s="41">
        <v>1162.8095362325</v>
      </c>
      <c r="D24" s="70">
        <v>473</v>
      </c>
      <c r="E24" s="25"/>
      <c r="F24" s="46">
        <f t="shared" si="0"/>
        <v>5.8915233481550672E-2</v>
      </c>
      <c r="G24" s="46">
        <f t="shared" si="0"/>
        <v>0.36809338521400781</v>
      </c>
    </row>
    <row r="25" spans="1:7" x14ac:dyDescent="0.25">
      <c r="A25" s="383" t="s">
        <v>573</v>
      </c>
      <c r="B25" s="73" t="s">
        <v>574</v>
      </c>
      <c r="C25" s="41">
        <v>956.51676889999999</v>
      </c>
      <c r="D25" s="70">
        <v>131</v>
      </c>
      <c r="E25" s="44"/>
      <c r="F25" s="46">
        <f t="shared" si="0"/>
        <v>4.8463146381949054E-2</v>
      </c>
      <c r="G25" s="46">
        <f t="shared" si="0"/>
        <v>0.10194552529182879</v>
      </c>
    </row>
    <row r="26" spans="1:7" x14ac:dyDescent="0.25">
      <c r="A26" s="383" t="s">
        <v>575</v>
      </c>
      <c r="B26" s="73" t="s">
        <v>576</v>
      </c>
      <c r="C26" s="41">
        <v>4274.5362641696147</v>
      </c>
      <c r="D26" s="70">
        <v>188</v>
      </c>
      <c r="E26" s="44"/>
      <c r="F26" s="46">
        <f t="shared" si="0"/>
        <v>0.21657485098105916</v>
      </c>
      <c r="G26" s="46">
        <f t="shared" si="0"/>
        <v>0.1463035019455253</v>
      </c>
    </row>
    <row r="27" spans="1:7" x14ac:dyDescent="0.25">
      <c r="A27" s="383" t="s">
        <v>577</v>
      </c>
      <c r="B27" s="73" t="s">
        <v>578</v>
      </c>
      <c r="C27" s="41">
        <v>2474.3092234680721</v>
      </c>
      <c r="D27" s="70">
        <v>35</v>
      </c>
      <c r="E27" s="44"/>
      <c r="F27" s="46">
        <f t="shared" si="0"/>
        <v>0.12536404377838595</v>
      </c>
      <c r="G27" s="46">
        <f t="shared" si="0"/>
        <v>2.7237354085603113E-2</v>
      </c>
    </row>
    <row r="28" spans="1:7" x14ac:dyDescent="0.25">
      <c r="A28" s="383" t="s">
        <v>579</v>
      </c>
      <c r="B28" s="73" t="s">
        <v>580</v>
      </c>
      <c r="C28" s="41">
        <v>10692.611233649854</v>
      </c>
      <c r="D28" s="70">
        <v>35</v>
      </c>
      <c r="E28" s="44"/>
      <c r="F28" s="46">
        <f t="shared" si="0"/>
        <v>0.54175483407110159</v>
      </c>
      <c r="G28" s="46">
        <f t="shared" si="0"/>
        <v>2.7237354085603113E-2</v>
      </c>
    </row>
    <row r="29" spans="1:7" x14ac:dyDescent="0.25">
      <c r="A29" s="383" t="s">
        <v>581</v>
      </c>
      <c r="B29" s="73"/>
      <c r="C29" s="41"/>
      <c r="D29" s="70"/>
      <c r="E29" s="44"/>
      <c r="F29" s="46"/>
      <c r="G29" s="46"/>
    </row>
    <row r="30" spans="1:7" x14ac:dyDescent="0.25">
      <c r="A30" s="383" t="s">
        <v>582</v>
      </c>
      <c r="B30" s="73"/>
      <c r="C30" s="41"/>
      <c r="D30" s="70"/>
      <c r="E30" s="44"/>
      <c r="F30" s="46"/>
      <c r="G30" s="46"/>
    </row>
    <row r="31" spans="1:7" x14ac:dyDescent="0.25">
      <c r="A31" s="383" t="s">
        <v>583</v>
      </c>
      <c r="B31" s="73"/>
      <c r="C31" s="41"/>
      <c r="D31" s="70"/>
      <c r="E31" s="44"/>
      <c r="F31" s="46"/>
      <c r="G31" s="46"/>
    </row>
    <row r="32" spans="1:7" x14ac:dyDescent="0.25">
      <c r="A32" s="383" t="s">
        <v>584</v>
      </c>
      <c r="B32" s="73"/>
      <c r="C32" s="41"/>
      <c r="D32" s="70"/>
      <c r="E32" s="44"/>
      <c r="F32" s="46"/>
      <c r="G32" s="46"/>
    </row>
    <row r="33" spans="1:7" x14ac:dyDescent="0.25">
      <c r="A33" s="383" t="s">
        <v>585</v>
      </c>
      <c r="B33" s="73"/>
      <c r="C33" s="41"/>
      <c r="D33" s="70"/>
      <c r="E33" s="44"/>
      <c r="F33" s="46"/>
      <c r="G33" s="46"/>
    </row>
    <row r="34" spans="1:7" x14ac:dyDescent="0.25">
      <c r="A34" s="383" t="s">
        <v>586</v>
      </c>
      <c r="B34" s="73"/>
      <c r="C34" s="41"/>
      <c r="D34" s="70"/>
      <c r="E34" s="44"/>
      <c r="F34" s="46"/>
      <c r="G34" s="46"/>
    </row>
    <row r="35" spans="1:7" x14ac:dyDescent="0.25">
      <c r="A35" s="383" t="s">
        <v>587</v>
      </c>
      <c r="B35" s="73"/>
      <c r="C35" s="41"/>
      <c r="D35" s="70"/>
      <c r="E35" s="44"/>
      <c r="F35" s="46"/>
      <c r="G35" s="46"/>
    </row>
    <row r="36" spans="1:7" x14ac:dyDescent="0.25">
      <c r="A36" s="383" t="s">
        <v>588</v>
      </c>
      <c r="B36" s="73"/>
      <c r="C36" s="41"/>
      <c r="D36" s="70"/>
      <c r="E36" s="44"/>
      <c r="F36" s="46"/>
      <c r="G36" s="46"/>
    </row>
    <row r="37" spans="1:7" x14ac:dyDescent="0.25">
      <c r="A37" s="383" t="s">
        <v>589</v>
      </c>
      <c r="B37" s="389" t="s">
        <v>107</v>
      </c>
      <c r="C37" s="391">
        <f>SUM(C22:C28)</f>
        <v>19736.992752420039</v>
      </c>
      <c r="D37" s="421">
        <f>SUM(D22:D28)</f>
        <v>1285</v>
      </c>
      <c r="E37" s="411"/>
      <c r="F37" s="393">
        <f>SUM(F22:F28)</f>
        <v>1</v>
      </c>
      <c r="G37" s="393">
        <f>SUM(G22:G28)</f>
        <v>1</v>
      </c>
    </row>
    <row r="38" spans="1:7" x14ac:dyDescent="0.25">
      <c r="A38" s="362"/>
      <c r="B38" s="363" t="s">
        <v>590</v>
      </c>
      <c r="C38" s="362" t="s">
        <v>65</v>
      </c>
      <c r="D38" s="362"/>
      <c r="E38" s="362"/>
      <c r="F38" s="365" t="s">
        <v>562</v>
      </c>
      <c r="G38" s="365"/>
    </row>
    <row r="39" spans="1:7" x14ac:dyDescent="0.25">
      <c r="A39" s="383" t="s">
        <v>591</v>
      </c>
      <c r="B39" s="386" t="s">
        <v>592</v>
      </c>
      <c r="C39" s="41">
        <f>C42-C40</f>
        <v>19708.482637230038</v>
      </c>
      <c r="D39" s="25"/>
      <c r="E39" s="72"/>
      <c r="F39" s="392">
        <f>C39/C$42</f>
        <v>0.99855549852261527</v>
      </c>
      <c r="G39" s="45"/>
    </row>
    <row r="40" spans="1:7" x14ac:dyDescent="0.25">
      <c r="A40" s="383" t="s">
        <v>593</v>
      </c>
      <c r="B40" s="386" t="s">
        <v>594</v>
      </c>
      <c r="C40" s="41">
        <v>28.51011519</v>
      </c>
      <c r="D40" s="25"/>
      <c r="E40" s="72"/>
      <c r="F40" s="392">
        <f t="shared" ref="F40:F41" si="1">C40/C$42</f>
        <v>1.4445014773846055E-3</v>
      </c>
      <c r="G40" s="45"/>
    </row>
    <row r="41" spans="1:7" x14ac:dyDescent="0.25">
      <c r="A41" s="383" t="s">
        <v>595</v>
      </c>
      <c r="B41" s="386" t="s">
        <v>105</v>
      </c>
      <c r="C41" s="41">
        <v>0</v>
      </c>
      <c r="D41" s="25"/>
      <c r="E41" s="44"/>
      <c r="F41" s="392">
        <f t="shared" si="1"/>
        <v>0</v>
      </c>
      <c r="G41" s="45"/>
    </row>
    <row r="42" spans="1:7" x14ac:dyDescent="0.25">
      <c r="A42" s="383" t="s">
        <v>596</v>
      </c>
      <c r="B42" s="389" t="s">
        <v>107</v>
      </c>
      <c r="C42" s="391">
        <f>C37</f>
        <v>19736.992752420039</v>
      </c>
      <c r="D42" s="39"/>
      <c r="E42" s="44"/>
      <c r="F42" s="393">
        <f>SUM(F39:F41)</f>
        <v>0.99999999999999989</v>
      </c>
      <c r="G42" s="45"/>
    </row>
    <row r="43" spans="1:7" outlineLevel="1" x14ac:dyDescent="0.25">
      <c r="A43" s="383" t="s">
        <v>597</v>
      </c>
      <c r="B43" s="48"/>
      <c r="C43" s="39"/>
      <c r="D43" s="39"/>
      <c r="E43" s="44"/>
      <c r="F43" s="52"/>
      <c r="G43" s="45"/>
    </row>
    <row r="44" spans="1:7" outlineLevel="1" x14ac:dyDescent="0.25">
      <c r="A44" s="383" t="s">
        <v>598</v>
      </c>
      <c r="B44" s="48"/>
      <c r="C44" s="39"/>
      <c r="D44" s="39"/>
      <c r="E44" s="44"/>
      <c r="F44" s="52"/>
      <c r="G44" s="45"/>
    </row>
    <row r="45" spans="1:7" outlineLevel="1" x14ac:dyDescent="0.25">
      <c r="A45" s="383" t="s">
        <v>599</v>
      </c>
      <c r="B45" s="39"/>
      <c r="C45" s="25"/>
      <c r="D45" s="25"/>
      <c r="E45" s="44"/>
      <c r="F45" s="47"/>
      <c r="G45" s="45"/>
    </row>
    <row r="46" spans="1:7" outlineLevel="1" x14ac:dyDescent="0.25">
      <c r="A46" s="383" t="s">
        <v>600</v>
      </c>
      <c r="B46" s="39"/>
      <c r="C46" s="25"/>
      <c r="D46" s="25"/>
      <c r="E46" s="44"/>
      <c r="F46" s="47"/>
      <c r="G46" s="45"/>
    </row>
    <row r="47" spans="1:7" outlineLevel="1" x14ac:dyDescent="0.25">
      <c r="A47" s="383" t="s">
        <v>601</v>
      </c>
      <c r="B47" s="39"/>
      <c r="C47" s="25"/>
      <c r="D47" s="25"/>
      <c r="E47" s="44"/>
      <c r="F47" s="47"/>
      <c r="G47" s="45"/>
    </row>
    <row r="48" spans="1:7" x14ac:dyDescent="0.25">
      <c r="A48" s="362"/>
      <c r="B48" s="363" t="s">
        <v>602</v>
      </c>
      <c r="C48" s="362" t="s">
        <v>562</v>
      </c>
      <c r="D48" s="362"/>
      <c r="E48" s="362"/>
      <c r="F48" s="365"/>
      <c r="G48" s="365"/>
    </row>
    <row r="49" spans="1:7" x14ac:dyDescent="0.25">
      <c r="A49" s="383" t="s">
        <v>603</v>
      </c>
      <c r="B49" s="379" t="s">
        <v>604</v>
      </c>
      <c r="C49" s="380">
        <f>SUM(C50:C76)</f>
        <v>0.81877219568932624</v>
      </c>
      <c r="D49" s="380"/>
      <c r="E49" s="381"/>
      <c r="F49" s="380"/>
      <c r="G49" s="25"/>
    </row>
    <row r="50" spans="1:7" x14ac:dyDescent="0.25">
      <c r="A50" s="383" t="s">
        <v>605</v>
      </c>
      <c r="B50" s="383" t="s">
        <v>606</v>
      </c>
      <c r="C50" s="43">
        <v>1.1785688588322462E-4</v>
      </c>
      <c r="D50" s="25"/>
      <c r="E50" s="25"/>
      <c r="F50" s="25"/>
      <c r="G50" s="25"/>
    </row>
    <row r="51" spans="1:7" x14ac:dyDescent="0.25">
      <c r="A51" s="383" t="s">
        <v>607</v>
      </c>
      <c r="B51" s="383" t="s">
        <v>608</v>
      </c>
      <c r="C51" s="43">
        <v>9.2425705283158011E-3</v>
      </c>
      <c r="D51" s="25"/>
      <c r="E51" s="25"/>
      <c r="F51" s="25"/>
      <c r="G51" s="25"/>
    </row>
    <row r="52" spans="1:7" x14ac:dyDescent="0.25">
      <c r="A52" s="383" t="s">
        <v>609</v>
      </c>
      <c r="B52" s="383" t="s">
        <v>610</v>
      </c>
      <c r="C52" s="43">
        <v>0</v>
      </c>
      <c r="D52" s="25"/>
      <c r="E52" s="25"/>
      <c r="F52" s="25"/>
      <c r="G52" s="25"/>
    </row>
    <row r="53" spans="1:7" x14ac:dyDescent="0.25">
      <c r="A53" s="383" t="s">
        <v>611</v>
      </c>
      <c r="B53" s="383" t="s">
        <v>612</v>
      </c>
      <c r="C53" s="43">
        <v>0</v>
      </c>
      <c r="D53" s="25"/>
      <c r="E53" s="25"/>
      <c r="F53" s="25"/>
      <c r="G53" s="25"/>
    </row>
    <row r="54" spans="1:7" x14ac:dyDescent="0.25">
      <c r="A54" s="383" t="s">
        <v>613</v>
      </c>
      <c r="B54" s="383" t="s">
        <v>614</v>
      </c>
      <c r="C54" s="43">
        <v>0</v>
      </c>
      <c r="D54" s="25"/>
      <c r="E54" s="25"/>
      <c r="F54" s="25"/>
      <c r="G54" s="25"/>
    </row>
    <row r="55" spans="1:7" x14ac:dyDescent="0.25">
      <c r="A55" s="383" t="s">
        <v>615</v>
      </c>
      <c r="B55" s="383" t="s">
        <v>616</v>
      </c>
      <c r="C55" s="43">
        <v>0</v>
      </c>
      <c r="D55" s="25"/>
      <c r="E55" s="25"/>
      <c r="F55" s="25"/>
      <c r="G55" s="25"/>
    </row>
    <row r="56" spans="1:7" x14ac:dyDescent="0.25">
      <c r="A56" s="383" t="s">
        <v>617</v>
      </c>
      <c r="B56" s="383" t="s">
        <v>618</v>
      </c>
      <c r="C56" s="43">
        <v>1.2200067816716778E-2</v>
      </c>
      <c r="D56" s="25"/>
      <c r="E56" s="25"/>
      <c r="F56" s="25"/>
      <c r="G56" s="25"/>
    </row>
    <row r="57" spans="1:7" x14ac:dyDescent="0.25">
      <c r="A57" s="383" t="s">
        <v>619</v>
      </c>
      <c r="B57" s="383" t="s">
        <v>620</v>
      </c>
      <c r="C57" s="43">
        <v>0</v>
      </c>
      <c r="D57" s="25"/>
      <c r="E57" s="25"/>
      <c r="F57" s="25"/>
      <c r="G57" s="25"/>
    </row>
    <row r="58" spans="1:7" x14ac:dyDescent="0.25">
      <c r="A58" s="383" t="s">
        <v>621</v>
      </c>
      <c r="B58" s="383" t="s">
        <v>622</v>
      </c>
      <c r="C58" s="43">
        <v>2.4319814371981524E-3</v>
      </c>
      <c r="D58" s="25"/>
      <c r="E58" s="25"/>
      <c r="F58" s="25"/>
      <c r="G58" s="25"/>
    </row>
    <row r="59" spans="1:7" x14ac:dyDescent="0.25">
      <c r="A59" s="383" t="s">
        <v>623</v>
      </c>
      <c r="B59" s="383" t="s">
        <v>2</v>
      </c>
      <c r="C59" s="43">
        <v>0.76261452255060258</v>
      </c>
      <c r="D59" s="25"/>
      <c r="E59" s="25"/>
      <c r="F59" s="25"/>
      <c r="G59" s="25"/>
    </row>
    <row r="60" spans="1:7" x14ac:dyDescent="0.25">
      <c r="A60" s="383" t="s">
        <v>624</v>
      </c>
      <c r="B60" s="383" t="s">
        <v>625</v>
      </c>
      <c r="C60" s="43">
        <v>1.0285811067156453E-2</v>
      </c>
      <c r="D60" s="25"/>
      <c r="E60" s="25"/>
      <c r="F60" s="25"/>
      <c r="G60" s="25"/>
    </row>
    <row r="61" spans="1:7" x14ac:dyDescent="0.25">
      <c r="A61" s="383" t="s">
        <v>626</v>
      </c>
      <c r="B61" s="383" t="s">
        <v>627</v>
      </c>
      <c r="C61" s="43">
        <v>0</v>
      </c>
      <c r="D61" s="25"/>
      <c r="E61" s="25"/>
      <c r="F61" s="25"/>
      <c r="G61" s="25"/>
    </row>
    <row r="62" spans="1:7" x14ac:dyDescent="0.25">
      <c r="A62" s="383" t="s">
        <v>628</v>
      </c>
      <c r="B62" s="383" t="s">
        <v>629</v>
      </c>
      <c r="C62" s="43">
        <v>2.1943652523350879E-3</v>
      </c>
      <c r="D62" s="25"/>
      <c r="E62" s="25"/>
      <c r="F62" s="25"/>
      <c r="G62" s="25"/>
    </row>
    <row r="63" spans="1:7" x14ac:dyDescent="0.25">
      <c r="A63" s="383" t="s">
        <v>630</v>
      </c>
      <c r="B63" s="383" t="s">
        <v>631</v>
      </c>
      <c r="C63" s="43">
        <v>0</v>
      </c>
      <c r="D63" s="25"/>
      <c r="E63" s="25"/>
      <c r="F63" s="25"/>
      <c r="G63" s="25"/>
    </row>
    <row r="64" spans="1:7" x14ac:dyDescent="0.25">
      <c r="A64" s="383" t="s">
        <v>632</v>
      </c>
      <c r="B64" s="383" t="s">
        <v>633</v>
      </c>
      <c r="C64" s="43">
        <v>0</v>
      </c>
      <c r="D64" s="25"/>
      <c r="E64" s="25"/>
      <c r="F64" s="25"/>
      <c r="G64" s="25"/>
    </row>
    <row r="65" spans="1:7" x14ac:dyDescent="0.25">
      <c r="A65" s="383" t="s">
        <v>634</v>
      </c>
      <c r="B65" s="383" t="s">
        <v>635</v>
      </c>
      <c r="C65" s="43">
        <v>0</v>
      </c>
      <c r="D65" s="25"/>
      <c r="E65" s="25"/>
      <c r="F65" s="25"/>
      <c r="G65" s="25"/>
    </row>
    <row r="66" spans="1:7" x14ac:dyDescent="0.25">
      <c r="A66" s="383" t="s">
        <v>636</v>
      </c>
      <c r="B66" s="383" t="s">
        <v>637</v>
      </c>
      <c r="C66" s="43">
        <v>0</v>
      </c>
      <c r="D66" s="25"/>
      <c r="E66" s="25"/>
      <c r="F66" s="25"/>
      <c r="G66" s="25"/>
    </row>
    <row r="67" spans="1:7" x14ac:dyDescent="0.25">
      <c r="A67" s="383" t="s">
        <v>638</v>
      </c>
      <c r="B67" s="383" t="s">
        <v>639</v>
      </c>
      <c r="C67" s="43">
        <v>0</v>
      </c>
      <c r="D67" s="25"/>
      <c r="E67" s="25"/>
      <c r="F67" s="25"/>
      <c r="G67" s="25"/>
    </row>
    <row r="68" spans="1:7" x14ac:dyDescent="0.25">
      <c r="A68" s="383" t="s">
        <v>640</v>
      </c>
      <c r="B68" s="383" t="s">
        <v>641</v>
      </c>
      <c r="C68" s="43">
        <v>0</v>
      </c>
      <c r="D68" s="25"/>
      <c r="E68" s="25"/>
      <c r="F68" s="25"/>
      <c r="G68" s="25"/>
    </row>
    <row r="69" spans="1:7" x14ac:dyDescent="0.25">
      <c r="A69" s="383" t="s">
        <v>642</v>
      </c>
      <c r="B69" s="383" t="s">
        <v>643</v>
      </c>
      <c r="C69" s="43">
        <v>0</v>
      </c>
      <c r="D69" s="25"/>
      <c r="E69" s="25"/>
      <c r="F69" s="25"/>
      <c r="G69" s="25"/>
    </row>
    <row r="70" spans="1:7" x14ac:dyDescent="0.25">
      <c r="A70" s="383" t="s">
        <v>644</v>
      </c>
      <c r="B70" s="383" t="s">
        <v>645</v>
      </c>
      <c r="C70" s="43">
        <v>6.3089397240991595E-3</v>
      </c>
      <c r="D70" s="25"/>
      <c r="E70" s="25"/>
      <c r="F70" s="25"/>
      <c r="G70" s="25"/>
    </row>
    <row r="71" spans="1:7" x14ac:dyDescent="0.25">
      <c r="A71" s="383" t="s">
        <v>646</v>
      </c>
      <c r="B71" s="383" t="s">
        <v>647</v>
      </c>
      <c r="C71" s="43">
        <v>0</v>
      </c>
      <c r="D71" s="25"/>
      <c r="E71" s="25"/>
      <c r="F71" s="25"/>
      <c r="G71" s="25"/>
    </row>
    <row r="72" spans="1:7" x14ac:dyDescent="0.25">
      <c r="A72" s="383" t="s">
        <v>648</v>
      </c>
      <c r="B72" s="383" t="s">
        <v>649</v>
      </c>
      <c r="C72" s="43">
        <v>0</v>
      </c>
      <c r="D72" s="25"/>
      <c r="E72" s="25"/>
      <c r="F72" s="25"/>
      <c r="G72" s="25"/>
    </row>
    <row r="73" spans="1:7" x14ac:dyDescent="0.25">
      <c r="A73" s="383" t="s">
        <v>650</v>
      </c>
      <c r="B73" s="383" t="s">
        <v>651</v>
      </c>
      <c r="C73" s="43">
        <v>0</v>
      </c>
      <c r="D73" s="25"/>
      <c r="E73" s="25"/>
      <c r="F73" s="25"/>
      <c r="G73" s="25"/>
    </row>
    <row r="74" spans="1:7" x14ac:dyDescent="0.25">
      <c r="A74" s="383" t="s">
        <v>652</v>
      </c>
      <c r="B74" s="383" t="s">
        <v>653</v>
      </c>
      <c r="C74" s="43">
        <v>0</v>
      </c>
      <c r="D74" s="25"/>
      <c r="E74" s="25"/>
      <c r="F74" s="25"/>
      <c r="G74" s="25"/>
    </row>
    <row r="75" spans="1:7" x14ac:dyDescent="0.25">
      <c r="A75" s="383" t="s">
        <v>654</v>
      </c>
      <c r="B75" s="383" t="s">
        <v>655</v>
      </c>
      <c r="C75" s="43">
        <v>1.3376080427018966E-2</v>
      </c>
      <c r="D75" s="25"/>
      <c r="E75" s="25"/>
      <c r="F75" s="25"/>
      <c r="G75" s="25"/>
    </row>
    <row r="76" spans="1:7" x14ac:dyDescent="0.25">
      <c r="A76" s="383" t="s">
        <v>656</v>
      </c>
      <c r="B76" s="383" t="s">
        <v>657</v>
      </c>
      <c r="C76" s="43">
        <v>0</v>
      </c>
      <c r="D76" s="25"/>
      <c r="E76" s="25"/>
      <c r="F76" s="25"/>
      <c r="G76" s="25"/>
    </row>
    <row r="77" spans="1:7" x14ac:dyDescent="0.25">
      <c r="A77" s="383" t="s">
        <v>658</v>
      </c>
      <c r="B77" s="422" t="s">
        <v>306</v>
      </c>
      <c r="C77" s="380">
        <f>SUM(C78:C80)</f>
        <v>0</v>
      </c>
      <c r="D77" s="380"/>
      <c r="E77" s="381"/>
      <c r="F77" s="380"/>
      <c r="G77" s="25"/>
    </row>
    <row r="78" spans="1:7" x14ac:dyDescent="0.25">
      <c r="A78" s="383" t="s">
        <v>659</v>
      </c>
      <c r="B78" s="383" t="s">
        <v>660</v>
      </c>
      <c r="C78" s="43">
        <v>0</v>
      </c>
      <c r="D78" s="25"/>
      <c r="E78" s="25"/>
      <c r="F78" s="25"/>
      <c r="G78" s="25"/>
    </row>
    <row r="79" spans="1:7" x14ac:dyDescent="0.25">
      <c r="A79" s="383" t="s">
        <v>661</v>
      </c>
      <c r="B79" s="383" t="s">
        <v>662</v>
      </c>
      <c r="C79" s="43">
        <v>0</v>
      </c>
      <c r="D79" s="25"/>
      <c r="E79" s="25"/>
      <c r="F79" s="25"/>
      <c r="G79" s="25"/>
    </row>
    <row r="80" spans="1:7" x14ac:dyDescent="0.25">
      <c r="A80" s="383" t="s">
        <v>663</v>
      </c>
      <c r="B80" s="383" t="s">
        <v>664</v>
      </c>
      <c r="C80" s="43">
        <v>0</v>
      </c>
      <c r="D80" s="25"/>
      <c r="E80" s="25"/>
      <c r="F80" s="25"/>
      <c r="G80" s="25"/>
    </row>
    <row r="81" spans="1:7" x14ac:dyDescent="0.25">
      <c r="A81" s="383" t="s">
        <v>665</v>
      </c>
      <c r="B81" s="422" t="s">
        <v>105</v>
      </c>
      <c r="C81" s="380">
        <f>SUM(C82:C92)</f>
        <v>0.18122780431067392</v>
      </c>
      <c r="D81" s="380"/>
      <c r="E81" s="381"/>
      <c r="F81" s="380"/>
      <c r="G81" s="25"/>
    </row>
    <row r="82" spans="1:7" x14ac:dyDescent="0.25">
      <c r="A82" s="383" t="s">
        <v>666</v>
      </c>
      <c r="B82" s="386" t="s">
        <v>308</v>
      </c>
      <c r="C82" s="43">
        <v>0</v>
      </c>
      <c r="D82" s="25"/>
      <c r="E82" s="25"/>
      <c r="F82" s="25"/>
      <c r="G82" s="25"/>
    </row>
    <row r="83" spans="1:7" x14ac:dyDescent="0.25">
      <c r="A83" s="383" t="s">
        <v>667</v>
      </c>
      <c r="B83" s="383" t="s">
        <v>310</v>
      </c>
      <c r="C83" s="43">
        <v>6.0594728077862571E-2</v>
      </c>
      <c r="D83" s="25"/>
      <c r="E83" s="25"/>
      <c r="F83" s="25"/>
      <c r="G83" s="25"/>
    </row>
    <row r="84" spans="1:7" x14ac:dyDescent="0.25">
      <c r="A84" s="383" t="s">
        <v>668</v>
      </c>
      <c r="B84" s="386" t="s">
        <v>312</v>
      </c>
      <c r="C84" s="43">
        <v>0</v>
      </c>
      <c r="D84" s="25"/>
      <c r="E84" s="25"/>
      <c r="F84" s="25"/>
      <c r="G84" s="25"/>
    </row>
    <row r="85" spans="1:7" x14ac:dyDescent="0.25">
      <c r="A85" s="383" t="s">
        <v>669</v>
      </c>
      <c r="B85" s="386" t="s">
        <v>314</v>
      </c>
      <c r="C85" s="43">
        <v>0</v>
      </c>
      <c r="D85" s="25"/>
      <c r="E85" s="25"/>
      <c r="F85" s="25"/>
      <c r="G85" s="25"/>
    </row>
    <row r="86" spans="1:7" x14ac:dyDescent="0.25">
      <c r="A86" s="383" t="s">
        <v>670</v>
      </c>
      <c r="B86" s="386" t="s">
        <v>316</v>
      </c>
      <c r="C86" s="43">
        <v>0</v>
      </c>
      <c r="D86" s="25"/>
      <c r="E86" s="25"/>
      <c r="F86" s="25"/>
      <c r="G86" s="25"/>
    </row>
    <row r="87" spans="1:7" x14ac:dyDescent="0.25">
      <c r="A87" s="383" t="s">
        <v>671</v>
      </c>
      <c r="B87" s="386" t="s">
        <v>318</v>
      </c>
      <c r="C87" s="43">
        <v>0</v>
      </c>
      <c r="D87" s="25"/>
      <c r="E87" s="25"/>
      <c r="F87" s="25"/>
      <c r="G87" s="25"/>
    </row>
    <row r="88" spans="1:7" x14ac:dyDescent="0.25">
      <c r="A88" s="383" t="s">
        <v>672</v>
      </c>
      <c r="B88" s="386" t="s">
        <v>320</v>
      </c>
      <c r="C88" s="43">
        <v>7.9726873475756035E-2</v>
      </c>
      <c r="D88" s="25"/>
      <c r="E88" s="25"/>
      <c r="F88" s="25"/>
      <c r="G88" s="25"/>
    </row>
    <row r="89" spans="1:7" x14ac:dyDescent="0.25">
      <c r="A89" s="383" t="s">
        <v>673</v>
      </c>
      <c r="B89" s="386" t="s">
        <v>322</v>
      </c>
      <c r="C89" s="43">
        <v>0</v>
      </c>
      <c r="D89" s="25"/>
      <c r="E89" s="25"/>
      <c r="F89" s="25"/>
      <c r="G89" s="25"/>
    </row>
    <row r="90" spans="1:7" x14ac:dyDescent="0.25">
      <c r="A90" s="383" t="s">
        <v>674</v>
      </c>
      <c r="B90" s="386" t="s">
        <v>324</v>
      </c>
      <c r="C90" s="43">
        <v>0</v>
      </c>
      <c r="D90" s="25"/>
      <c r="E90" s="25"/>
      <c r="F90" s="25"/>
      <c r="G90" s="25"/>
    </row>
    <row r="91" spans="1:7" x14ac:dyDescent="0.25">
      <c r="A91" s="383" t="s">
        <v>675</v>
      </c>
      <c r="B91" s="386" t="s">
        <v>326</v>
      </c>
      <c r="C91" s="43">
        <v>1.0040521070551721E-3</v>
      </c>
      <c r="D91" s="25"/>
      <c r="E91" s="25"/>
      <c r="F91" s="25"/>
      <c r="G91" s="25"/>
    </row>
    <row r="92" spans="1:7" x14ac:dyDescent="0.25">
      <c r="A92" s="383" t="s">
        <v>676</v>
      </c>
      <c r="B92" s="386" t="s">
        <v>105</v>
      </c>
      <c r="C92" s="347">
        <f>SUM(C93:C102)</f>
        <v>3.9902150650000121E-2</v>
      </c>
      <c r="D92" s="25"/>
      <c r="E92" s="25"/>
      <c r="F92" s="25"/>
      <c r="G92" s="25"/>
    </row>
    <row r="93" spans="1:7" outlineLevel="1" x14ac:dyDescent="0.25">
      <c r="A93" s="383" t="s">
        <v>677</v>
      </c>
      <c r="B93" s="50" t="s">
        <v>678</v>
      </c>
      <c r="C93" s="43">
        <v>2.1709669942625215E-2</v>
      </c>
      <c r="D93" s="25"/>
      <c r="E93" s="25"/>
      <c r="F93" s="25"/>
      <c r="G93" s="25"/>
    </row>
    <row r="94" spans="1:7" outlineLevel="1" x14ac:dyDescent="0.25">
      <c r="A94" s="383" t="s">
        <v>679</v>
      </c>
      <c r="B94" s="50" t="s">
        <v>680</v>
      </c>
      <c r="C94" s="43">
        <v>1.8192480707374909E-2</v>
      </c>
      <c r="D94" s="25"/>
      <c r="E94" s="25"/>
      <c r="F94" s="25"/>
      <c r="G94" s="25"/>
    </row>
    <row r="95" spans="1:7" outlineLevel="1" x14ac:dyDescent="0.25">
      <c r="A95" s="383" t="s">
        <v>681</v>
      </c>
      <c r="B95" s="50"/>
      <c r="C95" s="43"/>
      <c r="D95" s="25"/>
      <c r="E95" s="25"/>
      <c r="F95" s="25"/>
      <c r="G95" s="25"/>
    </row>
    <row r="96" spans="1:7" outlineLevel="1" x14ac:dyDescent="0.25">
      <c r="A96" s="383" t="s">
        <v>682</v>
      </c>
      <c r="B96" s="50"/>
      <c r="C96" s="43"/>
      <c r="D96" s="25"/>
      <c r="E96" s="25"/>
      <c r="F96" s="25"/>
      <c r="G96" s="25"/>
    </row>
    <row r="97" spans="1:7" outlineLevel="1" x14ac:dyDescent="0.25">
      <c r="A97" s="383" t="s">
        <v>683</v>
      </c>
      <c r="B97" s="50"/>
      <c r="C97" s="43"/>
      <c r="D97" s="25"/>
      <c r="E97" s="25"/>
      <c r="F97" s="25"/>
      <c r="G97" s="25"/>
    </row>
    <row r="98" spans="1:7" outlineLevel="1" x14ac:dyDescent="0.25">
      <c r="A98" s="383" t="s">
        <v>684</v>
      </c>
      <c r="B98" s="50"/>
      <c r="C98" s="43"/>
      <c r="D98" s="25"/>
      <c r="E98" s="25"/>
      <c r="F98" s="25"/>
      <c r="G98" s="25"/>
    </row>
    <row r="99" spans="1:7" outlineLevel="1" x14ac:dyDescent="0.25">
      <c r="A99" s="383" t="s">
        <v>685</v>
      </c>
      <c r="B99" s="50"/>
      <c r="C99" s="43"/>
      <c r="D99" s="25"/>
      <c r="E99" s="25"/>
      <c r="F99" s="25"/>
      <c r="G99" s="25"/>
    </row>
    <row r="100" spans="1:7" outlineLevel="1" x14ac:dyDescent="0.25">
      <c r="A100" s="383" t="s">
        <v>686</v>
      </c>
      <c r="B100" s="50"/>
      <c r="C100" s="43"/>
      <c r="D100" s="25"/>
      <c r="E100" s="25"/>
      <c r="F100" s="25"/>
      <c r="G100" s="25"/>
    </row>
    <row r="101" spans="1:7" outlineLevel="1" x14ac:dyDescent="0.25">
      <c r="A101" s="383" t="s">
        <v>687</v>
      </c>
      <c r="B101" s="50"/>
      <c r="C101" s="43"/>
      <c r="D101" s="25"/>
      <c r="E101" s="25"/>
      <c r="F101" s="25"/>
      <c r="G101" s="25"/>
    </row>
    <row r="102" spans="1:7" outlineLevel="1" x14ac:dyDescent="0.25">
      <c r="A102" s="383" t="s">
        <v>688</v>
      </c>
      <c r="B102" s="50"/>
      <c r="C102" s="43"/>
      <c r="D102" s="25"/>
      <c r="E102" s="25"/>
      <c r="F102" s="25"/>
      <c r="G102" s="25"/>
    </row>
    <row r="103" spans="1:7" x14ac:dyDescent="0.25">
      <c r="A103" s="362"/>
      <c r="B103" s="363" t="s">
        <v>689</v>
      </c>
      <c r="C103" s="362" t="s">
        <v>562</v>
      </c>
      <c r="D103" s="362"/>
      <c r="E103" s="362"/>
      <c r="F103" s="365"/>
      <c r="G103" s="365"/>
    </row>
    <row r="104" spans="1:7" x14ac:dyDescent="0.25">
      <c r="A104" s="383" t="s">
        <v>690</v>
      </c>
      <c r="B104" s="39" t="s">
        <v>691</v>
      </c>
      <c r="C104" s="43">
        <v>8.3444507178385363E-2</v>
      </c>
      <c r="D104" s="25"/>
      <c r="E104" s="25"/>
      <c r="F104" s="25"/>
      <c r="G104" s="25"/>
    </row>
    <row r="105" spans="1:7" x14ac:dyDescent="0.25">
      <c r="A105" s="383" t="s">
        <v>692</v>
      </c>
      <c r="B105" s="39" t="s">
        <v>693</v>
      </c>
      <c r="C105" s="43">
        <v>1.8489646330742831E-2</v>
      </c>
      <c r="D105" s="25"/>
      <c r="E105" s="25"/>
      <c r="F105" s="25"/>
      <c r="G105" s="25"/>
    </row>
    <row r="106" spans="1:7" x14ac:dyDescent="0.25">
      <c r="A106" s="383" t="s">
        <v>694</v>
      </c>
      <c r="B106" s="39" t="s">
        <v>695</v>
      </c>
      <c r="C106" s="43">
        <v>1.4260620719752256E-2</v>
      </c>
      <c r="D106" s="25"/>
      <c r="E106" s="25"/>
      <c r="F106" s="25"/>
      <c r="G106" s="25"/>
    </row>
    <row r="107" spans="1:7" x14ac:dyDescent="0.25">
      <c r="A107" s="383" t="s">
        <v>696</v>
      </c>
      <c r="B107" s="39" t="s">
        <v>697</v>
      </c>
      <c r="C107" s="43">
        <v>3.3755899786867521E-2</v>
      </c>
      <c r="D107" s="25"/>
      <c r="E107" s="25"/>
      <c r="F107" s="25"/>
      <c r="G107" s="25"/>
    </row>
    <row r="108" spans="1:7" x14ac:dyDescent="0.25">
      <c r="A108" s="383" t="s">
        <v>698</v>
      </c>
      <c r="B108" s="39" t="s">
        <v>699</v>
      </c>
      <c r="C108" s="43">
        <v>6.5791181701626436E-3</v>
      </c>
      <c r="D108" s="25"/>
      <c r="E108" s="25"/>
      <c r="F108" s="25"/>
      <c r="G108" s="25"/>
    </row>
    <row r="109" spans="1:7" x14ac:dyDescent="0.25">
      <c r="A109" s="383" t="s">
        <v>700</v>
      </c>
      <c r="B109" s="39" t="s">
        <v>701</v>
      </c>
      <c r="C109" s="43">
        <v>3.1743625350846708E-4</v>
      </c>
      <c r="D109" s="25"/>
      <c r="E109" s="25"/>
      <c r="F109" s="25"/>
      <c r="G109" s="25"/>
    </row>
    <row r="110" spans="1:7" x14ac:dyDescent="0.25">
      <c r="A110" s="383" t="s">
        <v>702</v>
      </c>
      <c r="B110" s="39" t="s">
        <v>703</v>
      </c>
      <c r="C110" s="43">
        <v>5.4599784352570617E-2</v>
      </c>
      <c r="D110" s="25"/>
      <c r="E110" s="25"/>
      <c r="F110" s="25"/>
      <c r="G110" s="25"/>
    </row>
    <row r="111" spans="1:7" x14ac:dyDescent="0.25">
      <c r="A111" s="383" t="s">
        <v>704</v>
      </c>
      <c r="B111" s="39" t="s">
        <v>705</v>
      </c>
      <c r="C111" s="43">
        <v>8.7422857645558349E-2</v>
      </c>
      <c r="D111" s="25"/>
      <c r="E111" s="25"/>
      <c r="F111" s="25"/>
      <c r="G111" s="25"/>
    </row>
    <row r="112" spans="1:7" x14ac:dyDescent="0.25">
      <c r="A112" s="383" t="s">
        <v>706</v>
      </c>
      <c r="B112" s="39" t="s">
        <v>707</v>
      </c>
      <c r="C112" s="43">
        <v>0.31187539582887042</v>
      </c>
      <c r="D112" s="25"/>
      <c r="E112" s="25"/>
      <c r="F112" s="25"/>
      <c r="G112" s="25"/>
    </row>
    <row r="113" spans="1:7" x14ac:dyDescent="0.25">
      <c r="A113" s="383" t="s">
        <v>708</v>
      </c>
      <c r="B113" s="39" t="s">
        <v>709</v>
      </c>
      <c r="C113" s="43">
        <v>2.6332354859618219E-2</v>
      </c>
      <c r="D113" s="25"/>
      <c r="E113" s="25"/>
      <c r="F113" s="25"/>
      <c r="G113" s="25"/>
    </row>
    <row r="114" spans="1:7" x14ac:dyDescent="0.25">
      <c r="A114" s="383" t="s">
        <v>710</v>
      </c>
      <c r="B114" s="39" t="s">
        <v>711</v>
      </c>
      <c r="C114" s="43">
        <v>9.3584146629669795E-2</v>
      </c>
      <c r="D114" s="25"/>
      <c r="E114" s="25"/>
      <c r="F114" s="25"/>
      <c r="G114" s="25"/>
    </row>
    <row r="115" spans="1:7" x14ac:dyDescent="0.25">
      <c r="A115" s="383" t="s">
        <v>712</v>
      </c>
      <c r="B115" s="39" t="s">
        <v>713</v>
      </c>
      <c r="C115" s="43">
        <v>0.10465033655409241</v>
      </c>
      <c r="D115" s="25"/>
      <c r="E115" s="25"/>
      <c r="F115" s="25"/>
      <c r="G115" s="25"/>
    </row>
    <row r="116" spans="1:7" x14ac:dyDescent="0.25">
      <c r="A116" s="383" t="s">
        <v>714</v>
      </c>
      <c r="B116" s="39" t="s">
        <v>715</v>
      </c>
      <c r="C116" s="43">
        <v>3.4964546049084756E-2</v>
      </c>
      <c r="D116" s="25"/>
      <c r="E116" s="25"/>
      <c r="F116" s="25"/>
      <c r="G116" s="25"/>
    </row>
    <row r="117" spans="1:7" x14ac:dyDescent="0.25">
      <c r="A117" s="383" t="s">
        <v>716</v>
      </c>
      <c r="B117" s="39" t="s">
        <v>717</v>
      </c>
      <c r="C117" s="43">
        <v>0.10423434872452163</v>
      </c>
      <c r="D117" s="25"/>
      <c r="E117" s="25"/>
      <c r="F117" s="25"/>
      <c r="G117" s="25"/>
    </row>
    <row r="118" spans="1:7" x14ac:dyDescent="0.25">
      <c r="A118" s="383" t="s">
        <v>718</v>
      </c>
      <c r="B118" s="39" t="s">
        <v>719</v>
      </c>
      <c r="C118" s="43">
        <v>2.5368084481401092E-2</v>
      </c>
      <c r="D118" s="25"/>
      <c r="E118" s="25"/>
      <c r="F118" s="25"/>
      <c r="G118" s="25"/>
    </row>
    <row r="119" spans="1:7" outlineLevel="1" x14ac:dyDescent="0.25">
      <c r="A119" s="383" t="s">
        <v>720</v>
      </c>
      <c r="B119" s="39" t="s">
        <v>721</v>
      </c>
      <c r="C119" s="43">
        <v>1.2091643519369853E-4</v>
      </c>
      <c r="D119" s="25"/>
      <c r="E119" s="25"/>
      <c r="F119" s="25"/>
      <c r="G119" s="25"/>
    </row>
    <row r="120" spans="1:7" outlineLevel="1" x14ac:dyDescent="0.25">
      <c r="A120" s="383" t="s">
        <v>722</v>
      </c>
      <c r="B120" s="39"/>
      <c r="C120" s="43"/>
      <c r="D120" s="25"/>
      <c r="E120" s="25"/>
      <c r="F120" s="25"/>
      <c r="G120" s="25"/>
    </row>
    <row r="121" spans="1:7" outlineLevel="1" x14ac:dyDescent="0.25">
      <c r="A121" s="383" t="s">
        <v>723</v>
      </c>
      <c r="B121" s="39"/>
      <c r="C121" s="43"/>
      <c r="D121" s="25"/>
      <c r="E121" s="25"/>
      <c r="F121" s="25"/>
      <c r="G121" s="25"/>
    </row>
    <row r="122" spans="1:7" outlineLevel="1" x14ac:dyDescent="0.25">
      <c r="A122" s="383" t="s">
        <v>724</v>
      </c>
      <c r="B122" s="39"/>
      <c r="C122" s="43"/>
      <c r="D122" s="25"/>
      <c r="E122" s="25"/>
      <c r="F122" s="25"/>
      <c r="G122" s="25"/>
    </row>
    <row r="123" spans="1:7" outlineLevel="1" x14ac:dyDescent="0.25">
      <c r="A123" s="383" t="s">
        <v>725</v>
      </c>
      <c r="B123" s="39"/>
      <c r="C123" s="43"/>
      <c r="D123" s="25"/>
      <c r="E123" s="25"/>
      <c r="F123" s="25"/>
      <c r="G123" s="25"/>
    </row>
    <row r="124" spans="1:7" outlineLevel="1" x14ac:dyDescent="0.25">
      <c r="A124" s="383" t="s">
        <v>726</v>
      </c>
      <c r="B124" s="39"/>
      <c r="C124" s="43"/>
      <c r="D124" s="25"/>
      <c r="E124" s="25"/>
      <c r="F124" s="25"/>
      <c r="G124" s="25"/>
    </row>
    <row r="125" spans="1:7" outlineLevel="1" x14ac:dyDescent="0.25">
      <c r="A125" s="383" t="s">
        <v>727</v>
      </c>
      <c r="B125" s="39"/>
      <c r="C125" s="43"/>
      <c r="D125" s="25"/>
      <c r="E125" s="25"/>
      <c r="F125" s="25"/>
      <c r="G125" s="25"/>
    </row>
    <row r="126" spans="1:7" outlineLevel="1" x14ac:dyDescent="0.25">
      <c r="A126" s="383" t="s">
        <v>728</v>
      </c>
      <c r="B126" s="39"/>
      <c r="C126" s="43"/>
      <c r="D126" s="25"/>
      <c r="E126" s="25"/>
      <c r="F126" s="25"/>
      <c r="G126" s="25"/>
    </row>
    <row r="127" spans="1:7" outlineLevel="1" x14ac:dyDescent="0.25">
      <c r="A127" s="383" t="s">
        <v>729</v>
      </c>
      <c r="B127" s="39"/>
      <c r="C127" s="43"/>
      <c r="D127" s="25"/>
      <c r="E127" s="25"/>
      <c r="F127" s="25"/>
      <c r="G127" s="25"/>
    </row>
    <row r="128" spans="1:7" outlineLevel="1" x14ac:dyDescent="0.25">
      <c r="A128" s="383" t="s">
        <v>730</v>
      </c>
      <c r="B128" s="39"/>
      <c r="C128" s="25"/>
      <c r="D128" s="25"/>
      <c r="E128" s="25"/>
      <c r="F128" s="25"/>
      <c r="G128" s="25"/>
    </row>
    <row r="129" spans="1:7" x14ac:dyDescent="0.25">
      <c r="A129" s="362"/>
      <c r="B129" s="363" t="s">
        <v>731</v>
      </c>
      <c r="C129" s="362" t="s">
        <v>562</v>
      </c>
      <c r="D129" s="362"/>
      <c r="E129" s="362"/>
      <c r="F129" s="365"/>
      <c r="G129" s="365"/>
    </row>
    <row r="130" spans="1:7" x14ac:dyDescent="0.25">
      <c r="A130" s="383" t="s">
        <v>732</v>
      </c>
      <c r="B130" s="383" t="s">
        <v>733</v>
      </c>
      <c r="C130" s="43">
        <v>0.4864494478868524</v>
      </c>
    </row>
    <row r="131" spans="1:7" x14ac:dyDescent="0.25">
      <c r="A131" s="383" t="s">
        <v>734</v>
      </c>
      <c r="B131" s="383" t="s">
        <v>735</v>
      </c>
      <c r="C131" s="43">
        <f>1-C130</f>
        <v>0.5135505521131476</v>
      </c>
    </row>
    <row r="132" spans="1:7" x14ac:dyDescent="0.25">
      <c r="A132" s="383" t="s">
        <v>736</v>
      </c>
      <c r="B132" s="383" t="s">
        <v>105</v>
      </c>
      <c r="C132" s="43">
        <v>0</v>
      </c>
    </row>
    <row r="133" spans="1:7" outlineLevel="1" x14ac:dyDescent="0.25">
      <c r="A133" s="383" t="s">
        <v>737</v>
      </c>
      <c r="B133" s="412"/>
      <c r="C133" s="43"/>
    </row>
    <row r="134" spans="1:7" outlineLevel="1" x14ac:dyDescent="0.25">
      <c r="A134" s="383" t="s">
        <v>738</v>
      </c>
      <c r="B134" s="412"/>
      <c r="C134" s="43"/>
    </row>
    <row r="135" spans="1:7" outlineLevel="1" x14ac:dyDescent="0.25">
      <c r="A135" s="383" t="s">
        <v>739</v>
      </c>
      <c r="B135" s="412"/>
      <c r="C135" s="43"/>
    </row>
    <row r="136" spans="1:7" outlineLevel="1" x14ac:dyDescent="0.25">
      <c r="A136" s="383" t="s">
        <v>740</v>
      </c>
      <c r="B136" s="412"/>
      <c r="C136" s="43"/>
    </row>
    <row r="137" spans="1:7" x14ac:dyDescent="0.25">
      <c r="A137" s="362"/>
      <c r="B137" s="363" t="s">
        <v>741</v>
      </c>
      <c r="C137" s="362" t="s">
        <v>562</v>
      </c>
      <c r="D137" s="362"/>
      <c r="E137" s="362"/>
      <c r="F137" s="365"/>
      <c r="G137" s="365"/>
    </row>
    <row r="138" spans="1:7" x14ac:dyDescent="0.25">
      <c r="A138" s="383" t="s">
        <v>742</v>
      </c>
      <c r="B138" s="383" t="s">
        <v>743</v>
      </c>
      <c r="C138" s="43">
        <v>6.2715015936165217E-4</v>
      </c>
      <c r="D138" s="72"/>
      <c r="E138" s="72"/>
      <c r="F138" s="44"/>
      <c r="G138" s="45"/>
    </row>
    <row r="139" spans="1:7" x14ac:dyDescent="0.25">
      <c r="A139" s="383" t="s">
        <v>744</v>
      </c>
      <c r="B139" s="383" t="s">
        <v>745</v>
      </c>
      <c r="C139" s="43">
        <f>1-C138</f>
        <v>0.99937284984063834</v>
      </c>
      <c r="D139" s="72"/>
      <c r="E139" s="72"/>
      <c r="F139" s="44"/>
      <c r="G139" s="45"/>
    </row>
    <row r="140" spans="1:7" x14ac:dyDescent="0.25">
      <c r="A140" s="383" t="s">
        <v>746</v>
      </c>
      <c r="B140" s="383" t="s">
        <v>105</v>
      </c>
      <c r="C140" s="43">
        <v>0</v>
      </c>
      <c r="D140" s="72"/>
      <c r="E140" s="72"/>
      <c r="F140" s="44"/>
      <c r="G140" s="45"/>
    </row>
    <row r="141" spans="1:7" outlineLevel="1" x14ac:dyDescent="0.25">
      <c r="A141" s="383" t="s">
        <v>747</v>
      </c>
      <c r="B141" s="412"/>
      <c r="C141" s="43"/>
      <c r="D141" s="72"/>
      <c r="E141" s="72"/>
      <c r="F141" s="44"/>
      <c r="G141" s="45"/>
    </row>
    <row r="142" spans="1:7" outlineLevel="1" x14ac:dyDescent="0.25">
      <c r="A142" s="383" t="s">
        <v>748</v>
      </c>
      <c r="B142" s="412"/>
      <c r="C142" s="43"/>
      <c r="D142" s="72"/>
      <c r="E142" s="72"/>
      <c r="F142" s="44"/>
      <c r="G142" s="45"/>
    </row>
    <row r="143" spans="1:7" outlineLevel="1" x14ac:dyDescent="0.25">
      <c r="A143" s="383" t="s">
        <v>749</v>
      </c>
      <c r="B143" s="412"/>
      <c r="C143" s="43"/>
      <c r="D143" s="72"/>
      <c r="E143" s="72"/>
      <c r="F143" s="44"/>
      <c r="G143" s="45"/>
    </row>
    <row r="144" spans="1:7" outlineLevel="1" x14ac:dyDescent="0.25">
      <c r="A144" s="383" t="s">
        <v>750</v>
      </c>
      <c r="B144" s="412"/>
      <c r="C144" s="43"/>
      <c r="D144" s="72"/>
      <c r="E144" s="72"/>
      <c r="F144" s="44"/>
      <c r="G144" s="45"/>
    </row>
    <row r="145" spans="1:7" outlineLevel="1" x14ac:dyDescent="0.25">
      <c r="A145" s="383" t="s">
        <v>751</v>
      </c>
      <c r="B145" s="412"/>
      <c r="C145" s="43"/>
      <c r="D145" s="72"/>
      <c r="E145" s="72"/>
      <c r="F145" s="44"/>
      <c r="G145" s="45"/>
    </row>
    <row r="146" spans="1:7" outlineLevel="1" x14ac:dyDescent="0.25">
      <c r="A146" s="383" t="s">
        <v>752</v>
      </c>
      <c r="B146" s="412"/>
      <c r="C146" s="43"/>
      <c r="D146" s="72"/>
      <c r="E146" s="72"/>
      <c r="F146" s="44"/>
      <c r="G146" s="45"/>
    </row>
    <row r="147" spans="1:7" x14ac:dyDescent="0.25">
      <c r="A147" s="362"/>
      <c r="B147" s="363" t="s">
        <v>753</v>
      </c>
      <c r="C147" s="362" t="s">
        <v>65</v>
      </c>
      <c r="D147" s="362"/>
      <c r="E147" s="362"/>
      <c r="F147" s="365" t="s">
        <v>562</v>
      </c>
      <c r="G147" s="365"/>
    </row>
    <row r="148" spans="1:7" x14ac:dyDescent="0.25">
      <c r="A148" s="383" t="s">
        <v>754</v>
      </c>
      <c r="B148" s="386" t="s">
        <v>755</v>
      </c>
      <c r="C148" s="41">
        <f>SUM(C154:C155)</f>
        <v>865.41759364999996</v>
      </c>
      <c r="D148" s="72"/>
      <c r="E148" s="72"/>
      <c r="F148" s="46">
        <f>SUM(F154:F155)</f>
        <v>4.3885483207829395E-2</v>
      </c>
      <c r="G148" s="45"/>
    </row>
    <row r="149" spans="1:7" x14ac:dyDescent="0.25">
      <c r="A149" s="383" t="s">
        <v>756</v>
      </c>
      <c r="B149" s="386" t="s">
        <v>757</v>
      </c>
      <c r="C149" s="41">
        <f>SUM(C156:C157)</f>
        <v>4272.8646888379999</v>
      </c>
      <c r="D149" s="72"/>
      <c r="E149" s="72"/>
      <c r="F149" s="46">
        <f>SUM(F156:F157)</f>
        <v>0.21667774370111137</v>
      </c>
      <c r="G149" s="45"/>
    </row>
    <row r="150" spans="1:7" x14ac:dyDescent="0.25">
      <c r="A150" s="383" t="s">
        <v>758</v>
      </c>
      <c r="B150" s="386" t="s">
        <v>759</v>
      </c>
      <c r="C150" s="41">
        <f>SUM(C158:C159)</f>
        <v>5925.0100394972005</v>
      </c>
      <c r="D150" s="72"/>
      <c r="E150" s="72"/>
      <c r="F150" s="46">
        <f>SUM(F158:F159)</f>
        <v>0.30045833422209745</v>
      </c>
      <c r="G150" s="45"/>
    </row>
    <row r="151" spans="1:7" x14ac:dyDescent="0.25">
      <c r="A151" s="383" t="s">
        <v>760</v>
      </c>
      <c r="B151" s="386" t="s">
        <v>761</v>
      </c>
      <c r="C151" s="41">
        <f>SUM(C153,C160,C161,C162)</f>
        <v>8656.6134507648403</v>
      </c>
      <c r="D151" s="72"/>
      <c r="E151" s="72"/>
      <c r="F151" s="46">
        <f>SUM(F153,F160,F161,F162)</f>
        <v>0.43897843886896171</v>
      </c>
      <c r="G151" s="45"/>
    </row>
    <row r="152" spans="1:7" x14ac:dyDescent="0.25">
      <c r="A152" s="383" t="s">
        <v>762</v>
      </c>
      <c r="B152" s="389" t="s">
        <v>107</v>
      </c>
      <c r="C152" s="391">
        <f>SUM(C148:C151)</f>
        <v>19719.90577275004</v>
      </c>
      <c r="D152" s="72"/>
      <c r="E152" s="72"/>
      <c r="F152" s="46">
        <f>SUM(F148:F151)</f>
        <v>0.99999999999999989</v>
      </c>
      <c r="G152" s="45"/>
    </row>
    <row r="153" spans="1:7" outlineLevel="1" x14ac:dyDescent="0.25">
      <c r="A153" s="383" t="s">
        <v>763</v>
      </c>
      <c r="B153" s="420" t="s">
        <v>764</v>
      </c>
      <c r="C153" s="41">
        <v>428.48359831502495</v>
      </c>
      <c r="D153" s="72"/>
      <c r="E153" s="72"/>
      <c r="F153" s="46">
        <f t="shared" ref="F153:F162" si="2">C153/C$152</f>
        <v>2.1728481020792969E-2</v>
      </c>
      <c r="G153" s="45"/>
    </row>
    <row r="154" spans="1:7" outlineLevel="1" x14ac:dyDescent="0.25">
      <c r="A154" s="383" t="s">
        <v>765</v>
      </c>
      <c r="B154" s="420" t="s">
        <v>766</v>
      </c>
      <c r="C154" s="41">
        <v>710.85277342999996</v>
      </c>
      <c r="D154" s="72"/>
      <c r="E154" s="72"/>
      <c r="F154" s="46">
        <f t="shared" si="2"/>
        <v>3.604747312800511E-2</v>
      </c>
      <c r="G154" s="45"/>
    </row>
    <row r="155" spans="1:7" outlineLevel="1" x14ac:dyDescent="0.25">
      <c r="A155" s="383" t="s">
        <v>767</v>
      </c>
      <c r="B155" s="420" t="s">
        <v>768</v>
      </c>
      <c r="C155" s="41">
        <v>154.56482022</v>
      </c>
      <c r="D155" s="72"/>
      <c r="E155" s="72"/>
      <c r="F155" s="46">
        <f t="shared" si="2"/>
        <v>7.838010079824289E-3</v>
      </c>
      <c r="G155" s="45"/>
    </row>
    <row r="156" spans="1:7" outlineLevel="1" x14ac:dyDescent="0.25">
      <c r="A156" s="383" t="s">
        <v>769</v>
      </c>
      <c r="B156" s="420" t="s">
        <v>770</v>
      </c>
      <c r="C156" s="41">
        <v>4071.321469</v>
      </c>
      <c r="D156" s="72"/>
      <c r="E156" s="72"/>
      <c r="F156" s="46">
        <f t="shared" si="2"/>
        <v>0.20645745045222058</v>
      </c>
      <c r="G156" s="45"/>
    </row>
    <row r="157" spans="1:7" outlineLevel="1" x14ac:dyDescent="0.25">
      <c r="A157" s="383" t="s">
        <v>771</v>
      </c>
      <c r="B157" s="420" t="s">
        <v>772</v>
      </c>
      <c r="C157" s="41">
        <v>201.543219838</v>
      </c>
      <c r="D157" s="72"/>
      <c r="E157" s="72"/>
      <c r="F157" s="46">
        <f t="shared" si="2"/>
        <v>1.0220293248890802E-2</v>
      </c>
      <c r="G157" s="45"/>
    </row>
    <row r="158" spans="1:7" outlineLevel="1" x14ac:dyDescent="0.25">
      <c r="A158" s="383" t="s">
        <v>773</v>
      </c>
      <c r="B158" s="420" t="s">
        <v>774</v>
      </c>
      <c r="C158" s="41">
        <v>5377.3616621700003</v>
      </c>
      <c r="D158" s="72"/>
      <c r="E158" s="72"/>
      <c r="F158" s="46">
        <f t="shared" si="2"/>
        <v>0.27268698563462251</v>
      </c>
      <c r="G158" s="45"/>
    </row>
    <row r="159" spans="1:7" outlineLevel="1" x14ac:dyDescent="0.25">
      <c r="A159" s="383" t="s">
        <v>775</v>
      </c>
      <c r="B159" s="420" t="s">
        <v>776</v>
      </c>
      <c r="C159" s="41">
        <v>547.64837732720002</v>
      </c>
      <c r="D159" s="72"/>
      <c r="E159" s="72"/>
      <c r="F159" s="46">
        <f t="shared" si="2"/>
        <v>2.7771348587474903E-2</v>
      </c>
      <c r="G159" s="45"/>
    </row>
    <row r="160" spans="1:7" outlineLevel="1" x14ac:dyDescent="0.25">
      <c r="A160" s="383" t="s">
        <v>777</v>
      </c>
      <c r="B160" s="423" t="s">
        <v>778</v>
      </c>
      <c r="C160" s="41">
        <v>5974.6840784398146</v>
      </c>
      <c r="D160" s="72"/>
      <c r="E160" s="72"/>
      <c r="F160" s="46">
        <f t="shared" si="2"/>
        <v>0.30297731375045078</v>
      </c>
      <c r="G160" s="45"/>
    </row>
    <row r="161" spans="1:7" outlineLevel="1" x14ac:dyDescent="0.25">
      <c r="A161" s="383" t="s">
        <v>779</v>
      </c>
      <c r="B161" s="423" t="s">
        <v>780</v>
      </c>
      <c r="C161" s="41">
        <v>2142.7832896499999</v>
      </c>
      <c r="D161" s="72"/>
      <c r="E161" s="72"/>
      <c r="F161" s="46">
        <f t="shared" si="2"/>
        <v>0.1086609294356267</v>
      </c>
      <c r="G161" s="45"/>
    </row>
    <row r="162" spans="1:7" outlineLevel="1" x14ac:dyDescent="0.25">
      <c r="A162" s="383" t="s">
        <v>781</v>
      </c>
      <c r="B162" s="423" t="s">
        <v>782</v>
      </c>
      <c r="C162" s="41">
        <v>110.66248435999999</v>
      </c>
      <c r="D162" s="72"/>
      <c r="E162" s="72"/>
      <c r="F162" s="46">
        <f t="shared" si="2"/>
        <v>5.6117146620912857E-3</v>
      </c>
      <c r="G162" s="45"/>
    </row>
    <row r="163" spans="1:7" outlineLevel="1" x14ac:dyDescent="0.25">
      <c r="A163" s="383" t="s">
        <v>783</v>
      </c>
      <c r="B163" s="423"/>
      <c r="C163" s="41"/>
      <c r="D163" s="72"/>
      <c r="E163" s="72"/>
      <c r="F163" s="46"/>
      <c r="G163" s="45"/>
    </row>
    <row r="164" spans="1:7" outlineLevel="1" x14ac:dyDescent="0.25">
      <c r="A164" s="383" t="s">
        <v>784</v>
      </c>
      <c r="B164" s="424"/>
      <c r="C164" s="41"/>
      <c r="D164" s="72"/>
      <c r="E164" s="72"/>
      <c r="F164" s="46"/>
      <c r="G164" s="45"/>
    </row>
    <row r="165" spans="1:7" outlineLevel="1" x14ac:dyDescent="0.25">
      <c r="A165" s="383" t="s">
        <v>785</v>
      </c>
      <c r="B165" s="425"/>
      <c r="C165" s="51"/>
      <c r="D165" s="42"/>
      <c r="E165" s="42"/>
      <c r="F165" s="46"/>
      <c r="G165" s="45"/>
    </row>
    <row r="166" spans="1:7" x14ac:dyDescent="0.25">
      <c r="A166" s="362"/>
      <c r="B166" s="363" t="s">
        <v>786</v>
      </c>
      <c r="C166" s="362" t="s">
        <v>562</v>
      </c>
      <c r="D166" s="362"/>
      <c r="E166" s="362"/>
      <c r="F166" s="365"/>
      <c r="G166" s="365"/>
    </row>
    <row r="167" spans="1:7" s="348" customFormat="1" x14ac:dyDescent="0.25">
      <c r="A167" s="383" t="s">
        <v>787</v>
      </c>
      <c r="B167" s="383" t="s">
        <v>788</v>
      </c>
      <c r="C167" s="43">
        <v>0</v>
      </c>
      <c r="E167" s="20"/>
      <c r="F167" s="20"/>
    </row>
    <row r="168" spans="1:7" s="348" customFormat="1" x14ac:dyDescent="0.25">
      <c r="A168" s="383" t="s">
        <v>789</v>
      </c>
      <c r="B168" s="403" t="s">
        <v>790</v>
      </c>
      <c r="C168" s="43">
        <v>0</v>
      </c>
      <c r="E168" s="20"/>
      <c r="F168" s="20"/>
    </row>
    <row r="169" spans="1:7" s="348" customFormat="1" x14ac:dyDescent="0.25">
      <c r="A169" s="383" t="s">
        <v>791</v>
      </c>
      <c r="B169" s="412"/>
      <c r="C169" s="43"/>
      <c r="E169" s="20"/>
      <c r="F169" s="20"/>
    </row>
    <row r="170" spans="1:7" s="348" customFormat="1" x14ac:dyDescent="0.25">
      <c r="A170" s="383" t="s">
        <v>792</v>
      </c>
      <c r="B170" s="412"/>
      <c r="C170" s="43"/>
      <c r="E170" s="20"/>
      <c r="F170" s="20"/>
    </row>
    <row r="171" spans="1:7" x14ac:dyDescent="0.25">
      <c r="A171" s="383" t="s">
        <v>793</v>
      </c>
      <c r="B171" s="412"/>
      <c r="C171" s="43"/>
      <c r="E171" s="20"/>
      <c r="F171" s="20"/>
    </row>
    <row r="172" spans="1:7" x14ac:dyDescent="0.25">
      <c r="A172" s="362"/>
      <c r="B172" s="363" t="s">
        <v>794</v>
      </c>
      <c r="C172" s="362" t="s">
        <v>562</v>
      </c>
      <c r="D172" s="362"/>
      <c r="E172" s="362"/>
      <c r="F172" s="365"/>
      <c r="G172" s="365"/>
    </row>
    <row r="173" spans="1:7" x14ac:dyDescent="0.25">
      <c r="A173" s="383" t="s">
        <v>795</v>
      </c>
      <c r="B173" s="383" t="s">
        <v>796</v>
      </c>
      <c r="C173" s="43">
        <v>0.34799094728282109</v>
      </c>
    </row>
    <row r="174" spans="1:7" outlineLevel="1" x14ac:dyDescent="0.25">
      <c r="A174" s="383" t="s">
        <v>797</v>
      </c>
      <c r="B174" s="412" t="s">
        <v>798</v>
      </c>
      <c r="C174" s="241">
        <v>0.27109275049979425</v>
      </c>
    </row>
    <row r="175" spans="1:7" outlineLevel="1" x14ac:dyDescent="0.25">
      <c r="A175" s="383" t="s">
        <v>799</v>
      </c>
      <c r="B175" s="412"/>
      <c r="C175" s="241"/>
    </row>
    <row r="176" spans="1:7" outlineLevel="1" x14ac:dyDescent="0.25">
      <c r="A176" s="383" t="s">
        <v>800</v>
      </c>
      <c r="B176" s="412"/>
      <c r="C176" s="241"/>
    </row>
    <row r="177" spans="1:7" outlineLevel="1" x14ac:dyDescent="0.25">
      <c r="A177" s="383" t="s">
        <v>801</v>
      </c>
      <c r="B177" s="412"/>
      <c r="C177" s="241"/>
    </row>
    <row r="178" spans="1:7" outlineLevel="1" x14ac:dyDescent="0.25">
      <c r="A178" s="383" t="s">
        <v>802</v>
      </c>
      <c r="B178" s="412"/>
      <c r="C178" s="241"/>
      <c r="D178" s="25"/>
      <c r="E178" s="25"/>
      <c r="F178" s="25"/>
      <c r="G178" s="20"/>
    </row>
    <row r="179" spans="1:7" outlineLevel="1" x14ac:dyDescent="0.25">
      <c r="A179" s="383" t="s">
        <v>803</v>
      </c>
      <c r="B179" s="412"/>
      <c r="C179" s="241"/>
      <c r="D179" s="25"/>
      <c r="E179" s="25"/>
      <c r="F179" s="25"/>
      <c r="G179" s="20"/>
    </row>
  </sheetData>
  <protectedRanges>
    <protectedRange sqref="C3 C10 B11:C17 C19:D19 F19:G19 B22:D36 C39:C41 B43:C47 F43:F47 B78:C80 B104:C128 C130:C136 B133:B136 C138:C146 B141:B146 C148:C151 B82:C102 B50:C76 B153:C165 F39:F41" name="Public Sector Assets"/>
    <protectedRange sqref="C167:C171" name="NPLs"/>
    <protectedRange sqref="C173:C179 B174:B179" name="Concentration Risks"/>
  </protectedRanges>
  <hyperlinks>
    <hyperlink ref="B6" location="'B2. HTT Public Sector Assets'!B8" display="8. Public Sector Assets" xr:uid="{00000000-0004-0000-0300-000000000000}"/>
    <hyperlink ref="B129" location="'2. Harmonised Glossary'!A9" display="Breakdown by Interest Rate" xr:uid="{00000000-0004-0000-0300-000001000000}"/>
    <hyperlink ref="B166" location="'2. Harmonised Glossary'!A14" display="Non-Performing Loans" xr:uid="{00000000-0004-0000-0300-000002000000}"/>
  </hyperlinks>
  <pageMargins left="0.7" right="0.7" top="0.75" bottom="0.75" header="0.3" footer="0.3"/>
  <pageSetup paperSize="9" scale="71"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DC83B1-751F-4F9F-8547-FA425F1FC857}">
  <sheetPr codeName="Feuil5">
    <tabColor rgb="FFE36E00"/>
    <pageSetUpPr fitToPage="1"/>
  </sheetPr>
  <dimension ref="A1:C57"/>
  <sheetViews>
    <sheetView zoomScale="80" zoomScaleNormal="80" workbookViewId="0">
      <selection activeCell="C10" sqref="C10"/>
    </sheetView>
  </sheetViews>
  <sheetFormatPr baseColWidth="10" defaultColWidth="9.140625" defaultRowHeight="15" outlineLevelRow="1" x14ac:dyDescent="0.25"/>
  <cols>
    <col min="1" max="1" width="16.28515625" customWidth="1"/>
    <col min="2" max="2" width="89.85546875" customWidth="1"/>
    <col min="3" max="3" width="134.7109375" customWidth="1"/>
  </cols>
  <sheetData>
    <row r="1" spans="1:3" ht="31.5" x14ac:dyDescent="0.25">
      <c r="A1" s="3" t="s">
        <v>804</v>
      </c>
      <c r="B1" s="3"/>
      <c r="C1" s="366" t="s">
        <v>13</v>
      </c>
    </row>
    <row r="2" spans="1:3" x14ac:dyDescent="0.25">
      <c r="B2" s="20"/>
      <c r="C2" s="20"/>
    </row>
    <row r="3" spans="1:3" x14ac:dyDescent="0.25">
      <c r="A3" s="74" t="s">
        <v>805</v>
      </c>
      <c r="B3" s="75"/>
      <c r="C3" s="20"/>
    </row>
    <row r="4" spans="1:3" x14ac:dyDescent="0.25">
      <c r="B4" s="25"/>
      <c r="C4" s="20"/>
    </row>
    <row r="5" spans="1:3" ht="37.5" x14ac:dyDescent="0.25">
      <c r="A5" s="33" t="s">
        <v>24</v>
      </c>
      <c r="B5" s="33" t="s">
        <v>806</v>
      </c>
      <c r="C5" s="76" t="s">
        <v>807</v>
      </c>
    </row>
    <row r="6" spans="1:3" ht="30" x14ac:dyDescent="0.25">
      <c r="A6" s="405" t="s">
        <v>808</v>
      </c>
      <c r="B6" s="382" t="s">
        <v>809</v>
      </c>
      <c r="C6" s="435" t="s">
        <v>810</v>
      </c>
    </row>
    <row r="7" spans="1:3" ht="30" x14ac:dyDescent="0.25">
      <c r="A7" s="405" t="s">
        <v>811</v>
      </c>
      <c r="B7" s="382" t="s">
        <v>812</v>
      </c>
      <c r="C7" s="435" t="s">
        <v>813</v>
      </c>
    </row>
    <row r="8" spans="1:3" s="350" customFormat="1" ht="30" x14ac:dyDescent="0.25">
      <c r="A8" s="405" t="s">
        <v>814</v>
      </c>
      <c r="B8" s="382" t="s">
        <v>815</v>
      </c>
      <c r="C8" s="78" t="s">
        <v>816</v>
      </c>
    </row>
    <row r="9" spans="1:3" ht="30" x14ac:dyDescent="0.25">
      <c r="A9" s="405" t="s">
        <v>817</v>
      </c>
      <c r="B9" s="382" t="s">
        <v>818</v>
      </c>
      <c r="C9" s="78" t="s">
        <v>819</v>
      </c>
    </row>
    <row r="10" spans="1:3" ht="165" x14ac:dyDescent="0.25">
      <c r="A10" s="405" t="s">
        <v>820</v>
      </c>
      <c r="B10" s="382" t="s">
        <v>821</v>
      </c>
      <c r="C10" s="77" t="s">
        <v>822</v>
      </c>
    </row>
    <row r="11" spans="1:3" ht="45" x14ac:dyDescent="0.25">
      <c r="A11" s="405" t="s">
        <v>823</v>
      </c>
      <c r="B11" s="382" t="s">
        <v>824</v>
      </c>
      <c r="C11" s="79" t="s">
        <v>825</v>
      </c>
    </row>
    <row r="12" spans="1:3" s="348" customFormat="1" x14ac:dyDescent="0.25">
      <c r="A12" s="405" t="s">
        <v>826</v>
      </c>
      <c r="B12" s="382" t="s">
        <v>827</v>
      </c>
      <c r="C12" s="351" t="s">
        <v>34</v>
      </c>
    </row>
    <row r="13" spans="1:3" x14ac:dyDescent="0.25">
      <c r="A13" s="405" t="s">
        <v>828</v>
      </c>
      <c r="B13" s="382" t="s">
        <v>829</v>
      </c>
      <c r="C13" s="78" t="s">
        <v>830</v>
      </c>
    </row>
    <row r="14" spans="1:3" x14ac:dyDescent="0.25">
      <c r="A14" s="405" t="s">
        <v>831</v>
      </c>
      <c r="B14" s="382" t="s">
        <v>832</v>
      </c>
      <c r="C14" s="78" t="s">
        <v>830</v>
      </c>
    </row>
    <row r="15" spans="1:3" ht="30" x14ac:dyDescent="0.25">
      <c r="A15" s="405" t="s">
        <v>833</v>
      </c>
      <c r="B15" s="382" t="s">
        <v>834</v>
      </c>
      <c r="C15" s="78" t="s">
        <v>830</v>
      </c>
    </row>
    <row r="16" spans="1:3" x14ac:dyDescent="0.25">
      <c r="A16" s="405" t="s">
        <v>835</v>
      </c>
      <c r="B16" s="382" t="s">
        <v>836</v>
      </c>
      <c r="C16" s="78" t="s">
        <v>830</v>
      </c>
    </row>
    <row r="17" spans="1:3" ht="30" x14ac:dyDescent="0.25">
      <c r="A17" s="405" t="s">
        <v>837</v>
      </c>
      <c r="B17" s="426" t="s">
        <v>838</v>
      </c>
      <c r="C17" s="78" t="s">
        <v>830</v>
      </c>
    </row>
    <row r="18" spans="1:3" ht="135" x14ac:dyDescent="0.25">
      <c r="A18" s="405" t="s">
        <v>839</v>
      </c>
      <c r="B18" s="426" t="s">
        <v>840</v>
      </c>
      <c r="C18" s="77" t="s">
        <v>841</v>
      </c>
    </row>
    <row r="19" spans="1:3" x14ac:dyDescent="0.25">
      <c r="A19" s="405" t="s">
        <v>842</v>
      </c>
      <c r="B19" s="426" t="s">
        <v>843</v>
      </c>
      <c r="C19" s="78" t="s">
        <v>844</v>
      </c>
    </row>
    <row r="20" spans="1:3" s="348" customFormat="1" x14ac:dyDescent="0.25">
      <c r="A20" s="405" t="s">
        <v>446</v>
      </c>
      <c r="B20" s="382" t="s">
        <v>845</v>
      </c>
      <c r="C20" s="78" t="s">
        <v>846</v>
      </c>
    </row>
    <row r="21" spans="1:3" hidden="1" outlineLevel="1" x14ac:dyDescent="0.25">
      <c r="A21" s="405" t="s">
        <v>847</v>
      </c>
      <c r="B21" s="388" t="s">
        <v>848</v>
      </c>
      <c r="C21" s="25"/>
    </row>
    <row r="22" spans="1:3" hidden="1" outlineLevel="1" x14ac:dyDescent="0.25">
      <c r="A22" s="405" t="s">
        <v>849</v>
      </c>
      <c r="B22" s="427"/>
      <c r="C22" s="25"/>
    </row>
    <row r="23" spans="1:3" hidden="1" outlineLevel="1" x14ac:dyDescent="0.25">
      <c r="A23" s="405" t="s">
        <v>850</v>
      </c>
      <c r="B23" s="416"/>
      <c r="C23" s="25"/>
    </row>
    <row r="24" spans="1:3" hidden="1" outlineLevel="1" x14ac:dyDescent="0.25">
      <c r="A24" s="405" t="s">
        <v>851</v>
      </c>
      <c r="B24" s="428"/>
      <c r="C24" s="25"/>
    </row>
    <row r="25" spans="1:3" s="349" customFormat="1" hidden="1" outlineLevel="1" x14ac:dyDescent="0.25">
      <c r="A25" s="405" t="s">
        <v>852</v>
      </c>
      <c r="B25" s="428"/>
      <c r="C25" s="25"/>
    </row>
    <row r="26" spans="1:3" s="349" customFormat="1" hidden="1" outlineLevel="1" x14ac:dyDescent="0.25">
      <c r="A26" s="405" t="s">
        <v>853</v>
      </c>
      <c r="B26" s="428"/>
      <c r="C26" s="25"/>
    </row>
    <row r="27" spans="1:3" hidden="1" outlineLevel="1" x14ac:dyDescent="0.25">
      <c r="A27" s="405" t="s">
        <v>854</v>
      </c>
      <c r="B27" s="428"/>
      <c r="C27" s="25"/>
    </row>
    <row r="28" spans="1:3" ht="18.75" collapsed="1" x14ac:dyDescent="0.25">
      <c r="A28" s="33"/>
      <c r="B28" s="33" t="s">
        <v>855</v>
      </c>
      <c r="C28" s="76" t="s">
        <v>807</v>
      </c>
    </row>
    <row r="29" spans="1:3" x14ac:dyDescent="0.25">
      <c r="A29" s="405" t="s">
        <v>856</v>
      </c>
      <c r="B29" s="382" t="s">
        <v>857</v>
      </c>
      <c r="C29" s="25"/>
    </row>
    <row r="30" spans="1:3" x14ac:dyDescent="0.25">
      <c r="A30" s="405" t="s">
        <v>858</v>
      </c>
      <c r="B30" s="382" t="s">
        <v>859</v>
      </c>
      <c r="C30" s="25"/>
    </row>
    <row r="31" spans="1:3" x14ac:dyDescent="0.25">
      <c r="A31" s="405" t="s">
        <v>860</v>
      </c>
      <c r="B31" s="382" t="s">
        <v>861</v>
      </c>
      <c r="C31" s="25"/>
    </row>
    <row r="32" spans="1:3" ht="30" hidden="1" outlineLevel="1" x14ac:dyDescent="0.25">
      <c r="A32" s="405" t="s">
        <v>862</v>
      </c>
      <c r="B32" s="429" t="s">
        <v>863</v>
      </c>
      <c r="C32" s="25"/>
    </row>
    <row r="33" spans="1:3" hidden="1" outlineLevel="1" x14ac:dyDescent="0.25">
      <c r="A33" s="405" t="s">
        <v>864</v>
      </c>
      <c r="B33" s="430"/>
      <c r="C33" s="25"/>
    </row>
    <row r="34" spans="1:3" hidden="1" outlineLevel="1" x14ac:dyDescent="0.25">
      <c r="A34" s="405" t="s">
        <v>865</v>
      </c>
      <c r="B34" s="430"/>
      <c r="C34" s="25"/>
    </row>
    <row r="35" spans="1:3" hidden="1" outlineLevel="1" x14ac:dyDescent="0.25">
      <c r="A35" s="405" t="s">
        <v>866</v>
      </c>
      <c r="B35" s="430"/>
      <c r="C35" s="25"/>
    </row>
    <row r="36" spans="1:3" hidden="1" outlineLevel="1" x14ac:dyDescent="0.25">
      <c r="A36" s="405" t="s">
        <v>867</v>
      </c>
      <c r="B36" s="430"/>
      <c r="C36" s="25"/>
    </row>
    <row r="37" spans="1:3" hidden="1" outlineLevel="1" x14ac:dyDescent="0.25">
      <c r="A37" s="405" t="s">
        <v>868</v>
      </c>
      <c r="B37" s="430"/>
      <c r="C37" s="25"/>
    </row>
    <row r="38" spans="1:3" hidden="1" outlineLevel="1" x14ac:dyDescent="0.25">
      <c r="A38" s="405" t="s">
        <v>869</v>
      </c>
      <c r="B38" s="430"/>
      <c r="C38" s="25"/>
    </row>
    <row r="39" spans="1:3" hidden="1" outlineLevel="1" x14ac:dyDescent="0.25">
      <c r="A39" s="405" t="s">
        <v>870</v>
      </c>
      <c r="B39" s="430"/>
      <c r="C39" s="25"/>
    </row>
    <row r="40" spans="1:3" hidden="1" outlineLevel="1" x14ac:dyDescent="0.25">
      <c r="A40" s="405" t="s">
        <v>871</v>
      </c>
      <c r="B40" s="431"/>
      <c r="C40" s="25"/>
    </row>
    <row r="41" spans="1:3" hidden="1" outlineLevel="1" x14ac:dyDescent="0.25">
      <c r="A41" s="405" t="s">
        <v>872</v>
      </c>
      <c r="B41" s="430"/>
      <c r="C41" s="25"/>
    </row>
    <row r="42" spans="1:3" hidden="1" outlineLevel="1" x14ac:dyDescent="0.25">
      <c r="A42" s="405" t="s">
        <v>873</v>
      </c>
      <c r="B42" s="430"/>
      <c r="C42" s="25"/>
    </row>
    <row r="43" spans="1:3" hidden="1" outlineLevel="1" x14ac:dyDescent="0.25">
      <c r="A43" s="405" t="s">
        <v>874</v>
      </c>
      <c r="B43" s="430"/>
      <c r="C43" s="25"/>
    </row>
    <row r="44" spans="1:3" ht="18.75" collapsed="1" x14ac:dyDescent="0.25">
      <c r="A44" s="33"/>
      <c r="B44" s="33" t="s">
        <v>875</v>
      </c>
      <c r="C44" s="76" t="s">
        <v>876</v>
      </c>
    </row>
    <row r="45" spans="1:3" x14ac:dyDescent="0.25">
      <c r="A45" s="405" t="s">
        <v>877</v>
      </c>
      <c r="B45" s="426" t="s">
        <v>878</v>
      </c>
      <c r="C45" s="25" t="s">
        <v>72</v>
      </c>
    </row>
    <row r="46" spans="1:3" x14ac:dyDescent="0.25">
      <c r="A46" s="405" t="s">
        <v>879</v>
      </c>
      <c r="B46" s="426" t="s">
        <v>880</v>
      </c>
      <c r="C46" s="25" t="s">
        <v>881</v>
      </c>
    </row>
    <row r="47" spans="1:3" x14ac:dyDescent="0.25">
      <c r="A47" s="405" t="s">
        <v>882</v>
      </c>
      <c r="B47" s="426" t="s">
        <v>883</v>
      </c>
      <c r="C47" s="25" t="s">
        <v>40</v>
      </c>
    </row>
    <row r="48" spans="1:3" hidden="1" outlineLevel="1" x14ac:dyDescent="0.25">
      <c r="A48" s="405" t="s">
        <v>884</v>
      </c>
      <c r="B48" s="429" t="s">
        <v>885</v>
      </c>
      <c r="C48" s="353" t="s">
        <v>886</v>
      </c>
    </row>
    <row r="49" spans="1:3" hidden="1" outlineLevel="1" x14ac:dyDescent="0.25">
      <c r="A49" s="405" t="s">
        <v>887</v>
      </c>
      <c r="B49" s="432"/>
      <c r="C49" s="25"/>
    </row>
    <row r="50" spans="1:3" hidden="1" outlineLevel="1" x14ac:dyDescent="0.25">
      <c r="A50" s="405" t="s">
        <v>888</v>
      </c>
      <c r="B50" s="433"/>
      <c r="C50" s="25"/>
    </row>
    <row r="51" spans="1:3" ht="18.75" collapsed="1" x14ac:dyDescent="0.25">
      <c r="A51" s="33"/>
      <c r="B51" s="33" t="s">
        <v>889</v>
      </c>
      <c r="C51" s="76" t="s">
        <v>807</v>
      </c>
    </row>
    <row r="52" spans="1:3" ht="120" x14ac:dyDescent="0.25">
      <c r="A52" s="405" t="s">
        <v>890</v>
      </c>
      <c r="B52" s="382" t="s">
        <v>891</v>
      </c>
      <c r="C52" s="77" t="s">
        <v>892</v>
      </c>
    </row>
    <row r="53" spans="1:3" ht="60" x14ac:dyDescent="0.25">
      <c r="A53" s="405" t="s">
        <v>893</v>
      </c>
      <c r="B53" s="432"/>
      <c r="C53" s="77" t="s">
        <v>894</v>
      </c>
    </row>
    <row r="54" spans="1:3" ht="75" x14ac:dyDescent="0.25">
      <c r="A54" s="405" t="s">
        <v>895</v>
      </c>
      <c r="B54" s="432"/>
      <c r="C54" s="77" t="s">
        <v>896</v>
      </c>
    </row>
    <row r="55" spans="1:3" ht="105" x14ac:dyDescent="0.25">
      <c r="A55" s="405" t="s">
        <v>897</v>
      </c>
      <c r="B55" s="432"/>
      <c r="C55" s="77" t="s">
        <v>898</v>
      </c>
    </row>
    <row r="56" spans="1:3" ht="45" x14ac:dyDescent="0.25">
      <c r="A56" s="405" t="s">
        <v>899</v>
      </c>
      <c r="B56" s="432"/>
      <c r="C56" s="77" t="s">
        <v>900</v>
      </c>
    </row>
    <row r="57" spans="1:3" ht="105" x14ac:dyDescent="0.25">
      <c r="A57" s="405" t="s">
        <v>901</v>
      </c>
      <c r="B57" s="432"/>
      <c r="C57" s="77" t="s">
        <v>902</v>
      </c>
    </row>
  </sheetData>
  <protectedRanges>
    <protectedRange sqref="B21:C27 C8:C10 B52 C52:C56 B33:C43 C29:C31 A53:B57 C13:C20 C32" name="Glossary"/>
    <protectedRange sqref="B32" name="Glossary_1"/>
    <protectedRange sqref="C6" name="Glossary_1_1"/>
    <protectedRange sqref="C7" name="Glossary_1_2"/>
  </protectedRanges>
  <hyperlinks>
    <hyperlink ref="C12" r:id="rId1" xr:uid="{00000000-0004-0000-0400-000000000000}"/>
  </hyperlinks>
  <pageMargins left="0.7" right="0.7" top="0.75" bottom="0.75" header="0.3" footer="0.3"/>
  <pageSetup paperSize="9" scale="54"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98ED2-6CB6-464B-9B4B-9BEFE6FF11FE}">
  <sheetPr codeName="Feuil6">
    <tabColor rgb="FF243386"/>
    <pageSetUpPr fitToPage="1"/>
  </sheetPr>
  <dimension ref="A1:G91"/>
  <sheetViews>
    <sheetView zoomScale="80" zoomScaleNormal="80" workbookViewId="0">
      <selection activeCell="B76" sqref="B76:C76"/>
    </sheetView>
  </sheetViews>
  <sheetFormatPr baseColWidth="10" defaultColWidth="9.140625" defaultRowHeight="15" outlineLevelRow="1" x14ac:dyDescent="0.25"/>
  <cols>
    <col min="1" max="1" width="13" customWidth="1"/>
    <col min="2" max="2" width="60.7109375" customWidth="1"/>
    <col min="3" max="3" width="30.140625" bestFit="1" customWidth="1"/>
    <col min="4" max="4" width="25.28515625" bestFit="1" customWidth="1"/>
    <col min="5" max="5" width="20.42578125" bestFit="1" customWidth="1"/>
    <col min="6" max="6" width="19.42578125" bestFit="1" customWidth="1"/>
    <col min="7" max="7" width="45.85546875" customWidth="1"/>
    <col min="8" max="8" width="6.7109375" customWidth="1"/>
  </cols>
  <sheetData>
    <row r="1" spans="1:7" x14ac:dyDescent="0.25">
      <c r="A1" s="444" t="s">
        <v>903</v>
      </c>
      <c r="B1" s="444"/>
      <c r="C1" s="25"/>
      <c r="D1" s="25"/>
      <c r="E1" s="25"/>
      <c r="F1" s="25"/>
      <c r="G1" s="25"/>
    </row>
    <row r="2" spans="1:7" ht="31.5" x14ac:dyDescent="0.25">
      <c r="A2" s="3" t="s">
        <v>904</v>
      </c>
      <c r="B2" s="3"/>
      <c r="C2" s="20"/>
      <c r="D2" s="20"/>
      <c r="E2" s="20"/>
      <c r="F2" s="366" t="s">
        <v>13</v>
      </c>
      <c r="G2" s="55"/>
    </row>
    <row r="3" spans="1:7" x14ac:dyDescent="0.25">
      <c r="A3" s="20"/>
      <c r="B3" s="21"/>
      <c r="C3" s="21"/>
      <c r="D3" s="20"/>
      <c r="E3" s="20"/>
      <c r="F3" s="20"/>
      <c r="G3" s="20"/>
    </row>
    <row r="4" spans="1:7" ht="18.75" x14ac:dyDescent="0.25">
      <c r="A4" s="22"/>
      <c r="B4" s="23" t="s">
        <v>14</v>
      </c>
      <c r="C4" s="24" t="s">
        <v>15</v>
      </c>
      <c r="D4" s="22"/>
      <c r="E4" s="22"/>
      <c r="F4" s="20"/>
      <c r="G4" s="20"/>
    </row>
    <row r="5" spans="1:7" x14ac:dyDescent="0.25">
      <c r="A5" s="25"/>
      <c r="B5" s="25"/>
      <c r="C5" s="25"/>
      <c r="D5" s="25"/>
      <c r="E5" s="25"/>
      <c r="F5" s="25"/>
      <c r="G5" s="25"/>
    </row>
    <row r="6" spans="1:7" ht="18.75" x14ac:dyDescent="0.25">
      <c r="A6" s="26"/>
      <c r="B6" s="27" t="s">
        <v>905</v>
      </c>
      <c r="C6" s="26"/>
      <c r="D6" s="25"/>
      <c r="E6" s="28"/>
      <c r="F6" s="28"/>
      <c r="G6" s="28"/>
    </row>
    <row r="7" spans="1:7" x14ac:dyDescent="0.25">
      <c r="A7" s="25"/>
      <c r="B7" s="29" t="s">
        <v>906</v>
      </c>
      <c r="C7" s="25"/>
      <c r="D7" s="25"/>
      <c r="E7" s="25"/>
      <c r="F7" s="25"/>
      <c r="G7" s="25"/>
    </row>
    <row r="8" spans="1:7" x14ac:dyDescent="0.25">
      <c r="A8" s="25"/>
      <c r="B8" s="29" t="s">
        <v>907</v>
      </c>
      <c r="C8" s="25"/>
      <c r="D8" s="25"/>
      <c r="E8" s="25"/>
      <c r="F8" s="25"/>
      <c r="G8" s="25"/>
    </row>
    <row r="9" spans="1:7" x14ac:dyDescent="0.25">
      <c r="A9" s="25"/>
      <c r="B9" s="31" t="s">
        <v>908</v>
      </c>
      <c r="C9" s="25"/>
      <c r="D9" s="25"/>
      <c r="E9" s="25"/>
      <c r="F9" s="25"/>
      <c r="G9" s="25"/>
    </row>
    <row r="10" spans="1:7" x14ac:dyDescent="0.25">
      <c r="A10" s="25"/>
      <c r="B10" s="32"/>
      <c r="C10" s="25"/>
      <c r="D10" s="25"/>
      <c r="E10" s="25"/>
      <c r="F10" s="25"/>
      <c r="G10" s="25"/>
    </row>
    <row r="11" spans="1:7" x14ac:dyDescent="0.25">
      <c r="A11" s="25"/>
      <c r="B11" s="32"/>
      <c r="C11" s="25"/>
      <c r="D11" s="25"/>
      <c r="E11" s="25"/>
      <c r="F11" s="25"/>
      <c r="G11" s="25"/>
    </row>
    <row r="12" spans="1:7" ht="37.5" x14ac:dyDescent="0.25">
      <c r="A12" s="33" t="s">
        <v>24</v>
      </c>
      <c r="B12" s="33" t="s">
        <v>909</v>
      </c>
      <c r="C12" s="34"/>
      <c r="D12" s="34"/>
      <c r="E12" s="34"/>
      <c r="F12" s="34"/>
      <c r="G12" s="34"/>
    </row>
    <row r="13" spans="1:7" x14ac:dyDescent="0.25">
      <c r="A13" s="362"/>
      <c r="B13" s="363" t="s">
        <v>910</v>
      </c>
      <c r="C13" s="362" t="s">
        <v>911</v>
      </c>
      <c r="D13" s="362" t="s">
        <v>912</v>
      </c>
      <c r="E13" s="364"/>
      <c r="F13" s="365"/>
      <c r="G13" s="365"/>
    </row>
    <row r="14" spans="1:7" x14ac:dyDescent="0.25">
      <c r="A14" s="383" t="s">
        <v>913</v>
      </c>
      <c r="B14" s="386" t="s">
        <v>914</v>
      </c>
      <c r="C14" s="80" t="s">
        <v>915</v>
      </c>
      <c r="D14" s="80" t="s">
        <v>916</v>
      </c>
      <c r="E14" s="28"/>
      <c r="F14" s="28"/>
      <c r="G14" s="28"/>
    </row>
    <row r="15" spans="1:7" x14ac:dyDescent="0.25">
      <c r="A15" s="383" t="s">
        <v>917</v>
      </c>
      <c r="B15" s="386" t="s">
        <v>500</v>
      </c>
      <c r="C15" s="80" t="s">
        <v>915</v>
      </c>
      <c r="D15" s="80" t="s">
        <v>916</v>
      </c>
      <c r="E15" s="28"/>
      <c r="F15" s="28"/>
      <c r="G15" s="28"/>
    </row>
    <row r="16" spans="1:7" x14ac:dyDescent="0.25">
      <c r="A16" s="383" t="s">
        <v>918</v>
      </c>
      <c r="B16" s="386" t="s">
        <v>919</v>
      </c>
      <c r="C16" s="80" t="s">
        <v>920</v>
      </c>
      <c r="D16" s="80" t="s">
        <v>920</v>
      </c>
      <c r="E16" s="28"/>
      <c r="F16" s="28"/>
      <c r="G16" s="28"/>
    </row>
    <row r="17" spans="1:7" x14ac:dyDescent="0.25">
      <c r="A17" s="383" t="s">
        <v>921</v>
      </c>
      <c r="B17" s="386" t="s">
        <v>922</v>
      </c>
      <c r="C17" s="80" t="s">
        <v>920</v>
      </c>
      <c r="D17" s="80" t="s">
        <v>920</v>
      </c>
      <c r="E17" s="28"/>
      <c r="F17" s="28"/>
      <c r="G17" s="28"/>
    </row>
    <row r="18" spans="1:7" x14ac:dyDescent="0.25">
      <c r="A18" s="383" t="s">
        <v>923</v>
      </c>
      <c r="B18" s="386" t="s">
        <v>924</v>
      </c>
      <c r="C18" s="80" t="s">
        <v>915</v>
      </c>
      <c r="D18" s="80" t="s">
        <v>916</v>
      </c>
      <c r="E18" s="28"/>
      <c r="F18" s="28"/>
      <c r="G18" s="28"/>
    </row>
    <row r="19" spans="1:7" x14ac:dyDescent="0.25">
      <c r="A19" s="383" t="s">
        <v>925</v>
      </c>
      <c r="B19" s="386" t="s">
        <v>926</v>
      </c>
      <c r="C19" s="80" t="s">
        <v>920</v>
      </c>
      <c r="D19" s="80" t="s">
        <v>920</v>
      </c>
      <c r="E19" s="28"/>
      <c r="F19" s="28"/>
      <c r="G19" s="28"/>
    </row>
    <row r="20" spans="1:7" x14ac:dyDescent="0.25">
      <c r="A20" s="383" t="s">
        <v>927</v>
      </c>
      <c r="B20" s="386" t="s">
        <v>928</v>
      </c>
      <c r="C20" s="80" t="s">
        <v>915</v>
      </c>
      <c r="D20" s="80" t="s">
        <v>916</v>
      </c>
      <c r="E20" s="28"/>
      <c r="F20" s="28"/>
      <c r="G20" s="28"/>
    </row>
    <row r="21" spans="1:7" x14ac:dyDescent="0.25">
      <c r="A21" s="383" t="s">
        <v>929</v>
      </c>
      <c r="B21" s="386" t="s">
        <v>930</v>
      </c>
      <c r="C21" s="80" t="s">
        <v>920</v>
      </c>
      <c r="D21" s="80" t="s">
        <v>920</v>
      </c>
      <c r="E21" s="28"/>
      <c r="F21" s="28"/>
      <c r="G21" s="28"/>
    </row>
    <row r="22" spans="1:7" x14ac:dyDescent="0.25">
      <c r="A22" s="383" t="s">
        <v>931</v>
      </c>
      <c r="B22" s="386" t="s">
        <v>932</v>
      </c>
      <c r="C22" s="80" t="s">
        <v>920</v>
      </c>
      <c r="D22" s="80" t="s">
        <v>920</v>
      </c>
      <c r="E22" s="28"/>
      <c r="F22" s="28"/>
      <c r="G22" s="28"/>
    </row>
    <row r="23" spans="1:7" x14ac:dyDescent="0.25">
      <c r="A23" s="383" t="s">
        <v>933</v>
      </c>
      <c r="B23" s="386" t="s">
        <v>934</v>
      </c>
      <c r="C23" s="80" t="s">
        <v>920</v>
      </c>
      <c r="D23" s="80" t="s">
        <v>920</v>
      </c>
      <c r="E23" s="28"/>
      <c r="F23" s="28"/>
      <c r="G23" s="28"/>
    </row>
    <row r="24" spans="1:7" x14ac:dyDescent="0.25">
      <c r="A24" s="383" t="s">
        <v>935</v>
      </c>
      <c r="B24" s="386" t="s">
        <v>936</v>
      </c>
      <c r="C24" s="80" t="s">
        <v>937</v>
      </c>
      <c r="D24" s="80" t="s">
        <v>920</v>
      </c>
      <c r="E24" s="28"/>
      <c r="F24" s="28"/>
      <c r="G24" s="28"/>
    </row>
    <row r="25" spans="1:7" hidden="1" outlineLevel="1" x14ac:dyDescent="0.25">
      <c r="A25" s="383" t="s">
        <v>938</v>
      </c>
      <c r="B25" s="388" t="s">
        <v>939</v>
      </c>
      <c r="C25" s="25"/>
      <c r="D25" s="25"/>
      <c r="E25" s="28"/>
      <c r="F25" s="28"/>
      <c r="G25" s="28"/>
    </row>
    <row r="26" spans="1:7" hidden="1" outlineLevel="1" x14ac:dyDescent="0.25">
      <c r="A26" s="383" t="s">
        <v>940</v>
      </c>
      <c r="B26" s="434"/>
      <c r="C26" s="25"/>
      <c r="D26" s="25"/>
      <c r="E26" s="28"/>
      <c r="F26" s="28"/>
      <c r="G26" s="28"/>
    </row>
    <row r="27" spans="1:7" hidden="1" outlineLevel="1" x14ac:dyDescent="0.25">
      <c r="A27" s="383" t="s">
        <v>941</v>
      </c>
      <c r="B27" s="434"/>
      <c r="C27" s="25"/>
      <c r="D27" s="25"/>
      <c r="E27" s="28"/>
      <c r="F27" s="28"/>
      <c r="G27" s="28"/>
    </row>
    <row r="28" spans="1:7" hidden="1" outlineLevel="1" x14ac:dyDescent="0.25">
      <c r="A28" s="383" t="s">
        <v>942</v>
      </c>
      <c r="B28" s="434"/>
      <c r="C28" s="25"/>
      <c r="D28" s="25"/>
      <c r="E28" s="28"/>
      <c r="F28" s="28"/>
      <c r="G28" s="28"/>
    </row>
    <row r="29" spans="1:7" hidden="1" outlineLevel="1" x14ac:dyDescent="0.25">
      <c r="A29" s="383" t="s">
        <v>943</v>
      </c>
      <c r="B29" s="434"/>
      <c r="C29" s="25"/>
      <c r="D29" s="25"/>
      <c r="E29" s="28"/>
      <c r="F29" s="28"/>
      <c r="G29" s="28"/>
    </row>
    <row r="30" spans="1:7" hidden="1" outlineLevel="1" x14ac:dyDescent="0.25">
      <c r="A30" s="383" t="s">
        <v>944</v>
      </c>
      <c r="B30" s="434"/>
      <c r="C30" s="25"/>
      <c r="D30" s="25"/>
      <c r="E30" s="28"/>
      <c r="F30" s="28"/>
      <c r="G30" s="28"/>
    </row>
    <row r="31" spans="1:7" hidden="1" outlineLevel="1" x14ac:dyDescent="0.25">
      <c r="A31" s="383" t="s">
        <v>945</v>
      </c>
      <c r="B31" s="434"/>
      <c r="C31" s="25"/>
      <c r="D31" s="25"/>
      <c r="E31" s="28"/>
      <c r="F31" s="28"/>
      <c r="G31" s="28"/>
    </row>
    <row r="32" spans="1:7" hidden="1" outlineLevel="1" x14ac:dyDescent="0.25">
      <c r="A32" s="383" t="s">
        <v>946</v>
      </c>
      <c r="B32" s="434"/>
      <c r="C32" s="25"/>
      <c r="D32" s="25"/>
      <c r="E32" s="28"/>
      <c r="F32" s="28"/>
      <c r="G32" s="28"/>
    </row>
    <row r="33" spans="1:7" ht="18.75" collapsed="1" x14ac:dyDescent="0.25">
      <c r="A33" s="34"/>
      <c r="B33" s="33" t="s">
        <v>907</v>
      </c>
      <c r="C33" s="34"/>
      <c r="D33" s="34"/>
      <c r="E33" s="34"/>
      <c r="F33" s="34"/>
      <c r="G33" s="34"/>
    </row>
    <row r="34" spans="1:7" x14ac:dyDescent="0.25">
      <c r="A34" s="362"/>
      <c r="B34" s="363" t="s">
        <v>947</v>
      </c>
      <c r="C34" s="362" t="s">
        <v>948</v>
      </c>
      <c r="D34" s="362" t="s">
        <v>912</v>
      </c>
      <c r="E34" s="364" t="s">
        <v>949</v>
      </c>
      <c r="F34" s="365"/>
      <c r="G34" s="365"/>
    </row>
    <row r="35" spans="1:7" x14ac:dyDescent="0.25">
      <c r="A35" s="383" t="s">
        <v>950</v>
      </c>
      <c r="B35" s="82" t="s">
        <v>915</v>
      </c>
      <c r="C35" s="83" t="s">
        <v>920</v>
      </c>
      <c r="D35" s="83" t="s">
        <v>916</v>
      </c>
      <c r="E35" s="83" t="s">
        <v>951</v>
      </c>
      <c r="F35" s="81"/>
      <c r="G35" s="81"/>
    </row>
    <row r="36" spans="1:7" x14ac:dyDescent="0.25">
      <c r="A36" s="383" t="s">
        <v>952</v>
      </c>
      <c r="B36" s="39"/>
      <c r="C36" s="25"/>
      <c r="D36" s="25"/>
      <c r="E36" s="25"/>
      <c r="F36" s="25"/>
      <c r="G36" s="25"/>
    </row>
    <row r="37" spans="1:7" x14ac:dyDescent="0.25">
      <c r="A37" s="383" t="s">
        <v>953</v>
      </c>
      <c r="B37" s="39"/>
      <c r="C37" s="25"/>
      <c r="D37" s="25"/>
      <c r="E37" s="25"/>
      <c r="F37" s="25"/>
      <c r="G37" s="25"/>
    </row>
    <row r="38" spans="1:7" x14ac:dyDescent="0.25">
      <c r="A38" s="383" t="s">
        <v>954</v>
      </c>
      <c r="B38" s="39"/>
      <c r="C38" s="25"/>
      <c r="D38" s="25"/>
      <c r="E38" s="25"/>
      <c r="F38" s="25"/>
      <c r="G38" s="25"/>
    </row>
    <row r="39" spans="1:7" x14ac:dyDescent="0.25">
      <c r="A39" s="383" t="s">
        <v>955</v>
      </c>
      <c r="B39" s="39"/>
      <c r="C39" s="25"/>
      <c r="D39" s="25"/>
      <c r="E39" s="25"/>
      <c r="F39" s="25"/>
      <c r="G39" s="25"/>
    </row>
    <row r="40" spans="1:7" x14ac:dyDescent="0.25">
      <c r="A40" s="383" t="s">
        <v>956</v>
      </c>
      <c r="B40" s="39"/>
      <c r="C40" s="25"/>
      <c r="D40" s="25"/>
      <c r="E40" s="25"/>
      <c r="F40" s="25"/>
      <c r="G40" s="25"/>
    </row>
    <row r="41" spans="1:7" x14ac:dyDescent="0.25">
      <c r="A41" s="383" t="s">
        <v>957</v>
      </c>
      <c r="B41" s="39"/>
      <c r="C41" s="25"/>
      <c r="D41" s="25"/>
      <c r="E41" s="25"/>
      <c r="F41" s="25"/>
      <c r="G41" s="25"/>
    </row>
    <row r="42" spans="1:7" x14ac:dyDescent="0.25">
      <c r="A42" s="383" t="s">
        <v>958</v>
      </c>
      <c r="B42" s="39"/>
      <c r="C42" s="25"/>
      <c r="D42" s="25"/>
      <c r="E42" s="25"/>
      <c r="F42" s="25"/>
      <c r="G42" s="25"/>
    </row>
    <row r="43" spans="1:7" x14ac:dyDescent="0.25">
      <c r="A43" s="383" t="s">
        <v>959</v>
      </c>
      <c r="B43" s="39"/>
      <c r="C43" s="25"/>
      <c r="D43" s="25"/>
      <c r="E43" s="25"/>
      <c r="F43" s="25"/>
      <c r="G43" s="25"/>
    </row>
    <row r="44" spans="1:7" x14ac:dyDescent="0.25">
      <c r="A44" s="383" t="s">
        <v>960</v>
      </c>
      <c r="B44" s="39"/>
      <c r="C44" s="25"/>
      <c r="D44" s="25"/>
      <c r="E44" s="25"/>
      <c r="F44" s="25"/>
      <c r="G44" s="25"/>
    </row>
    <row r="45" spans="1:7" x14ac:dyDescent="0.25">
      <c r="A45" s="383" t="s">
        <v>961</v>
      </c>
      <c r="B45" s="39"/>
      <c r="C45" s="25"/>
      <c r="D45" s="25"/>
      <c r="E45" s="25"/>
      <c r="F45" s="25"/>
      <c r="G45" s="25"/>
    </row>
    <row r="46" spans="1:7" x14ac:dyDescent="0.25">
      <c r="A46" s="383" t="s">
        <v>962</v>
      </c>
      <c r="B46" s="39"/>
      <c r="C46" s="25"/>
      <c r="D46" s="25"/>
      <c r="E46" s="25"/>
      <c r="F46" s="25"/>
      <c r="G46" s="25"/>
    </row>
    <row r="47" spans="1:7" x14ac:dyDescent="0.25">
      <c r="A47" s="383" t="s">
        <v>963</v>
      </c>
      <c r="B47" s="39"/>
      <c r="C47" s="25"/>
      <c r="D47" s="25"/>
      <c r="E47" s="25"/>
      <c r="F47" s="25"/>
      <c r="G47" s="25"/>
    </row>
    <row r="48" spans="1:7" x14ac:dyDescent="0.25">
      <c r="A48" s="383" t="s">
        <v>964</v>
      </c>
      <c r="B48" s="39"/>
      <c r="C48" s="25"/>
      <c r="D48" s="25"/>
      <c r="E48" s="25"/>
      <c r="F48" s="25"/>
      <c r="G48" s="25"/>
    </row>
    <row r="49" spans="1:7" x14ac:dyDescent="0.25">
      <c r="A49" s="383" t="s">
        <v>965</v>
      </c>
      <c r="B49" s="39"/>
      <c r="C49" s="25"/>
      <c r="D49" s="25"/>
      <c r="E49" s="25"/>
      <c r="F49" s="25"/>
      <c r="G49" s="25"/>
    </row>
    <row r="50" spans="1:7" x14ac:dyDescent="0.25">
      <c r="A50" s="383" t="s">
        <v>966</v>
      </c>
      <c r="B50" s="39"/>
      <c r="C50" s="25"/>
      <c r="D50" s="25"/>
      <c r="E50" s="25"/>
      <c r="F50" s="25"/>
      <c r="G50" s="25"/>
    </row>
    <row r="51" spans="1:7" x14ac:dyDescent="0.25">
      <c r="A51" s="383" t="s">
        <v>967</v>
      </c>
      <c r="B51" s="39"/>
      <c r="C51" s="25"/>
      <c r="D51" s="25"/>
      <c r="E51" s="25"/>
      <c r="F51" s="25"/>
      <c r="G51" s="25"/>
    </row>
    <row r="52" spans="1:7" x14ac:dyDescent="0.25">
      <c r="A52" s="383" t="s">
        <v>968</v>
      </c>
      <c r="B52" s="39"/>
      <c r="C52" s="25"/>
      <c r="D52" s="25"/>
      <c r="E52" s="25"/>
      <c r="F52" s="25"/>
      <c r="G52" s="25"/>
    </row>
    <row r="53" spans="1:7" x14ac:dyDescent="0.25">
      <c r="A53" s="383" t="s">
        <v>969</v>
      </c>
      <c r="B53" s="39"/>
      <c r="C53" s="25"/>
      <c r="D53" s="25"/>
      <c r="E53" s="25"/>
      <c r="F53" s="25"/>
      <c r="G53" s="25"/>
    </row>
    <row r="54" spans="1:7" x14ac:dyDescent="0.25">
      <c r="A54" s="383" t="s">
        <v>970</v>
      </c>
      <c r="B54" s="39"/>
      <c r="C54" s="25"/>
      <c r="D54" s="25"/>
      <c r="E54" s="25"/>
      <c r="F54" s="25"/>
      <c r="G54" s="25"/>
    </row>
    <row r="55" spans="1:7" x14ac:dyDescent="0.25">
      <c r="A55" s="383" t="s">
        <v>971</v>
      </c>
      <c r="B55" s="39"/>
      <c r="C55" s="25"/>
      <c r="D55" s="25"/>
      <c r="E55" s="25"/>
      <c r="F55" s="25"/>
      <c r="G55" s="25"/>
    </row>
    <row r="56" spans="1:7" x14ac:dyDescent="0.25">
      <c r="A56" s="383" t="s">
        <v>972</v>
      </c>
      <c r="B56" s="39"/>
      <c r="C56" s="25"/>
      <c r="D56" s="25"/>
      <c r="E56" s="25"/>
      <c r="F56" s="25"/>
      <c r="G56" s="25"/>
    </row>
    <row r="57" spans="1:7" x14ac:dyDescent="0.25">
      <c r="A57" s="383" t="s">
        <v>973</v>
      </c>
      <c r="B57" s="39"/>
      <c r="C57" s="25"/>
      <c r="D57" s="25"/>
      <c r="E57" s="25"/>
      <c r="F57" s="25"/>
      <c r="G57" s="25"/>
    </row>
    <row r="58" spans="1:7" x14ac:dyDescent="0.25">
      <c r="A58" s="383" t="s">
        <v>974</v>
      </c>
      <c r="B58" s="39"/>
      <c r="C58" s="25"/>
      <c r="D58" s="25"/>
      <c r="E58" s="25"/>
      <c r="F58" s="25"/>
      <c r="G58" s="25"/>
    </row>
    <row r="59" spans="1:7" x14ac:dyDescent="0.25">
      <c r="A59" s="383" t="s">
        <v>975</v>
      </c>
      <c r="B59" s="39"/>
      <c r="C59" s="25"/>
      <c r="D59" s="25"/>
      <c r="E59" s="25"/>
      <c r="F59" s="25"/>
      <c r="G59" s="25"/>
    </row>
    <row r="60" spans="1:7" hidden="1" outlineLevel="1" x14ac:dyDescent="0.25">
      <c r="A60" s="383" t="s">
        <v>976</v>
      </c>
      <c r="B60" s="39"/>
      <c r="C60" s="25"/>
      <c r="D60" s="25"/>
      <c r="E60" s="39"/>
      <c r="F60" s="39"/>
      <c r="G60" s="39"/>
    </row>
    <row r="61" spans="1:7" hidden="1" outlineLevel="1" x14ac:dyDescent="0.25">
      <c r="A61" s="383" t="s">
        <v>977</v>
      </c>
      <c r="B61" s="39"/>
      <c r="C61" s="25"/>
      <c r="D61" s="25"/>
      <c r="E61" s="39"/>
      <c r="F61" s="39"/>
      <c r="G61" s="39"/>
    </row>
    <row r="62" spans="1:7" hidden="1" outlineLevel="1" x14ac:dyDescent="0.25">
      <c r="A62" s="383" t="s">
        <v>978</v>
      </c>
      <c r="B62" s="39"/>
      <c r="C62" s="25"/>
      <c r="D62" s="25"/>
      <c r="E62" s="39"/>
      <c r="F62" s="39"/>
      <c r="G62" s="39"/>
    </row>
    <row r="63" spans="1:7" hidden="1" outlineLevel="1" x14ac:dyDescent="0.25">
      <c r="A63" s="383" t="s">
        <v>979</v>
      </c>
      <c r="B63" s="39"/>
      <c r="C63" s="25"/>
      <c r="D63" s="25"/>
      <c r="E63" s="39"/>
      <c r="F63" s="39"/>
      <c r="G63" s="39"/>
    </row>
    <row r="64" spans="1:7" hidden="1" outlineLevel="1" x14ac:dyDescent="0.25">
      <c r="A64" s="383" t="s">
        <v>980</v>
      </c>
      <c r="B64" s="39"/>
      <c r="C64" s="25"/>
      <c r="D64" s="25"/>
      <c r="E64" s="39"/>
      <c r="F64" s="39"/>
      <c r="G64" s="39"/>
    </row>
    <row r="65" spans="1:7" hidden="1" outlineLevel="1" x14ac:dyDescent="0.25">
      <c r="A65" s="383" t="s">
        <v>981</v>
      </c>
      <c r="B65" s="39"/>
      <c r="C65" s="25"/>
      <c r="D65" s="25"/>
      <c r="E65" s="39"/>
      <c r="F65" s="39"/>
      <c r="G65" s="39"/>
    </row>
    <row r="66" spans="1:7" hidden="1" outlineLevel="1" x14ac:dyDescent="0.25">
      <c r="A66" s="383" t="s">
        <v>982</v>
      </c>
      <c r="B66" s="39"/>
      <c r="C66" s="25"/>
      <c r="D66" s="25"/>
      <c r="E66" s="39"/>
      <c r="F66" s="39"/>
      <c r="G66" s="39"/>
    </row>
    <row r="67" spans="1:7" hidden="1" outlineLevel="1" x14ac:dyDescent="0.25">
      <c r="A67" s="383" t="s">
        <v>983</v>
      </c>
      <c r="B67" s="39"/>
      <c r="C67" s="25"/>
      <c r="D67" s="25"/>
      <c r="E67" s="39"/>
      <c r="F67" s="39"/>
      <c r="G67" s="39"/>
    </row>
    <row r="68" spans="1:7" hidden="1" outlineLevel="1" x14ac:dyDescent="0.25">
      <c r="A68" s="383" t="s">
        <v>984</v>
      </c>
      <c r="B68" s="39"/>
      <c r="C68" s="25"/>
      <c r="D68" s="25"/>
      <c r="E68" s="39"/>
      <c r="F68" s="39"/>
      <c r="G68" s="39"/>
    </row>
    <row r="69" spans="1:7" hidden="1" outlineLevel="1" x14ac:dyDescent="0.25">
      <c r="A69" s="383" t="s">
        <v>985</v>
      </c>
      <c r="B69" s="39"/>
      <c r="C69" s="25"/>
      <c r="D69" s="25"/>
      <c r="E69" s="39"/>
      <c r="F69" s="39"/>
      <c r="G69" s="39"/>
    </row>
    <row r="70" spans="1:7" hidden="1" outlineLevel="1" x14ac:dyDescent="0.25">
      <c r="A70" s="383" t="s">
        <v>986</v>
      </c>
      <c r="B70" s="39"/>
      <c r="C70" s="25"/>
      <c r="D70" s="25"/>
      <c r="E70" s="39"/>
      <c r="F70" s="39"/>
      <c r="G70" s="39"/>
    </row>
    <row r="71" spans="1:7" hidden="1" outlineLevel="1" x14ac:dyDescent="0.25">
      <c r="A71" s="383" t="s">
        <v>987</v>
      </c>
      <c r="B71" s="39"/>
      <c r="C71" s="25"/>
      <c r="D71" s="25"/>
      <c r="E71" s="39"/>
      <c r="F71" s="39"/>
      <c r="G71" s="39"/>
    </row>
    <row r="72" spans="1:7" hidden="1" outlineLevel="1" x14ac:dyDescent="0.25">
      <c r="A72" s="383" t="s">
        <v>988</v>
      </c>
      <c r="B72" s="39"/>
      <c r="C72" s="25"/>
      <c r="D72" s="25"/>
      <c r="E72" s="39"/>
      <c r="F72" s="39"/>
      <c r="G72" s="39"/>
    </row>
    <row r="73" spans="1:7" ht="18.75" collapsed="1" x14ac:dyDescent="0.25">
      <c r="A73" s="34"/>
      <c r="B73" s="33" t="s">
        <v>908</v>
      </c>
      <c r="C73" s="34"/>
      <c r="D73" s="34"/>
      <c r="E73" s="34"/>
      <c r="F73" s="34"/>
      <c r="G73" s="34"/>
    </row>
    <row r="74" spans="1:7" x14ac:dyDescent="0.25">
      <c r="A74" s="362"/>
      <c r="B74" s="363" t="s">
        <v>547</v>
      </c>
      <c r="C74" s="417" t="s">
        <v>989</v>
      </c>
      <c r="D74" s="417" t="s">
        <v>990</v>
      </c>
      <c r="E74" s="418" t="s">
        <v>991</v>
      </c>
      <c r="F74" s="418" t="s">
        <v>992</v>
      </c>
      <c r="G74" s="417" t="s">
        <v>993</v>
      </c>
    </row>
    <row r="75" spans="1:7" x14ac:dyDescent="0.25">
      <c r="A75" s="383" t="s">
        <v>994</v>
      </c>
      <c r="B75" s="383" t="s">
        <v>995</v>
      </c>
      <c r="C75" s="419"/>
      <c r="D75" s="419"/>
      <c r="E75" s="419">
        <v>5.0687864090105217</v>
      </c>
      <c r="F75" s="419"/>
      <c r="G75" s="419">
        <f>SUM(C75:F75)</f>
        <v>5.0687864090105217</v>
      </c>
    </row>
    <row r="76" spans="1:7" x14ac:dyDescent="0.25">
      <c r="A76" s="383" t="s">
        <v>996</v>
      </c>
      <c r="B76" s="383" t="s">
        <v>997</v>
      </c>
      <c r="C76" s="419"/>
      <c r="D76" s="419"/>
      <c r="E76" s="419">
        <v>11.742270300694141</v>
      </c>
      <c r="F76" s="419"/>
      <c r="G76" s="419">
        <f>SUM(C76:F76)</f>
        <v>11.742270300694141</v>
      </c>
    </row>
    <row r="77" spans="1:7" outlineLevel="1" x14ac:dyDescent="0.25">
      <c r="A77" s="383" t="s">
        <v>998</v>
      </c>
      <c r="B77" s="25"/>
      <c r="C77" s="25"/>
      <c r="D77" s="25"/>
      <c r="E77" s="25"/>
      <c r="F77" s="25"/>
      <c r="G77" s="436"/>
    </row>
    <row r="78" spans="1:7" outlineLevel="1" x14ac:dyDescent="0.25">
      <c r="A78" s="383" t="s">
        <v>999</v>
      </c>
      <c r="B78" s="25"/>
      <c r="C78" s="25"/>
      <c r="D78" s="25"/>
      <c r="E78" s="25"/>
      <c r="F78" s="25"/>
      <c r="G78" s="25"/>
    </row>
    <row r="79" spans="1:7" outlineLevel="1" x14ac:dyDescent="0.25">
      <c r="A79" s="383" t="s">
        <v>1000</v>
      </c>
      <c r="B79" s="25"/>
      <c r="C79" s="25"/>
      <c r="D79" s="25"/>
      <c r="E79" s="25"/>
      <c r="F79" s="25"/>
      <c r="G79" s="25"/>
    </row>
    <row r="80" spans="1:7" outlineLevel="1" x14ac:dyDescent="0.25">
      <c r="A80" s="383" t="s">
        <v>1001</v>
      </c>
      <c r="B80" s="25"/>
      <c r="C80" s="25"/>
      <c r="D80" s="25"/>
      <c r="E80" s="25"/>
      <c r="F80" s="25"/>
      <c r="G80" s="25"/>
    </row>
    <row r="81" spans="1:7" ht="30" x14ac:dyDescent="0.25">
      <c r="A81" s="362"/>
      <c r="B81" s="363" t="s">
        <v>1002</v>
      </c>
      <c r="C81" s="362" t="s">
        <v>1003</v>
      </c>
      <c r="D81" s="362" t="s">
        <v>1004</v>
      </c>
      <c r="E81" s="364" t="s">
        <v>562</v>
      </c>
      <c r="F81" s="365" t="s">
        <v>1005</v>
      </c>
      <c r="G81" s="365" t="s">
        <v>1006</v>
      </c>
    </row>
    <row r="82" spans="1:7" x14ac:dyDescent="0.25">
      <c r="A82" s="383" t="s">
        <v>1007</v>
      </c>
      <c r="B82" s="383" t="s">
        <v>1008</v>
      </c>
      <c r="C82" s="25"/>
      <c r="D82" s="25"/>
      <c r="E82" s="240">
        <v>7.9685401380991203E-4</v>
      </c>
      <c r="F82" s="25"/>
      <c r="G82" s="240">
        <v>7.9685401380991203E-4</v>
      </c>
    </row>
    <row r="83" spans="1:7" x14ac:dyDescent="0.25">
      <c r="A83" s="383" t="s">
        <v>1009</v>
      </c>
      <c r="B83" s="383" t="s">
        <v>1010</v>
      </c>
      <c r="C83" s="25"/>
      <c r="D83" s="25"/>
      <c r="E83" s="240">
        <v>0</v>
      </c>
      <c r="F83" s="25"/>
      <c r="G83" s="240">
        <v>0</v>
      </c>
    </row>
    <row r="84" spans="1:7" x14ac:dyDescent="0.25">
      <c r="A84" s="383" t="s">
        <v>1011</v>
      </c>
      <c r="B84" s="383" t="s">
        <v>1012</v>
      </c>
      <c r="C84" s="25"/>
      <c r="D84" s="25"/>
      <c r="E84" s="240">
        <v>0</v>
      </c>
      <c r="F84" s="25"/>
      <c r="G84" s="240">
        <v>0</v>
      </c>
    </row>
    <row r="85" spans="1:7" x14ac:dyDescent="0.25">
      <c r="A85" s="383" t="s">
        <v>1013</v>
      </c>
      <c r="B85" s="383" t="s">
        <v>1014</v>
      </c>
      <c r="C85" s="25"/>
      <c r="D85" s="25"/>
      <c r="E85" s="240">
        <v>0</v>
      </c>
      <c r="F85" s="25"/>
      <c r="G85" s="240">
        <v>0</v>
      </c>
    </row>
    <row r="86" spans="1:7" x14ac:dyDescent="0.25">
      <c r="A86" s="383" t="s">
        <v>1015</v>
      </c>
      <c r="B86" s="383" t="s">
        <v>1016</v>
      </c>
      <c r="C86" s="25"/>
      <c r="D86" s="25"/>
      <c r="E86" s="240">
        <v>0</v>
      </c>
      <c r="F86" s="25"/>
      <c r="G86" s="240">
        <v>0</v>
      </c>
    </row>
    <row r="87" spans="1:7" hidden="1" outlineLevel="1" x14ac:dyDescent="0.25">
      <c r="A87" s="383" t="s">
        <v>1017</v>
      </c>
      <c r="B87" s="412"/>
      <c r="C87" s="25"/>
      <c r="D87" s="25"/>
      <c r="E87" s="25"/>
      <c r="F87" s="25"/>
      <c r="G87" s="25"/>
    </row>
    <row r="88" spans="1:7" hidden="1" outlineLevel="1" x14ac:dyDescent="0.25">
      <c r="A88" s="383" t="s">
        <v>1018</v>
      </c>
      <c r="B88" s="412"/>
      <c r="C88" s="25"/>
      <c r="D88" s="25"/>
      <c r="E88" s="25"/>
      <c r="F88" s="25"/>
      <c r="G88" s="25"/>
    </row>
    <row r="89" spans="1:7" hidden="1" outlineLevel="1" x14ac:dyDescent="0.25">
      <c r="A89" s="383" t="s">
        <v>1019</v>
      </c>
      <c r="B89" s="412"/>
      <c r="C89" s="25"/>
      <c r="D89" s="25"/>
      <c r="E89" s="25"/>
      <c r="F89" s="25"/>
      <c r="G89" s="25"/>
    </row>
    <row r="90" spans="1:7" hidden="1" outlineLevel="1" x14ac:dyDescent="0.25">
      <c r="A90" s="383" t="s">
        <v>1020</v>
      </c>
      <c r="B90" s="412"/>
      <c r="C90" s="25"/>
      <c r="D90" s="25"/>
      <c r="E90" s="25"/>
      <c r="F90" s="25"/>
      <c r="G90" s="25"/>
    </row>
    <row r="91" spans="1:7" collapsed="1" x14ac:dyDescent="0.25"/>
  </sheetData>
  <protectedRanges>
    <protectedRange sqref="C4 C14:D24 B35:E72 B87:B90 B77:C80 C82:G90" name="Optional ECBECAIs"/>
    <protectedRange sqref="C75:G76" name="Optional ECBECAIs_1"/>
  </protectedRanges>
  <mergeCells count="1">
    <mergeCell ref="A1:B1"/>
  </mergeCells>
  <hyperlinks>
    <hyperlink ref="B7" location="'E. Optional ECB-ECAIs data'!B12" display="1. Additional information on the programme" xr:uid="{00000000-0004-0000-0500-000000000000}"/>
    <hyperlink ref="B8" location="'E. Optional ECB-ECAIs data'!B33" display="2.  Additional information on the swaps" xr:uid="{00000000-0004-0000-0500-000001000000}"/>
    <hyperlink ref="B9" location="'E. Optional ECB-ECAIs data'!B73" display="3.  Additional information on the asset distribution" xr:uid="{00000000-0004-0000-0500-000002000000}"/>
  </hyperlinks>
  <pageMargins left="0.7" right="0.7" top="0.75" bottom="0.75" header="0.3" footer="0.3"/>
  <pageSetup paperSize="9" scale="59"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24AFD-7B60-4C7C-A9FC-5DDC9C1CCF46}">
  <sheetPr codeName="Feuil7">
    <tabColor rgb="FFFFFF00"/>
    <pageSetUpPr fitToPage="1"/>
  </sheetPr>
  <dimension ref="A1:J118"/>
  <sheetViews>
    <sheetView zoomScale="80" zoomScaleNormal="80" workbookViewId="0"/>
  </sheetViews>
  <sheetFormatPr baseColWidth="10" defaultColWidth="9.140625" defaultRowHeight="15" x14ac:dyDescent="0.25"/>
  <cols>
    <col min="1" max="1" width="10.5703125" customWidth="1"/>
    <col min="2" max="3" width="24.7109375" customWidth="1"/>
    <col min="4" max="4" width="34.5703125" bestFit="1" customWidth="1"/>
    <col min="5" max="5" width="85.5703125" bestFit="1" customWidth="1"/>
    <col min="6" max="6" width="29.28515625" bestFit="1" customWidth="1"/>
    <col min="7" max="7" width="12.28515625" bestFit="1" customWidth="1"/>
    <col min="8" max="8" width="7.42578125" bestFit="1" customWidth="1"/>
    <col min="9" max="10" width="7.85546875" customWidth="1"/>
  </cols>
  <sheetData>
    <row r="1" spans="1:10" x14ac:dyDescent="0.25">
      <c r="A1" s="84"/>
      <c r="B1" s="85" t="s">
        <v>1021</v>
      </c>
      <c r="C1" s="86"/>
      <c r="D1" s="86"/>
      <c r="E1" s="86"/>
      <c r="F1" s="86"/>
      <c r="G1" s="86"/>
      <c r="H1" s="86"/>
      <c r="I1" s="86"/>
      <c r="J1" s="86"/>
    </row>
    <row r="2" spans="1:10" x14ac:dyDescent="0.25">
      <c r="A2" s="87"/>
      <c r="B2" s="88"/>
      <c r="C2" s="88"/>
      <c r="D2" s="88"/>
      <c r="E2" s="88"/>
      <c r="F2" s="88"/>
      <c r="G2" s="88"/>
      <c r="H2" s="88"/>
      <c r="I2" s="88"/>
      <c r="J2" s="88"/>
    </row>
    <row r="3" spans="1:10" x14ac:dyDescent="0.25">
      <c r="A3" s="87"/>
      <c r="B3" s="89" t="s">
        <v>1022</v>
      </c>
      <c r="C3" s="90" t="s">
        <v>3</v>
      </c>
      <c r="D3" s="91"/>
      <c r="E3" s="92"/>
      <c r="F3" s="88"/>
      <c r="G3" s="88"/>
      <c r="H3" s="88"/>
      <c r="I3" s="88"/>
      <c r="J3" s="88"/>
    </row>
    <row r="4" spans="1:10" x14ac:dyDescent="0.25">
      <c r="A4" s="87"/>
      <c r="B4" s="89" t="s">
        <v>1023</v>
      </c>
      <c r="C4" s="346">
        <v>46081</v>
      </c>
      <c r="D4" s="88" t="s">
        <v>1024</v>
      </c>
      <c r="E4" s="88"/>
      <c r="F4" s="88"/>
      <c r="G4" s="88"/>
      <c r="H4" s="88"/>
      <c r="I4" s="88"/>
      <c r="J4" s="88"/>
    </row>
    <row r="5" spans="1:10" x14ac:dyDescent="0.25">
      <c r="A5" s="87"/>
      <c r="B5" s="88"/>
      <c r="C5" s="88"/>
      <c r="D5" s="88"/>
      <c r="E5" s="88"/>
      <c r="F5" s="88"/>
      <c r="G5" s="88"/>
      <c r="H5" s="88"/>
      <c r="I5" s="88"/>
      <c r="J5" s="88"/>
    </row>
    <row r="6" spans="1:10" x14ac:dyDescent="0.25">
      <c r="A6" s="87"/>
      <c r="B6" s="88"/>
      <c r="C6" s="93"/>
      <c r="D6" s="88"/>
      <c r="E6" s="88"/>
      <c r="F6" s="88"/>
      <c r="G6" s="88"/>
      <c r="H6" s="88"/>
      <c r="I6" s="88"/>
      <c r="J6" s="88"/>
    </row>
    <row r="7" spans="1:10" x14ac:dyDescent="0.25">
      <c r="A7" s="94">
        <v>1</v>
      </c>
      <c r="B7" s="85" t="s">
        <v>1025</v>
      </c>
      <c r="C7" s="85"/>
      <c r="D7" s="85"/>
      <c r="E7" s="85"/>
      <c r="F7" s="85"/>
      <c r="G7" s="85"/>
      <c r="H7" s="85"/>
      <c r="I7" s="85"/>
      <c r="J7" s="85"/>
    </row>
    <row r="8" spans="1:10" x14ac:dyDescent="0.25">
      <c r="A8" s="87"/>
      <c r="B8" s="88"/>
      <c r="C8" s="88"/>
      <c r="D8" s="88"/>
      <c r="E8" s="88"/>
      <c r="F8" s="88"/>
      <c r="G8" s="88"/>
      <c r="H8" s="88"/>
      <c r="I8" s="88"/>
      <c r="J8" s="88"/>
    </row>
    <row r="9" spans="1:10" x14ac:dyDescent="0.25">
      <c r="A9" s="87"/>
      <c r="B9" s="88"/>
      <c r="C9" s="88"/>
      <c r="D9" s="88"/>
      <c r="E9" s="88"/>
      <c r="F9" s="88"/>
      <c r="G9" s="88"/>
      <c r="H9" s="88"/>
      <c r="I9" s="88"/>
      <c r="J9" s="88"/>
    </row>
    <row r="10" spans="1:10" x14ac:dyDescent="0.25">
      <c r="A10" s="87" t="s">
        <v>1026</v>
      </c>
      <c r="B10" s="95" t="s">
        <v>1027</v>
      </c>
      <c r="C10" s="96"/>
      <c r="D10" s="96"/>
      <c r="E10" s="97" t="s">
        <v>1028</v>
      </c>
      <c r="F10" s="98"/>
      <c r="G10" s="98"/>
      <c r="H10" s="99"/>
      <c r="I10" s="88"/>
      <c r="J10" s="88"/>
    </row>
    <row r="11" spans="1:10" x14ac:dyDescent="0.25">
      <c r="A11" s="87"/>
      <c r="B11" s="100" t="s">
        <v>1029</v>
      </c>
      <c r="C11" s="101"/>
      <c r="D11" s="101"/>
      <c r="E11" s="102" t="s">
        <v>1028</v>
      </c>
      <c r="F11" s="103"/>
      <c r="G11" s="103"/>
      <c r="H11" s="104"/>
      <c r="I11" s="88"/>
      <c r="J11" s="88"/>
    </row>
    <row r="12" spans="1:10" x14ac:dyDescent="0.25">
      <c r="A12" s="87"/>
      <c r="B12" s="105" t="s">
        <v>1030</v>
      </c>
      <c r="C12" s="106"/>
      <c r="D12" s="106"/>
      <c r="E12" s="107" t="s">
        <v>1031</v>
      </c>
      <c r="F12" s="108"/>
      <c r="G12" s="108"/>
      <c r="H12" s="109"/>
      <c r="I12" s="88"/>
      <c r="J12" s="88"/>
    </row>
    <row r="13" spans="1:10" x14ac:dyDescent="0.25">
      <c r="A13" s="87"/>
      <c r="B13" s="110"/>
      <c r="C13" s="110"/>
      <c r="D13" s="110"/>
      <c r="E13" s="110"/>
      <c r="F13" s="111"/>
      <c r="G13" s="88"/>
      <c r="H13" s="88"/>
      <c r="I13" s="88"/>
      <c r="J13" s="88"/>
    </row>
    <row r="14" spans="1:10" x14ac:dyDescent="0.25">
      <c r="A14" s="87"/>
      <c r="B14" s="112"/>
      <c r="C14" s="112"/>
      <c r="D14" s="112"/>
      <c r="E14" s="112"/>
      <c r="F14" s="111"/>
      <c r="G14" s="88"/>
      <c r="H14" s="88"/>
      <c r="I14" s="88"/>
      <c r="J14" s="88"/>
    </row>
    <row r="15" spans="1:10" x14ac:dyDescent="0.25">
      <c r="A15" s="87" t="s">
        <v>1032</v>
      </c>
      <c r="B15" s="113"/>
      <c r="C15" s="113"/>
      <c r="D15" s="113"/>
      <c r="E15" s="114"/>
      <c r="F15" s="115" t="s">
        <v>1033</v>
      </c>
      <c r="G15" s="116" t="s">
        <v>1034</v>
      </c>
      <c r="H15" s="117" t="s">
        <v>1035</v>
      </c>
      <c r="I15" s="88"/>
      <c r="J15" s="88"/>
    </row>
    <row r="16" spans="1:10" x14ac:dyDescent="0.25">
      <c r="A16" s="87"/>
      <c r="B16" s="118" t="s">
        <v>1036</v>
      </c>
      <c r="C16" s="119"/>
      <c r="D16" s="119"/>
      <c r="E16" s="120" t="s">
        <v>1037</v>
      </c>
      <c r="F16" s="323" t="s">
        <v>1038</v>
      </c>
      <c r="G16" s="324" t="s">
        <v>374</v>
      </c>
      <c r="H16" s="325" t="s">
        <v>1039</v>
      </c>
      <c r="I16" s="88"/>
      <c r="J16" s="88"/>
    </row>
    <row r="17" spans="1:10" x14ac:dyDescent="0.25">
      <c r="A17" s="87"/>
      <c r="B17" s="118"/>
      <c r="C17" s="119"/>
      <c r="D17" s="119"/>
      <c r="E17" s="121" t="s">
        <v>1040</v>
      </c>
      <c r="F17" s="326" t="s">
        <v>1041</v>
      </c>
      <c r="G17" s="324" t="s">
        <v>374</v>
      </c>
      <c r="H17" s="325" t="s">
        <v>1039</v>
      </c>
      <c r="I17" s="88"/>
      <c r="J17" s="88"/>
    </row>
    <row r="18" spans="1:10" x14ac:dyDescent="0.25">
      <c r="A18" s="87"/>
      <c r="B18" s="105"/>
      <c r="C18" s="106"/>
      <c r="D18" s="106"/>
      <c r="E18" s="122" t="s">
        <v>1042</v>
      </c>
      <c r="F18" s="327" t="s">
        <v>1043</v>
      </c>
      <c r="G18" s="328" t="s">
        <v>374</v>
      </c>
      <c r="H18" s="334" t="s">
        <v>1039</v>
      </c>
      <c r="I18" s="88"/>
      <c r="J18" s="88"/>
    </row>
    <row r="19" spans="1:10" x14ac:dyDescent="0.25">
      <c r="A19" s="87"/>
      <c r="B19" s="93"/>
      <c r="C19" s="93"/>
      <c r="D19" s="93"/>
      <c r="E19" s="93"/>
      <c r="F19" s="123"/>
      <c r="G19" s="123"/>
      <c r="H19" s="123"/>
      <c r="I19" s="88"/>
      <c r="J19" s="88"/>
    </row>
    <row r="20" spans="1:10" x14ac:dyDescent="0.25">
      <c r="A20" s="87"/>
      <c r="B20" s="93"/>
      <c r="C20" s="93"/>
      <c r="D20" s="93"/>
      <c r="E20" s="93"/>
      <c r="F20" s="123"/>
      <c r="G20" s="123"/>
      <c r="H20" s="123"/>
      <c r="I20" s="88"/>
      <c r="J20" s="88"/>
    </row>
    <row r="21" spans="1:10" x14ac:dyDescent="0.25">
      <c r="A21" s="87" t="s">
        <v>1044</v>
      </c>
      <c r="B21" s="88"/>
      <c r="C21" s="88"/>
      <c r="D21" s="88"/>
      <c r="E21" s="124"/>
      <c r="F21" s="125" t="s">
        <v>1033</v>
      </c>
      <c r="G21" s="126" t="s">
        <v>1045</v>
      </c>
      <c r="H21" s="127" t="s">
        <v>1035</v>
      </c>
      <c r="I21" s="88"/>
      <c r="J21" s="88"/>
    </row>
    <row r="22" spans="1:10" x14ac:dyDescent="0.25">
      <c r="A22" s="88"/>
      <c r="B22" s="95" t="s">
        <v>1046</v>
      </c>
      <c r="C22" s="96"/>
      <c r="D22" s="96"/>
      <c r="E22" s="128" t="s">
        <v>1037</v>
      </c>
      <c r="F22" s="329" t="s">
        <v>846</v>
      </c>
      <c r="G22" s="330" t="s">
        <v>846</v>
      </c>
      <c r="H22" s="331" t="s">
        <v>846</v>
      </c>
      <c r="I22" s="88"/>
      <c r="J22" s="88"/>
    </row>
    <row r="23" spans="1:10" x14ac:dyDescent="0.25">
      <c r="A23" s="87"/>
      <c r="B23" s="118"/>
      <c r="C23" s="119"/>
      <c r="D23" s="119"/>
      <c r="E23" s="121" t="s">
        <v>1040</v>
      </c>
      <c r="F23" s="326" t="s">
        <v>846</v>
      </c>
      <c r="G23" s="324" t="s">
        <v>846</v>
      </c>
      <c r="H23" s="332" t="s">
        <v>846</v>
      </c>
      <c r="I23" s="88"/>
      <c r="J23" s="88"/>
    </row>
    <row r="24" spans="1:10" x14ac:dyDescent="0.25">
      <c r="A24" s="87"/>
      <c r="B24" s="105"/>
      <c r="C24" s="106"/>
      <c r="D24" s="106"/>
      <c r="E24" s="122" t="s">
        <v>1042</v>
      </c>
      <c r="F24" s="327" t="s">
        <v>846</v>
      </c>
      <c r="G24" s="333" t="s">
        <v>846</v>
      </c>
      <c r="H24" s="334" t="s">
        <v>846</v>
      </c>
      <c r="I24" s="88"/>
      <c r="J24" s="88"/>
    </row>
    <row r="25" spans="1:10" x14ac:dyDescent="0.25">
      <c r="A25" s="87"/>
      <c r="B25" s="93"/>
      <c r="C25" s="93"/>
      <c r="D25" s="93"/>
      <c r="E25" s="93"/>
      <c r="F25" s="129"/>
      <c r="G25" s="129"/>
      <c r="H25" s="129"/>
      <c r="I25" s="88"/>
      <c r="J25" s="88"/>
    </row>
    <row r="26" spans="1:10" x14ac:dyDescent="0.25">
      <c r="A26" s="87"/>
      <c r="B26" s="93"/>
      <c r="C26" s="93"/>
      <c r="D26" s="93"/>
      <c r="E26" s="93"/>
      <c r="F26" s="129"/>
      <c r="G26" s="129"/>
      <c r="H26" s="129"/>
      <c r="I26" s="88"/>
      <c r="J26" s="88"/>
    </row>
    <row r="27" spans="1:10" x14ac:dyDescent="0.25">
      <c r="A27" s="87" t="s">
        <v>1047</v>
      </c>
      <c r="B27" s="95" t="s">
        <v>1048</v>
      </c>
      <c r="C27" s="130"/>
      <c r="D27" s="131">
        <v>0.13500000000000001</v>
      </c>
      <c r="E27" s="88"/>
      <c r="F27" s="132"/>
      <c r="G27" s="88"/>
      <c r="H27" s="88"/>
      <c r="I27" s="88"/>
      <c r="J27" s="88"/>
    </row>
    <row r="28" spans="1:10" x14ac:dyDescent="0.25">
      <c r="A28" s="87"/>
      <c r="B28" s="105"/>
      <c r="C28" s="133" t="s">
        <v>1049</v>
      </c>
      <c r="D28" s="134">
        <v>46059</v>
      </c>
      <c r="E28" s="88"/>
      <c r="F28" s="88"/>
      <c r="G28" s="88"/>
      <c r="H28" s="88"/>
      <c r="I28" s="88"/>
      <c r="J28" s="88"/>
    </row>
    <row r="29" spans="1:10" x14ac:dyDescent="0.25">
      <c r="A29" s="87"/>
      <c r="B29" s="88"/>
      <c r="C29" s="88"/>
      <c r="D29" s="88"/>
      <c r="E29" s="88"/>
      <c r="F29" s="88"/>
      <c r="G29" s="88"/>
      <c r="H29" s="88"/>
      <c r="I29" s="88"/>
      <c r="J29" s="88"/>
    </row>
    <row r="30" spans="1:10" x14ac:dyDescent="0.25">
      <c r="A30" s="87"/>
      <c r="B30" s="88"/>
      <c r="C30" s="88"/>
      <c r="D30" s="88"/>
      <c r="E30" s="88"/>
      <c r="F30" s="88"/>
      <c r="G30" s="88"/>
      <c r="H30" s="88"/>
      <c r="I30" s="88"/>
      <c r="J30" s="88"/>
    </row>
    <row r="31" spans="1:10" x14ac:dyDescent="0.25">
      <c r="A31" s="94">
        <v>2</v>
      </c>
      <c r="B31" s="85" t="s">
        <v>1050</v>
      </c>
      <c r="C31" s="85"/>
      <c r="D31" s="85"/>
      <c r="E31" s="85"/>
      <c r="F31" s="85"/>
      <c r="G31" s="85"/>
      <c r="H31" s="85"/>
      <c r="I31" s="85"/>
      <c r="J31" s="85"/>
    </row>
    <row r="32" spans="1:10" x14ac:dyDescent="0.25">
      <c r="A32" s="123"/>
      <c r="B32" s="88"/>
      <c r="C32" s="88"/>
      <c r="D32" s="88"/>
      <c r="E32" s="88"/>
      <c r="F32" s="88"/>
      <c r="G32" s="88"/>
      <c r="H32" s="88"/>
      <c r="I32" s="88"/>
      <c r="J32" s="88"/>
    </row>
    <row r="33" spans="1:10" x14ac:dyDescent="0.25">
      <c r="A33" s="123" t="s">
        <v>1051</v>
      </c>
      <c r="B33" s="135" t="s">
        <v>1052</v>
      </c>
      <c r="C33" s="136"/>
      <c r="D33" s="136"/>
      <c r="E33" s="136"/>
      <c r="F33" s="136"/>
      <c r="G33" s="136"/>
      <c r="H33" s="136"/>
      <c r="I33" s="136"/>
      <c r="J33" s="136"/>
    </row>
    <row r="34" spans="1:10" x14ac:dyDescent="0.25">
      <c r="A34" s="123"/>
      <c r="B34" s="135"/>
      <c r="C34" s="136"/>
      <c r="D34" s="136"/>
      <c r="E34" s="136"/>
      <c r="F34" s="136"/>
      <c r="G34" s="136"/>
      <c r="H34" s="136"/>
      <c r="I34" s="136"/>
      <c r="J34" s="136"/>
    </row>
    <row r="35" spans="1:10" x14ac:dyDescent="0.25">
      <c r="A35" s="123"/>
      <c r="B35" s="135"/>
      <c r="C35" s="93"/>
      <c r="D35" s="136"/>
      <c r="E35" s="125" t="s">
        <v>107</v>
      </c>
      <c r="F35" s="127" t="s">
        <v>1053</v>
      </c>
      <c r="G35" s="137"/>
      <c r="H35" s="136"/>
      <c r="I35" s="136"/>
      <c r="J35" s="136"/>
    </row>
    <row r="36" spans="1:10" x14ac:dyDescent="0.25">
      <c r="A36" s="123"/>
      <c r="B36" s="135"/>
      <c r="C36" s="93"/>
      <c r="D36" s="136"/>
      <c r="E36" s="138" t="s">
        <v>1054</v>
      </c>
      <c r="F36" s="139" t="s">
        <v>1055</v>
      </c>
      <c r="G36" s="137"/>
      <c r="H36" s="136"/>
      <c r="I36" s="136"/>
      <c r="J36" s="136"/>
    </row>
    <row r="37" spans="1:10" x14ac:dyDescent="0.25">
      <c r="A37" s="123"/>
      <c r="B37" s="95" t="s">
        <v>1056</v>
      </c>
      <c r="C37" s="140" t="s">
        <v>1057</v>
      </c>
      <c r="D37" s="141"/>
      <c r="E37" s="275">
        <v>19736.992752420039</v>
      </c>
      <c r="F37" s="276">
        <v>986.97731766799996</v>
      </c>
      <c r="G37" s="142"/>
      <c r="H37" s="88"/>
      <c r="I37" s="88"/>
      <c r="J37" s="88"/>
    </row>
    <row r="38" spans="1:10" x14ac:dyDescent="0.25">
      <c r="A38" s="123"/>
      <c r="B38" s="118"/>
      <c r="C38" s="143" t="s">
        <v>1058</v>
      </c>
      <c r="D38" s="144"/>
      <c r="E38" s="277"/>
      <c r="F38" s="278"/>
      <c r="G38" s="142"/>
      <c r="H38" s="88"/>
      <c r="I38" s="88"/>
      <c r="J38" s="88"/>
    </row>
    <row r="39" spans="1:10" x14ac:dyDescent="0.25">
      <c r="A39" s="123"/>
      <c r="B39" s="118"/>
      <c r="C39" s="143" t="s">
        <v>1059</v>
      </c>
      <c r="D39" s="144"/>
      <c r="E39" s="277"/>
      <c r="F39" s="279"/>
      <c r="G39" s="142"/>
      <c r="H39" s="88"/>
      <c r="I39" s="88"/>
      <c r="J39" s="88"/>
    </row>
    <row r="40" spans="1:10" x14ac:dyDescent="0.25">
      <c r="A40" s="123"/>
      <c r="B40" s="105"/>
      <c r="C40" s="145" t="s">
        <v>1060</v>
      </c>
      <c r="D40" s="146"/>
      <c r="E40" s="280">
        <v>366.00092318355354</v>
      </c>
      <c r="F40" s="281"/>
      <c r="G40" s="142"/>
      <c r="H40" s="88"/>
      <c r="I40" s="88"/>
      <c r="J40" s="88"/>
    </row>
    <row r="41" spans="1:10" x14ac:dyDescent="0.25">
      <c r="A41" s="123"/>
      <c r="B41" s="147"/>
      <c r="C41" s="148" t="s">
        <v>107</v>
      </c>
      <c r="D41" s="149"/>
      <c r="E41" s="282">
        <f>E37+E40</f>
        <v>20102.993675603593</v>
      </c>
      <c r="F41" s="282">
        <f>F37</f>
        <v>986.97731766799996</v>
      </c>
      <c r="G41" s="142"/>
      <c r="H41" s="88"/>
      <c r="I41" s="88"/>
      <c r="J41" s="88"/>
    </row>
    <row r="42" spans="1:10" x14ac:dyDescent="0.25">
      <c r="A42" s="123"/>
      <c r="B42" s="88"/>
      <c r="C42" s="88"/>
      <c r="D42" s="88"/>
      <c r="E42" s="88"/>
      <c r="F42" s="88"/>
      <c r="G42" s="88"/>
      <c r="H42" s="88"/>
      <c r="I42" s="88"/>
      <c r="J42" s="88"/>
    </row>
    <row r="43" spans="1:10" x14ac:dyDescent="0.25">
      <c r="A43" s="123"/>
      <c r="B43" s="147" t="s">
        <v>1061</v>
      </c>
      <c r="C43" s="149"/>
      <c r="D43" s="150"/>
      <c r="E43" s="283">
        <v>15650</v>
      </c>
      <c r="F43" s="88"/>
      <c r="G43" s="88"/>
      <c r="H43" s="88"/>
      <c r="I43" s="88"/>
      <c r="J43" s="88"/>
    </row>
    <row r="44" spans="1:10" x14ac:dyDescent="0.25">
      <c r="A44" s="123"/>
      <c r="B44" s="88"/>
      <c r="C44" s="88"/>
      <c r="D44" s="88"/>
      <c r="E44" s="88"/>
      <c r="F44" s="88"/>
      <c r="G44" s="88"/>
      <c r="H44" s="88"/>
      <c r="I44" s="88"/>
      <c r="J44" s="88"/>
    </row>
    <row r="45" spans="1:10" x14ac:dyDescent="0.25">
      <c r="A45" s="123" t="s">
        <v>1062</v>
      </c>
      <c r="B45" s="135" t="s">
        <v>1063</v>
      </c>
      <c r="C45" s="151"/>
      <c r="D45" s="112"/>
      <c r="E45" s="88"/>
      <c r="F45" s="88"/>
      <c r="G45" s="88"/>
      <c r="H45" s="88"/>
      <c r="I45" s="88"/>
      <c r="J45" s="88"/>
    </row>
    <row r="46" spans="1:10" x14ac:dyDescent="0.25">
      <c r="A46" s="123"/>
      <c r="B46" s="112"/>
      <c r="C46" s="151"/>
      <c r="D46" s="112"/>
      <c r="E46" s="88"/>
      <c r="F46" s="88"/>
      <c r="G46" s="88"/>
      <c r="H46" s="88"/>
      <c r="I46" s="88"/>
      <c r="J46" s="88"/>
    </row>
    <row r="47" spans="1:10" x14ac:dyDescent="0.25">
      <c r="A47" s="123"/>
      <c r="B47" s="112"/>
      <c r="C47" s="151"/>
      <c r="D47" s="112"/>
      <c r="E47" s="152" t="s">
        <v>1033</v>
      </c>
      <c r="F47" s="116" t="s">
        <v>1034</v>
      </c>
      <c r="G47" s="153" t="s">
        <v>1035</v>
      </c>
      <c r="H47" s="88"/>
      <c r="I47" s="88"/>
      <c r="J47" s="88"/>
    </row>
    <row r="48" spans="1:10" x14ac:dyDescent="0.25">
      <c r="A48" s="123"/>
      <c r="B48" s="95" t="s">
        <v>1064</v>
      </c>
      <c r="C48" s="96"/>
      <c r="D48" s="128" t="s">
        <v>1037</v>
      </c>
      <c r="E48" s="323" t="s">
        <v>846</v>
      </c>
      <c r="F48" s="335" t="s">
        <v>846</v>
      </c>
      <c r="G48" s="336" t="s">
        <v>846</v>
      </c>
      <c r="H48" s="88"/>
      <c r="I48" s="88"/>
      <c r="J48" s="88"/>
    </row>
    <row r="49" spans="1:10" x14ac:dyDescent="0.25">
      <c r="A49" s="123"/>
      <c r="B49" s="118"/>
      <c r="C49" s="119"/>
      <c r="D49" s="121" t="s">
        <v>1040</v>
      </c>
      <c r="E49" s="326" t="s">
        <v>1065</v>
      </c>
      <c r="F49" s="324" t="s">
        <v>374</v>
      </c>
      <c r="G49" s="332" t="s">
        <v>1039</v>
      </c>
      <c r="H49" s="88"/>
      <c r="I49" s="88"/>
      <c r="J49" s="88"/>
    </row>
    <row r="50" spans="1:10" x14ac:dyDescent="0.25">
      <c r="A50" s="123"/>
      <c r="B50" s="105"/>
      <c r="C50" s="106"/>
      <c r="D50" s="122" t="s">
        <v>1042</v>
      </c>
      <c r="E50" s="327" t="s">
        <v>846</v>
      </c>
      <c r="F50" s="333" t="s">
        <v>846</v>
      </c>
      <c r="G50" s="334" t="s">
        <v>846</v>
      </c>
      <c r="H50" s="88"/>
      <c r="I50" s="88"/>
      <c r="J50" s="88"/>
    </row>
    <row r="51" spans="1:10" x14ac:dyDescent="0.25">
      <c r="A51" s="123"/>
      <c r="B51" s="88"/>
      <c r="C51" s="88"/>
      <c r="D51" s="88"/>
      <c r="E51" s="88"/>
      <c r="F51" s="88"/>
      <c r="G51" s="88"/>
      <c r="H51" s="88"/>
      <c r="I51" s="88"/>
      <c r="J51" s="88"/>
    </row>
    <row r="52" spans="1:10" x14ac:dyDescent="0.25">
      <c r="A52" s="123" t="s">
        <v>1066</v>
      </c>
      <c r="B52" s="135" t="s">
        <v>1067</v>
      </c>
      <c r="C52" s="154"/>
      <c r="D52" s="88"/>
      <c r="E52" s="88"/>
      <c r="F52" s="88"/>
      <c r="G52" s="88"/>
      <c r="H52" s="88"/>
      <c r="I52" s="88"/>
      <c r="J52" s="88"/>
    </row>
    <row r="53" spans="1:10" x14ac:dyDescent="0.25">
      <c r="A53" s="155"/>
      <c r="B53" s="154"/>
      <c r="C53" s="154"/>
      <c r="D53" s="88"/>
      <c r="E53" s="88"/>
      <c r="F53" s="88"/>
      <c r="G53" s="88"/>
      <c r="H53" s="88"/>
      <c r="I53" s="88"/>
      <c r="J53" s="88"/>
    </row>
    <row r="54" spans="1:10" x14ac:dyDescent="0.25">
      <c r="A54" s="123"/>
      <c r="B54" s="156" t="s">
        <v>1068</v>
      </c>
      <c r="C54" s="149"/>
      <c r="D54" s="150"/>
      <c r="E54" s="117" t="s">
        <v>1069</v>
      </c>
      <c r="F54" s="88"/>
      <c r="G54" s="88"/>
      <c r="H54" s="88"/>
      <c r="I54" s="88"/>
      <c r="J54" s="88"/>
    </row>
    <row r="55" spans="1:10" x14ac:dyDescent="0.25">
      <c r="A55" s="123"/>
      <c r="B55" s="100" t="s">
        <v>1070</v>
      </c>
      <c r="C55" s="101"/>
      <c r="D55" s="157"/>
      <c r="E55" s="284">
        <v>355.89907256999999</v>
      </c>
      <c r="F55" s="88"/>
      <c r="G55" s="88"/>
      <c r="H55" s="88"/>
      <c r="I55" s="88"/>
      <c r="J55" s="88"/>
    </row>
    <row r="56" spans="1:10" x14ac:dyDescent="0.25">
      <c r="A56" s="123"/>
      <c r="B56" s="100" t="s">
        <v>1071</v>
      </c>
      <c r="C56" s="101"/>
      <c r="D56" s="157"/>
      <c r="E56" s="284"/>
      <c r="F56" s="158"/>
      <c r="G56" s="159"/>
      <c r="H56" s="88"/>
      <c r="I56" s="88"/>
      <c r="J56" s="88"/>
    </row>
    <row r="57" spans="1:10" x14ac:dyDescent="0.25">
      <c r="A57" s="123"/>
      <c r="B57" s="160" t="s">
        <v>1072</v>
      </c>
      <c r="C57" s="161"/>
      <c r="D57" s="162"/>
      <c r="E57" s="285">
        <f>E58-E55</f>
        <v>85.121073340000805</v>
      </c>
      <c r="F57" s="158"/>
      <c r="G57" s="159"/>
      <c r="H57" s="88"/>
      <c r="I57" s="88"/>
      <c r="J57" s="88"/>
    </row>
    <row r="58" spans="1:10" x14ac:dyDescent="0.25">
      <c r="A58" s="123"/>
      <c r="B58" s="147"/>
      <c r="C58" s="149"/>
      <c r="D58" s="163" t="s">
        <v>1073</v>
      </c>
      <c r="E58" s="286">
        <f>E62-E61</f>
        <v>441.02014591000079</v>
      </c>
      <c r="F58" s="158"/>
      <c r="G58" s="159"/>
      <c r="H58" s="88"/>
      <c r="I58" s="88"/>
      <c r="J58" s="88"/>
    </row>
    <row r="59" spans="1:10" x14ac:dyDescent="0.25">
      <c r="A59" s="123"/>
      <c r="B59" s="164" t="s">
        <v>1061</v>
      </c>
      <c r="C59" s="165"/>
      <c r="D59" s="166"/>
      <c r="E59" s="287">
        <v>15710.893435239999</v>
      </c>
      <c r="F59" s="158"/>
      <c r="G59" s="159"/>
      <c r="H59" s="88"/>
      <c r="I59" s="88"/>
      <c r="J59" s="88"/>
    </row>
    <row r="60" spans="1:10" x14ac:dyDescent="0.25">
      <c r="A60" s="123"/>
      <c r="B60" s="167" t="s">
        <v>1074</v>
      </c>
      <c r="C60" s="168"/>
      <c r="D60" s="169"/>
      <c r="E60" s="288">
        <v>1.4676875</v>
      </c>
      <c r="F60" s="158"/>
      <c r="G60" s="159"/>
      <c r="H60" s="88"/>
      <c r="I60" s="88"/>
      <c r="J60" s="88"/>
    </row>
    <row r="61" spans="1:10" x14ac:dyDescent="0.25">
      <c r="A61" s="123"/>
      <c r="B61" s="147"/>
      <c r="C61" s="149"/>
      <c r="D61" s="163" t="s">
        <v>1075</v>
      </c>
      <c r="E61" s="286">
        <f>E59+E60</f>
        <v>15712.36112274</v>
      </c>
      <c r="F61" s="158"/>
      <c r="G61" s="159"/>
      <c r="H61" s="88"/>
      <c r="I61" s="88"/>
      <c r="J61" s="88"/>
    </row>
    <row r="62" spans="1:10" x14ac:dyDescent="0.25">
      <c r="A62" s="123"/>
      <c r="B62" s="156" t="s">
        <v>1076</v>
      </c>
      <c r="C62" s="149"/>
      <c r="D62" s="150"/>
      <c r="E62" s="286">
        <v>16153.38126865</v>
      </c>
      <c r="F62" s="158"/>
      <c r="G62" s="159"/>
      <c r="H62" s="88"/>
      <c r="I62" s="88"/>
      <c r="J62" s="88"/>
    </row>
    <row r="63" spans="1:10" x14ac:dyDescent="0.25">
      <c r="A63" s="170"/>
      <c r="B63" s="171"/>
      <c r="C63" s="2"/>
      <c r="D63" s="2"/>
      <c r="E63" s="172"/>
      <c r="F63" s="173"/>
      <c r="G63" s="173"/>
      <c r="H63" s="2"/>
      <c r="I63" s="2"/>
      <c r="J63" s="2"/>
    </row>
    <row r="64" spans="1:10" x14ac:dyDescent="0.25">
      <c r="A64" s="123"/>
      <c r="B64" s="88"/>
      <c r="C64" s="88"/>
      <c r="D64" s="88"/>
      <c r="E64" s="88"/>
      <c r="F64" s="158"/>
      <c r="G64" s="159"/>
      <c r="H64" s="88"/>
      <c r="I64" s="88"/>
      <c r="J64" s="88"/>
    </row>
    <row r="65" spans="1:10" x14ac:dyDescent="0.25">
      <c r="A65" s="94">
        <v>3</v>
      </c>
      <c r="B65" s="85" t="s">
        <v>1077</v>
      </c>
      <c r="C65" s="85"/>
      <c r="D65" s="85"/>
      <c r="E65" s="85"/>
      <c r="F65" s="85"/>
      <c r="G65" s="85"/>
      <c r="H65" s="85"/>
      <c r="I65" s="85"/>
      <c r="J65" s="85"/>
    </row>
    <row r="66" spans="1:10" x14ac:dyDescent="0.25">
      <c r="A66" s="174"/>
      <c r="B66" s="151"/>
      <c r="C66" s="151"/>
      <c r="D66" s="151"/>
      <c r="E66" s="151"/>
      <c r="F66" s="151"/>
      <c r="G66" s="151"/>
      <c r="H66" s="151"/>
      <c r="I66" s="175"/>
      <c r="J66" s="151"/>
    </row>
    <row r="67" spans="1:10" x14ac:dyDescent="0.25">
      <c r="A67" s="87" t="s">
        <v>1078</v>
      </c>
      <c r="B67" s="135" t="s">
        <v>1079</v>
      </c>
      <c r="C67" s="88"/>
      <c r="D67" s="88"/>
      <c r="E67" s="88"/>
      <c r="F67" s="88"/>
      <c r="G67" s="88"/>
      <c r="H67" s="88"/>
      <c r="I67" s="176"/>
      <c r="J67" s="88"/>
    </row>
    <row r="68" spans="1:10" x14ac:dyDescent="0.25">
      <c r="A68" s="87"/>
      <c r="B68" s="88"/>
      <c r="C68" s="88"/>
      <c r="D68" s="88"/>
      <c r="E68" s="88"/>
      <c r="F68" s="88"/>
      <c r="G68" s="88"/>
      <c r="H68" s="88"/>
      <c r="I68" s="176"/>
      <c r="J68" s="88"/>
    </row>
    <row r="69" spans="1:10" x14ac:dyDescent="0.25">
      <c r="A69" s="87"/>
      <c r="B69" s="177"/>
      <c r="C69" s="177"/>
      <c r="D69" s="178" t="s">
        <v>1080</v>
      </c>
      <c r="E69" s="178" t="s">
        <v>80</v>
      </c>
      <c r="F69" s="117" t="s">
        <v>1081</v>
      </c>
      <c r="G69" s="88"/>
      <c r="H69" s="88"/>
      <c r="I69" s="176"/>
      <c r="J69" s="88"/>
    </row>
    <row r="70" spans="1:10" x14ac:dyDescent="0.25">
      <c r="A70" s="87"/>
      <c r="B70" s="118" t="s">
        <v>1082</v>
      </c>
      <c r="C70" s="119"/>
      <c r="D70" s="289">
        <v>6.2118758206437068</v>
      </c>
      <c r="E70" s="289">
        <v>6.2431842794222376</v>
      </c>
      <c r="F70" s="179" t="s">
        <v>1083</v>
      </c>
      <c r="G70" s="180"/>
      <c r="H70" s="88"/>
      <c r="I70" s="176"/>
      <c r="J70" s="88"/>
    </row>
    <row r="71" spans="1:10" x14ac:dyDescent="0.25">
      <c r="A71" s="87"/>
      <c r="B71" s="100" t="s">
        <v>1084</v>
      </c>
      <c r="C71" s="101"/>
      <c r="D71" s="290"/>
      <c r="E71" s="290"/>
      <c r="F71" s="181"/>
      <c r="G71" s="88"/>
      <c r="H71" s="88"/>
      <c r="I71" s="176"/>
      <c r="J71" s="88"/>
    </row>
    <row r="72" spans="1:10" x14ac:dyDescent="0.25">
      <c r="A72" s="87"/>
      <c r="B72" s="100" t="s">
        <v>1085</v>
      </c>
      <c r="C72" s="182"/>
      <c r="D72" s="290"/>
      <c r="E72" s="290"/>
      <c r="F72" s="183"/>
      <c r="G72" s="88"/>
      <c r="H72" s="88"/>
      <c r="I72" s="176"/>
      <c r="J72" s="88"/>
    </row>
    <row r="73" spans="1:10" x14ac:dyDescent="0.25">
      <c r="A73" s="87"/>
      <c r="B73" s="118" t="s">
        <v>1060</v>
      </c>
      <c r="C73" s="119"/>
      <c r="D73" s="291">
        <f>E73</f>
        <v>7.9690145076599314E-2</v>
      </c>
      <c r="E73" s="291">
        <v>7.9690145076599314E-2</v>
      </c>
      <c r="F73" s="184" t="s">
        <v>1086</v>
      </c>
      <c r="G73" s="93"/>
      <c r="H73" s="88"/>
      <c r="I73" s="176"/>
      <c r="J73" s="88"/>
    </row>
    <row r="74" spans="1:10" x14ac:dyDescent="0.25">
      <c r="A74" s="87"/>
      <c r="B74" s="147"/>
      <c r="C74" s="148" t="s">
        <v>1087</v>
      </c>
      <c r="D74" s="292">
        <v>6.1002314728113616</v>
      </c>
      <c r="E74" s="292">
        <v>6.1309699207247785</v>
      </c>
      <c r="F74" s="185"/>
      <c r="G74" s="88"/>
      <c r="H74" s="88"/>
      <c r="I74" s="176"/>
      <c r="J74" s="88"/>
    </row>
    <row r="75" spans="1:10" x14ac:dyDescent="0.25">
      <c r="A75" s="87"/>
      <c r="B75" s="113"/>
      <c r="C75" s="186"/>
      <c r="D75" s="113"/>
      <c r="E75" s="113"/>
      <c r="F75" s="187"/>
      <c r="G75" s="88"/>
      <c r="H75" s="88"/>
      <c r="I75" s="176"/>
      <c r="J75" s="88"/>
    </row>
    <row r="76" spans="1:10" x14ac:dyDescent="0.25">
      <c r="A76" s="87"/>
      <c r="B76" s="147"/>
      <c r="C76" s="148" t="s">
        <v>1088</v>
      </c>
      <c r="D76" s="242">
        <f>E76</f>
        <v>5.5942580759673408</v>
      </c>
      <c r="E76" s="242">
        <v>5.5942580759673408</v>
      </c>
      <c r="F76" s="185" t="s">
        <v>1086</v>
      </c>
      <c r="G76" s="88"/>
      <c r="H76" s="88"/>
      <c r="I76" s="176"/>
      <c r="J76" s="88"/>
    </row>
    <row r="77" spans="1:10" x14ac:dyDescent="0.25">
      <c r="A77" s="87"/>
      <c r="B77" s="88"/>
      <c r="C77" s="88"/>
      <c r="D77" s="88"/>
      <c r="E77" s="88"/>
      <c r="F77" s="88"/>
      <c r="G77" s="88"/>
      <c r="H77" s="93"/>
      <c r="I77" s="188"/>
      <c r="J77" s="188"/>
    </row>
    <row r="78" spans="1:10" x14ac:dyDescent="0.25">
      <c r="A78" s="87" t="s">
        <v>1089</v>
      </c>
      <c r="B78" s="135" t="s">
        <v>1090</v>
      </c>
      <c r="C78" s="88"/>
      <c r="D78" s="88"/>
      <c r="E78" s="88"/>
      <c r="F78" s="88"/>
      <c r="G78" s="88"/>
      <c r="H78" s="88"/>
      <c r="I78" s="88"/>
      <c r="J78" s="88"/>
    </row>
    <row r="79" spans="1:10" x14ac:dyDescent="0.25">
      <c r="A79" s="87"/>
      <c r="B79" s="88"/>
      <c r="C79" s="88"/>
      <c r="D79" s="88"/>
      <c r="E79" s="88"/>
      <c r="F79" s="88"/>
      <c r="G79" s="88"/>
      <c r="H79" s="88"/>
      <c r="I79" s="88"/>
      <c r="J79" s="88"/>
    </row>
    <row r="80" spans="1:10" x14ac:dyDescent="0.25">
      <c r="A80" s="87"/>
      <c r="B80" s="108"/>
      <c r="C80" s="109"/>
      <c r="D80" s="115" t="s">
        <v>1091</v>
      </c>
      <c r="E80" s="116" t="s">
        <v>127</v>
      </c>
      <c r="F80" s="189" t="s">
        <v>129</v>
      </c>
      <c r="G80" s="116" t="s">
        <v>131</v>
      </c>
      <c r="H80" s="116" t="s">
        <v>133</v>
      </c>
      <c r="I80" s="116" t="s">
        <v>135</v>
      </c>
      <c r="J80" s="117" t="s">
        <v>137</v>
      </c>
    </row>
    <row r="81" spans="1:10" x14ac:dyDescent="0.25">
      <c r="A81" s="87"/>
      <c r="B81" s="118" t="s">
        <v>1082</v>
      </c>
      <c r="C81" s="190"/>
      <c r="D81" s="243">
        <v>2178.7609590919856</v>
      </c>
      <c r="E81" s="244">
        <v>2003.188816385705</v>
      </c>
      <c r="F81" s="245">
        <v>1976.8948650585958</v>
      </c>
      <c r="G81" s="246">
        <v>1949.5850792114368</v>
      </c>
      <c r="H81" s="244">
        <v>1643.339137940131</v>
      </c>
      <c r="I81" s="246">
        <v>5959.0678529827792</v>
      </c>
      <c r="J81" s="247">
        <v>4026.1560417494052</v>
      </c>
    </row>
    <row r="82" spans="1:10" x14ac:dyDescent="0.25">
      <c r="A82" s="87"/>
      <c r="B82" s="100" t="s">
        <v>1084</v>
      </c>
      <c r="C82" s="157"/>
      <c r="D82" s="248"/>
      <c r="E82" s="249"/>
      <c r="F82" s="250"/>
      <c r="G82" s="251"/>
      <c r="H82" s="249"/>
      <c r="I82" s="251"/>
      <c r="J82" s="252"/>
    </row>
    <row r="83" spans="1:10" x14ac:dyDescent="0.25">
      <c r="A83" s="87"/>
      <c r="B83" s="100" t="s">
        <v>1085</v>
      </c>
      <c r="C83" s="157"/>
      <c r="D83" s="248"/>
      <c r="E83" s="249"/>
      <c r="F83" s="250"/>
      <c r="G83" s="251"/>
      <c r="H83" s="249"/>
      <c r="I83" s="251"/>
      <c r="J83" s="252"/>
    </row>
    <row r="84" spans="1:10" x14ac:dyDescent="0.25">
      <c r="A84" s="87"/>
      <c r="B84" s="118" t="s">
        <v>1060</v>
      </c>
      <c r="C84" s="190"/>
      <c r="D84" s="253">
        <f>E40</f>
        <v>366.00092318355354</v>
      </c>
      <c r="E84" s="254"/>
      <c r="F84" s="254"/>
      <c r="G84" s="254"/>
      <c r="H84" s="254"/>
      <c r="I84" s="254"/>
      <c r="J84" s="255"/>
    </row>
    <row r="85" spans="1:10" x14ac:dyDescent="0.25">
      <c r="A85" s="87"/>
      <c r="B85" s="147"/>
      <c r="C85" s="191" t="s">
        <v>1092</v>
      </c>
      <c r="D85" s="256">
        <f>D81+D84</f>
        <v>2544.7618822755389</v>
      </c>
      <c r="E85" s="257">
        <f>E81</f>
        <v>2003.188816385705</v>
      </c>
      <c r="F85" s="257">
        <f t="shared" ref="F85:I85" si="0">F81</f>
        <v>1976.8948650585958</v>
      </c>
      <c r="G85" s="257">
        <f t="shared" si="0"/>
        <v>1949.5850792114368</v>
      </c>
      <c r="H85" s="257">
        <f t="shared" si="0"/>
        <v>1643.339137940131</v>
      </c>
      <c r="I85" s="257">
        <f t="shared" si="0"/>
        <v>5959.0678529827792</v>
      </c>
      <c r="J85" s="260">
        <f>J81</f>
        <v>4026.1560417494052</v>
      </c>
    </row>
    <row r="86" spans="1:10" x14ac:dyDescent="0.25">
      <c r="A86" s="87"/>
      <c r="B86" s="113"/>
      <c r="C86" s="192"/>
      <c r="D86" s="193"/>
      <c r="E86" s="193"/>
      <c r="F86" s="193"/>
      <c r="G86" s="193"/>
      <c r="H86" s="193"/>
      <c r="I86" s="193"/>
      <c r="J86" s="193"/>
    </row>
    <row r="87" spans="1:10" x14ac:dyDescent="0.25">
      <c r="A87" s="87"/>
      <c r="B87" s="105"/>
      <c r="C87" s="194" t="s">
        <v>1093</v>
      </c>
      <c r="D87" s="261">
        <f>D98</f>
        <v>1000</v>
      </c>
      <c r="E87" s="261">
        <f t="shared" ref="E87:I87" si="1">E98</f>
        <v>2050</v>
      </c>
      <c r="F87" s="261">
        <f t="shared" si="1"/>
        <v>2800</v>
      </c>
      <c r="G87" s="261">
        <f t="shared" si="1"/>
        <v>900</v>
      </c>
      <c r="H87" s="261">
        <f t="shared" si="1"/>
        <v>1500</v>
      </c>
      <c r="I87" s="261">
        <f t="shared" si="1"/>
        <v>4900</v>
      </c>
      <c r="J87" s="262">
        <f>J98</f>
        <v>2500</v>
      </c>
    </row>
    <row r="88" spans="1:10" x14ac:dyDescent="0.25">
      <c r="A88" s="87"/>
      <c r="B88" s="88"/>
      <c r="C88" s="88"/>
      <c r="D88" s="88"/>
      <c r="E88" s="88"/>
      <c r="F88" s="88"/>
      <c r="G88" s="88"/>
      <c r="H88" s="88"/>
      <c r="I88" s="88"/>
      <c r="J88" s="88"/>
    </row>
    <row r="89" spans="1:10" x14ac:dyDescent="0.25">
      <c r="A89" s="87" t="s">
        <v>1094</v>
      </c>
      <c r="B89" s="135" t="s">
        <v>1095</v>
      </c>
      <c r="C89" s="88"/>
      <c r="D89" s="88"/>
      <c r="E89" s="88"/>
      <c r="F89" s="88"/>
      <c r="G89" s="88"/>
      <c r="H89" s="88"/>
      <c r="I89" s="88"/>
      <c r="J89" s="88"/>
    </row>
    <row r="90" spans="1:10" x14ac:dyDescent="0.25">
      <c r="A90" s="87"/>
      <c r="B90" s="88"/>
      <c r="C90" s="88"/>
      <c r="D90" s="195"/>
      <c r="E90" s="88"/>
      <c r="F90" s="88"/>
      <c r="G90" s="88"/>
      <c r="H90" s="88"/>
      <c r="I90" s="88"/>
      <c r="J90" s="88"/>
    </row>
    <row r="91" spans="1:10" x14ac:dyDescent="0.25">
      <c r="A91" s="87"/>
      <c r="B91" s="108"/>
      <c r="C91" s="109"/>
      <c r="D91" s="115" t="s">
        <v>125</v>
      </c>
      <c r="E91" s="116" t="s">
        <v>127</v>
      </c>
      <c r="F91" s="189" t="s">
        <v>129</v>
      </c>
      <c r="G91" s="196" t="s">
        <v>131</v>
      </c>
      <c r="H91" s="116" t="s">
        <v>133</v>
      </c>
      <c r="I91" s="189" t="s">
        <v>135</v>
      </c>
      <c r="J91" s="153" t="s">
        <v>137</v>
      </c>
    </row>
    <row r="92" spans="1:10" x14ac:dyDescent="0.25">
      <c r="A92" s="87"/>
      <c r="B92" s="118" t="s">
        <v>1082</v>
      </c>
      <c r="C92" s="190"/>
      <c r="D92" s="243">
        <v>2161.1851514910568</v>
      </c>
      <c r="E92" s="244">
        <v>1989.6078106057778</v>
      </c>
      <c r="F92" s="245">
        <v>1967.2356292296906</v>
      </c>
      <c r="G92" s="246">
        <v>1943.7703576812698</v>
      </c>
      <c r="H92" s="244">
        <v>1639.8936606649154</v>
      </c>
      <c r="I92" s="246">
        <v>5968.6602133570195</v>
      </c>
      <c r="J92" s="247">
        <v>4066.6399293903073</v>
      </c>
    </row>
    <row r="93" spans="1:10" x14ac:dyDescent="0.25">
      <c r="A93" s="87"/>
      <c r="B93" s="100" t="s">
        <v>1084</v>
      </c>
      <c r="C93" s="157"/>
      <c r="D93" s="263"/>
      <c r="E93" s="264"/>
      <c r="F93" s="265"/>
      <c r="G93" s="266"/>
      <c r="H93" s="264"/>
      <c r="I93" s="266"/>
      <c r="J93" s="267"/>
    </row>
    <row r="94" spans="1:10" x14ac:dyDescent="0.25">
      <c r="A94" s="87"/>
      <c r="B94" s="100" t="s">
        <v>1085</v>
      </c>
      <c r="C94" s="157"/>
      <c r="D94" s="263"/>
      <c r="E94" s="264"/>
      <c r="F94" s="265"/>
      <c r="G94" s="266"/>
      <c r="H94" s="264"/>
      <c r="I94" s="266"/>
      <c r="J94" s="267"/>
    </row>
    <row r="95" spans="1:10" x14ac:dyDescent="0.25">
      <c r="A95" s="87"/>
      <c r="B95" s="118" t="s">
        <v>1060</v>
      </c>
      <c r="C95" s="190"/>
      <c r="D95" s="263">
        <f>E40</f>
        <v>366.00092318355354</v>
      </c>
      <c r="E95" s="264"/>
      <c r="F95" s="265"/>
      <c r="G95" s="266"/>
      <c r="H95" s="264"/>
      <c r="I95" s="266"/>
      <c r="J95" s="267"/>
    </row>
    <row r="96" spans="1:10" x14ac:dyDescent="0.25">
      <c r="A96" s="87"/>
      <c r="B96" s="147"/>
      <c r="C96" s="191" t="s">
        <v>1096</v>
      </c>
      <c r="D96" s="256">
        <f>D92+D95</f>
        <v>2527.1860746746102</v>
      </c>
      <c r="E96" s="257">
        <f>E92</f>
        <v>1989.6078106057778</v>
      </c>
      <c r="F96" s="257">
        <f t="shared" ref="F96:I96" si="2">F92</f>
        <v>1967.2356292296906</v>
      </c>
      <c r="G96" s="257">
        <f t="shared" si="2"/>
        <v>1943.7703576812698</v>
      </c>
      <c r="H96" s="257">
        <f t="shared" si="2"/>
        <v>1639.8936606649154</v>
      </c>
      <c r="I96" s="257">
        <f t="shared" si="2"/>
        <v>5968.6602133570195</v>
      </c>
      <c r="J96" s="260">
        <f>J92</f>
        <v>4066.6399293903073</v>
      </c>
    </row>
    <row r="97" spans="1:10" x14ac:dyDescent="0.25">
      <c r="A97" s="87"/>
      <c r="B97" s="113"/>
      <c r="C97" s="192"/>
      <c r="D97" s="197"/>
      <c r="E97" s="197"/>
      <c r="F97" s="197"/>
      <c r="G97" s="197"/>
      <c r="H97" s="197"/>
      <c r="I97" s="197"/>
      <c r="J97" s="197"/>
    </row>
    <row r="98" spans="1:10" x14ac:dyDescent="0.25">
      <c r="A98" s="87"/>
      <c r="B98" s="198"/>
      <c r="C98" s="194" t="s">
        <v>1097</v>
      </c>
      <c r="D98" s="256">
        <v>1000</v>
      </c>
      <c r="E98" s="257">
        <v>2050</v>
      </c>
      <c r="F98" s="258">
        <v>2800</v>
      </c>
      <c r="G98" s="259">
        <v>900</v>
      </c>
      <c r="H98" s="257">
        <v>1500</v>
      </c>
      <c r="I98" s="259">
        <v>4900</v>
      </c>
      <c r="J98" s="260">
        <v>2500</v>
      </c>
    </row>
    <row r="99" spans="1:10" x14ac:dyDescent="0.25">
      <c r="A99" s="87"/>
      <c r="B99" s="199"/>
      <c r="C99" s="200" t="s">
        <v>1098</v>
      </c>
      <c r="D99" s="264">
        <v>0</v>
      </c>
      <c r="E99" s="264">
        <v>0</v>
      </c>
      <c r="F99" s="264">
        <v>300</v>
      </c>
      <c r="G99" s="264">
        <v>150</v>
      </c>
      <c r="H99" s="264">
        <v>0</v>
      </c>
      <c r="I99" s="264">
        <v>150</v>
      </c>
      <c r="J99" s="267">
        <v>0</v>
      </c>
    </row>
    <row r="100" spans="1:10" x14ac:dyDescent="0.25">
      <c r="A100" s="87"/>
      <c r="B100" s="201"/>
      <c r="C100" s="202" t="s">
        <v>1099</v>
      </c>
      <c r="D100" s="268">
        <f>D98-D99</f>
        <v>1000</v>
      </c>
      <c r="E100" s="268">
        <f t="shared" ref="E100:I100" si="3">E98-E99</f>
        <v>2050</v>
      </c>
      <c r="F100" s="268">
        <f t="shared" si="3"/>
        <v>2500</v>
      </c>
      <c r="G100" s="268">
        <f t="shared" si="3"/>
        <v>750</v>
      </c>
      <c r="H100" s="268">
        <f t="shared" si="3"/>
        <v>1500</v>
      </c>
      <c r="I100" s="268">
        <f t="shared" si="3"/>
        <v>4750</v>
      </c>
      <c r="J100" s="269">
        <f>J98-J99</f>
        <v>2500</v>
      </c>
    </row>
    <row r="101" spans="1:10" x14ac:dyDescent="0.25">
      <c r="A101" s="87"/>
      <c r="B101" s="88"/>
      <c r="C101" s="88"/>
      <c r="D101" s="88"/>
      <c r="E101" s="88"/>
      <c r="F101" s="88"/>
      <c r="G101" s="88"/>
      <c r="H101" s="88"/>
      <c r="I101" s="88"/>
      <c r="J101" s="88"/>
    </row>
    <row r="102" spans="1:10" x14ac:dyDescent="0.25">
      <c r="A102" s="87" t="s">
        <v>1100</v>
      </c>
      <c r="B102" s="135" t="s">
        <v>1101</v>
      </c>
      <c r="C102" s="88"/>
      <c r="D102" s="88"/>
      <c r="E102" s="88"/>
      <c r="F102" s="88"/>
      <c r="G102" s="88"/>
      <c r="H102" s="88"/>
      <c r="I102" s="88"/>
      <c r="J102" s="88"/>
    </row>
    <row r="103" spans="1:10" x14ac:dyDescent="0.25">
      <c r="A103" s="87"/>
      <c r="B103" s="88"/>
      <c r="C103" s="88"/>
      <c r="D103" s="88"/>
      <c r="E103" s="88"/>
      <c r="F103" s="88"/>
      <c r="G103" s="88"/>
      <c r="H103" s="88"/>
      <c r="I103" s="88"/>
      <c r="J103" s="88"/>
    </row>
    <row r="104" spans="1:10" x14ac:dyDescent="0.25">
      <c r="A104" s="87"/>
      <c r="B104" s="88"/>
      <c r="C104" s="88"/>
      <c r="D104" s="152" t="s">
        <v>560</v>
      </c>
      <c r="E104" s="117" t="s">
        <v>1102</v>
      </c>
      <c r="F104" s="88"/>
      <c r="G104" s="88"/>
      <c r="H104" s="88"/>
      <c r="I104" s="88"/>
      <c r="J104" s="88"/>
    </row>
    <row r="105" spans="1:10" x14ac:dyDescent="0.25">
      <c r="A105" s="87"/>
      <c r="B105" s="445" t="s">
        <v>1103</v>
      </c>
      <c r="C105" s="128" t="s">
        <v>1104</v>
      </c>
      <c r="D105" s="270">
        <v>300</v>
      </c>
      <c r="E105" s="272">
        <v>4.7722222222222221</v>
      </c>
      <c r="F105" s="88"/>
      <c r="G105" s="88"/>
      <c r="H105" s="88"/>
      <c r="I105" s="88"/>
      <c r="J105" s="88"/>
    </row>
    <row r="106" spans="1:10" x14ac:dyDescent="0.25">
      <c r="A106" s="87"/>
      <c r="B106" s="446"/>
      <c r="C106" s="203" t="s">
        <v>1105</v>
      </c>
      <c r="D106" s="271"/>
      <c r="E106" s="273"/>
      <c r="F106" s="88"/>
      <c r="G106" s="88"/>
      <c r="H106" s="88"/>
      <c r="I106" s="88"/>
      <c r="J106" s="88"/>
    </row>
    <row r="107" spans="1:10" x14ac:dyDescent="0.25">
      <c r="A107" s="87"/>
      <c r="B107" s="88"/>
      <c r="C107" s="88"/>
      <c r="D107" s="88"/>
      <c r="E107" s="88"/>
      <c r="F107" s="88"/>
      <c r="G107" s="88"/>
      <c r="H107" s="88"/>
      <c r="I107" s="88"/>
      <c r="J107" s="88"/>
    </row>
    <row r="108" spans="1:10" x14ac:dyDescent="0.25">
      <c r="A108" s="87"/>
      <c r="B108" s="445" t="s">
        <v>1106</v>
      </c>
      <c r="C108" s="128" t="s">
        <v>1104</v>
      </c>
      <c r="D108" s="270">
        <v>0</v>
      </c>
      <c r="E108" s="274">
        <v>0</v>
      </c>
      <c r="F108" s="88"/>
      <c r="G108" s="88"/>
      <c r="H108" s="88"/>
      <c r="I108" s="88"/>
      <c r="J108" s="88"/>
    </row>
    <row r="109" spans="1:10" x14ac:dyDescent="0.25">
      <c r="A109" s="87"/>
      <c r="B109" s="446"/>
      <c r="C109" s="203" t="s">
        <v>1105</v>
      </c>
      <c r="D109" s="271"/>
      <c r="E109" s="273"/>
      <c r="F109" s="88"/>
      <c r="G109" s="88"/>
      <c r="H109" s="88"/>
      <c r="I109" s="88"/>
      <c r="J109" s="88"/>
    </row>
    <row r="110" spans="1:10" x14ac:dyDescent="0.25">
      <c r="A110" s="87"/>
      <c r="B110" s="88"/>
      <c r="C110" s="88"/>
      <c r="D110" s="88"/>
      <c r="E110" s="88"/>
      <c r="F110" s="88"/>
      <c r="G110" s="88"/>
      <c r="H110" s="88"/>
      <c r="I110" s="88"/>
      <c r="J110" s="88"/>
    </row>
    <row r="111" spans="1:10" x14ac:dyDescent="0.25">
      <c r="A111" s="87" t="s">
        <v>1107</v>
      </c>
      <c r="B111" s="135" t="s">
        <v>1108</v>
      </c>
      <c r="C111" s="88"/>
      <c r="D111" s="88"/>
      <c r="E111" s="88"/>
      <c r="F111" s="88"/>
      <c r="G111" s="88"/>
      <c r="H111" s="88"/>
      <c r="I111" s="88"/>
      <c r="J111" s="88"/>
    </row>
    <row r="112" spans="1:10" x14ac:dyDescent="0.25">
      <c r="A112" s="87"/>
      <c r="B112" s="88"/>
      <c r="C112" s="88"/>
      <c r="D112" s="88"/>
      <c r="E112" s="88"/>
      <c r="F112" s="88"/>
      <c r="G112" s="88"/>
      <c r="H112" s="88"/>
      <c r="I112" s="88"/>
      <c r="J112" s="88"/>
    </row>
    <row r="113" spans="1:10" x14ac:dyDescent="0.25">
      <c r="A113" s="87"/>
      <c r="B113" s="109"/>
      <c r="C113" s="152" t="s">
        <v>1069</v>
      </c>
      <c r="D113" s="117" t="s">
        <v>1102</v>
      </c>
      <c r="E113" s="88"/>
      <c r="F113" s="88"/>
      <c r="G113" s="88"/>
      <c r="H113" s="88"/>
      <c r="I113" s="88"/>
      <c r="J113" s="88"/>
    </row>
    <row r="114" spans="1:10" x14ac:dyDescent="0.25">
      <c r="A114" s="87"/>
      <c r="B114" s="204" t="s">
        <v>1109</v>
      </c>
      <c r="C114" s="296"/>
      <c r="D114" s="293"/>
      <c r="E114" s="88"/>
      <c r="F114" s="88"/>
      <c r="G114" s="88"/>
      <c r="H114" s="88"/>
      <c r="I114" s="88"/>
      <c r="J114" s="88"/>
    </row>
    <row r="115" spans="1:10" x14ac:dyDescent="0.25">
      <c r="A115" s="87"/>
      <c r="B115" s="205" t="s">
        <v>1110</v>
      </c>
      <c r="C115" s="297">
        <f>E40</f>
        <v>366.00092318355354</v>
      </c>
      <c r="D115" s="294">
        <f>E73</f>
        <v>7.9690145076599314E-2</v>
      </c>
      <c r="E115" s="88"/>
      <c r="F115" s="88"/>
      <c r="G115" s="88"/>
      <c r="H115" s="88"/>
      <c r="I115" s="88"/>
      <c r="J115" s="88"/>
    </row>
    <row r="116" spans="1:10" x14ac:dyDescent="0.25">
      <c r="A116" s="87"/>
      <c r="B116" s="204" t="s">
        <v>1111</v>
      </c>
      <c r="C116" s="296"/>
      <c r="D116" s="293"/>
      <c r="E116" s="88"/>
      <c r="F116" s="88"/>
      <c r="G116" s="88"/>
      <c r="H116" s="88"/>
      <c r="I116" s="88"/>
      <c r="J116" s="88"/>
    </row>
    <row r="117" spans="1:10" x14ac:dyDescent="0.25">
      <c r="A117" s="87"/>
      <c r="B117" s="156" t="s">
        <v>107</v>
      </c>
      <c r="C117" s="298">
        <f>C115</f>
        <v>366.00092318355354</v>
      </c>
      <c r="D117" s="295">
        <f>D115</f>
        <v>7.9690145076599314E-2</v>
      </c>
      <c r="E117" s="88"/>
      <c r="F117" s="88"/>
      <c r="G117" s="88"/>
      <c r="H117" s="88"/>
      <c r="I117" s="88"/>
      <c r="J117" s="88"/>
    </row>
    <row r="118" spans="1:10" x14ac:dyDescent="0.25">
      <c r="A118" s="87"/>
      <c r="B118" s="88"/>
      <c r="C118" s="88"/>
      <c r="D118" s="88"/>
      <c r="E118" s="88"/>
      <c r="F118" s="88"/>
      <c r="G118" s="88"/>
      <c r="H118" s="88"/>
      <c r="I118" s="88"/>
      <c r="J118" s="88"/>
    </row>
  </sheetData>
  <mergeCells count="2">
    <mergeCell ref="B105:B106"/>
    <mergeCell ref="B108:B109"/>
  </mergeCells>
  <hyperlinks>
    <hyperlink ref="E12" r:id="rId1" xr:uid="{00000000-0004-0000-0600-000000000000}"/>
  </hyperlinks>
  <pageMargins left="0.7" right="0.7" top="0.75" bottom="0.75" header="0.3" footer="0.3"/>
  <pageSetup paperSize="9" scale="53" fitToHeight="0" orientation="landscape" r:id="rId2"/>
  <rowBreaks count="2" manualBreakCount="2">
    <brk id="44" max="1048575" man="1"/>
    <brk id="77" max="1048575"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5F3AFB-7E88-494F-8A35-6B330CDF70F5}">
  <sheetPr codeName="Feuil8">
    <tabColor rgb="FFFFFF00"/>
    <pageSetUpPr fitToPage="1"/>
  </sheetPr>
  <dimension ref="A1:P41"/>
  <sheetViews>
    <sheetView zoomScale="80" zoomScaleNormal="80" workbookViewId="0">
      <selection activeCell="O26" sqref="O26"/>
    </sheetView>
  </sheetViews>
  <sheetFormatPr baseColWidth="10" defaultColWidth="9.140625" defaultRowHeight="15" x14ac:dyDescent="0.25"/>
  <cols>
    <col min="1" max="1" width="6.7109375" customWidth="1"/>
    <col min="2" max="2" width="16.7109375" customWidth="1"/>
    <col min="3" max="3" width="20.7109375" customWidth="1"/>
    <col min="4" max="4" width="13.7109375" bestFit="1" customWidth="1"/>
    <col min="5" max="5" width="11.7109375" bestFit="1" customWidth="1"/>
    <col min="6" max="7" width="12.7109375" bestFit="1" customWidth="1"/>
    <col min="8" max="8" width="12.140625" bestFit="1" customWidth="1"/>
    <col min="9" max="9" width="18.5703125" bestFit="1" customWidth="1"/>
    <col min="10" max="10" width="11.85546875" bestFit="1" customWidth="1"/>
    <col min="11" max="11" width="12.7109375" bestFit="1" customWidth="1"/>
    <col min="12" max="13" width="14.5703125" bestFit="1" customWidth="1"/>
    <col min="14" max="14" width="12.5703125" customWidth="1"/>
    <col min="15" max="15" width="8.5703125" bestFit="1" customWidth="1"/>
    <col min="16" max="16" width="9.140625" customWidth="1"/>
  </cols>
  <sheetData>
    <row r="1" spans="1:16" x14ac:dyDescent="0.25">
      <c r="A1" s="206"/>
      <c r="B1" s="207" t="s">
        <v>1021</v>
      </c>
      <c r="C1" s="208"/>
      <c r="D1" s="208"/>
      <c r="E1" s="208"/>
      <c r="F1" s="208"/>
      <c r="G1" s="208"/>
      <c r="H1" s="208"/>
      <c r="I1" s="208"/>
      <c r="J1" s="208"/>
      <c r="K1" s="208"/>
      <c r="L1" s="208"/>
      <c r="M1" s="208"/>
      <c r="N1" s="208"/>
      <c r="O1" s="208"/>
      <c r="P1" s="208"/>
    </row>
    <row r="2" spans="1:16" x14ac:dyDescent="0.25">
      <c r="A2" s="209"/>
      <c r="B2" s="1"/>
      <c r="C2" s="1"/>
      <c r="D2" s="1"/>
      <c r="E2" s="1"/>
      <c r="F2" s="1"/>
      <c r="G2" s="1"/>
      <c r="H2" s="1"/>
      <c r="I2" s="1"/>
      <c r="J2" s="1"/>
      <c r="K2" s="1"/>
      <c r="L2" s="1"/>
      <c r="M2" s="1"/>
      <c r="N2" s="1"/>
    </row>
    <row r="3" spans="1:16" x14ac:dyDescent="0.25">
      <c r="A3" s="209"/>
      <c r="B3" s="210" t="s">
        <v>1112</v>
      </c>
      <c r="C3" s="211" t="s">
        <v>3</v>
      </c>
      <c r="D3" s="212"/>
      <c r="E3" s="213"/>
      <c r="F3" s="1"/>
      <c r="G3" s="1"/>
      <c r="H3" s="1"/>
      <c r="I3" s="1"/>
      <c r="J3" s="1"/>
      <c r="K3" s="1"/>
      <c r="L3" s="1"/>
      <c r="M3" s="1"/>
      <c r="N3" s="1"/>
    </row>
    <row r="4" spans="1:16" x14ac:dyDescent="0.25">
      <c r="A4" s="209"/>
      <c r="B4" s="210" t="s">
        <v>1113</v>
      </c>
      <c r="C4" s="345">
        <v>46081</v>
      </c>
      <c r="D4" s="1" t="s">
        <v>1024</v>
      </c>
      <c r="E4" s="1"/>
      <c r="F4" s="1"/>
      <c r="G4" s="1"/>
      <c r="H4" s="1"/>
      <c r="I4" s="1"/>
      <c r="J4" s="1"/>
      <c r="K4" s="1"/>
      <c r="L4" s="1"/>
      <c r="M4" s="1"/>
      <c r="N4" s="1"/>
    </row>
    <row r="5" spans="1:16" x14ac:dyDescent="0.25">
      <c r="A5" s="209"/>
      <c r="B5" s="1"/>
      <c r="C5" s="1"/>
      <c r="D5" s="1"/>
      <c r="E5" s="1"/>
      <c r="F5" s="1"/>
      <c r="G5" s="1"/>
      <c r="H5" s="1"/>
      <c r="I5" s="1"/>
      <c r="J5" s="1"/>
      <c r="K5" s="1"/>
      <c r="L5" s="1"/>
      <c r="M5" s="1"/>
      <c r="N5" s="1"/>
    </row>
    <row r="6" spans="1:16" x14ac:dyDescent="0.25">
      <c r="A6" s="214">
        <v>5</v>
      </c>
      <c r="B6" s="207" t="s">
        <v>1114</v>
      </c>
      <c r="C6" s="207"/>
      <c r="D6" s="207"/>
      <c r="E6" s="207"/>
      <c r="F6" s="207"/>
      <c r="G6" s="207"/>
      <c r="H6" s="207"/>
      <c r="I6" s="207"/>
      <c r="J6" s="207"/>
      <c r="K6" s="207"/>
      <c r="L6" s="207"/>
      <c r="M6" s="207"/>
      <c r="N6" s="207"/>
      <c r="O6" s="207"/>
      <c r="P6" s="208"/>
    </row>
    <row r="7" spans="1:16" x14ac:dyDescent="0.25">
      <c r="A7" s="1"/>
      <c r="B7" s="1"/>
      <c r="C7" s="1"/>
      <c r="D7" s="1"/>
      <c r="E7" s="1"/>
      <c r="F7" s="1"/>
      <c r="G7" s="1"/>
      <c r="H7" s="1"/>
      <c r="I7" s="1"/>
      <c r="J7" s="1"/>
      <c r="K7" s="1"/>
      <c r="L7" s="1"/>
      <c r="M7" s="1"/>
      <c r="N7" s="1"/>
    </row>
    <row r="8" spans="1:16" x14ac:dyDescent="0.25">
      <c r="A8" s="1"/>
      <c r="B8" s="1"/>
      <c r="C8" s="1"/>
      <c r="D8" s="1"/>
      <c r="E8" s="1"/>
      <c r="F8" s="1"/>
      <c r="G8" s="1"/>
      <c r="H8" s="1"/>
      <c r="I8" s="1"/>
      <c r="J8" s="1"/>
      <c r="K8" s="1"/>
      <c r="L8" s="1"/>
      <c r="M8" s="1"/>
      <c r="N8" s="1"/>
    </row>
    <row r="9" spans="1:16" x14ac:dyDescent="0.25">
      <c r="A9" s="215" t="s">
        <v>1115</v>
      </c>
      <c r="B9" s="216" t="s">
        <v>1116</v>
      </c>
      <c r="C9" s="1"/>
      <c r="D9" s="1"/>
      <c r="E9" s="1"/>
      <c r="F9" s="1"/>
      <c r="G9" s="1"/>
      <c r="H9" s="1"/>
      <c r="I9" s="1"/>
      <c r="J9" s="1"/>
      <c r="K9" s="1"/>
      <c r="L9" s="1"/>
      <c r="M9" s="1"/>
      <c r="N9" s="1"/>
    </row>
    <row r="10" spans="1:16" x14ac:dyDescent="0.25">
      <c r="A10" s="215"/>
      <c r="B10" s="1"/>
      <c r="C10" s="1"/>
      <c r="D10" s="1"/>
      <c r="E10" s="1"/>
      <c r="F10" s="1"/>
      <c r="G10" s="1"/>
      <c r="H10" s="1"/>
      <c r="I10" s="1"/>
      <c r="J10" s="1"/>
      <c r="K10" s="1"/>
      <c r="L10" s="1"/>
      <c r="M10" s="1"/>
      <c r="N10" s="1"/>
    </row>
    <row r="11" spans="1:16" ht="25.5" x14ac:dyDescent="0.25">
      <c r="A11" s="215"/>
      <c r="B11" s="1"/>
      <c r="C11" s="227" t="s">
        <v>1117</v>
      </c>
      <c r="D11" s="1"/>
      <c r="E11" s="1"/>
      <c r="F11" s="1"/>
      <c r="G11" s="1"/>
      <c r="H11" s="1"/>
      <c r="I11" s="1"/>
      <c r="J11" s="1"/>
      <c r="K11" s="1"/>
      <c r="L11" s="1"/>
      <c r="M11" s="1"/>
      <c r="N11" s="1"/>
    </row>
    <row r="12" spans="1:16" x14ac:dyDescent="0.25">
      <c r="A12" s="215"/>
      <c r="B12" s="217" t="s">
        <v>1118</v>
      </c>
      <c r="C12" s="339">
        <f>1-C14-C15-C16-C19</f>
        <v>0.99920314598619009</v>
      </c>
      <c r="D12" s="1"/>
      <c r="E12" s="1"/>
      <c r="F12" s="1"/>
      <c r="G12" s="1"/>
      <c r="H12" s="1"/>
      <c r="I12" s="1"/>
      <c r="J12" s="1"/>
      <c r="K12" s="1"/>
      <c r="L12" s="1"/>
      <c r="M12" s="1"/>
      <c r="N12" s="1"/>
    </row>
    <row r="13" spans="1:16" x14ac:dyDescent="0.25">
      <c r="A13" s="215"/>
      <c r="B13" s="218" t="s">
        <v>1119</v>
      </c>
      <c r="C13" s="219"/>
      <c r="D13" s="1"/>
      <c r="E13" s="1"/>
      <c r="F13" s="1"/>
      <c r="G13" s="1"/>
      <c r="H13" s="1"/>
      <c r="I13" s="1"/>
      <c r="J13" s="1"/>
      <c r="K13" s="1"/>
      <c r="L13" s="1"/>
      <c r="M13" s="1"/>
      <c r="N13" s="1"/>
    </row>
    <row r="14" spans="1:16" x14ac:dyDescent="0.25">
      <c r="A14" s="215"/>
      <c r="B14" s="220" t="s">
        <v>1120</v>
      </c>
      <c r="C14" s="340">
        <v>7.9685401380991203E-4</v>
      </c>
      <c r="D14" s="1"/>
      <c r="E14" s="1"/>
      <c r="F14" s="1"/>
      <c r="G14" s="1"/>
      <c r="H14" s="1"/>
      <c r="I14" s="1"/>
      <c r="J14" s="1"/>
      <c r="K14" s="1"/>
      <c r="L14" s="1"/>
      <c r="M14" s="1"/>
      <c r="N14" s="1"/>
    </row>
    <row r="15" spans="1:16" x14ac:dyDescent="0.25">
      <c r="A15" s="215"/>
      <c r="B15" s="220" t="s">
        <v>1121</v>
      </c>
      <c r="C15" s="340">
        <v>0</v>
      </c>
      <c r="D15" s="1"/>
      <c r="E15" s="1"/>
      <c r="F15" s="1"/>
      <c r="G15" s="1"/>
      <c r="H15" s="1"/>
      <c r="I15" s="1"/>
      <c r="J15" s="1"/>
      <c r="K15" s="1"/>
      <c r="L15" s="1"/>
      <c r="M15" s="1"/>
      <c r="N15" s="1"/>
    </row>
    <row r="16" spans="1:16" x14ac:dyDescent="0.25">
      <c r="A16" s="215"/>
      <c r="B16" s="220" t="s">
        <v>1122</v>
      </c>
      <c r="C16" s="340">
        <v>0</v>
      </c>
      <c r="D16" s="1"/>
      <c r="E16" s="1"/>
      <c r="F16" s="1"/>
      <c r="G16" s="1"/>
      <c r="H16" s="1"/>
      <c r="I16" s="1"/>
      <c r="J16" s="1"/>
      <c r="K16" s="1"/>
      <c r="L16" s="1"/>
      <c r="M16" s="1"/>
      <c r="N16" s="1"/>
    </row>
    <row r="17" spans="1:15" x14ac:dyDescent="0.25">
      <c r="A17" s="215"/>
      <c r="B17" s="220" t="s">
        <v>1123</v>
      </c>
      <c r="C17" s="340">
        <v>0</v>
      </c>
      <c r="D17" s="1"/>
      <c r="E17" s="1"/>
      <c r="F17" s="1"/>
      <c r="G17" s="1"/>
      <c r="H17" s="1"/>
      <c r="I17" s="1"/>
      <c r="J17" s="1"/>
      <c r="K17" s="1"/>
      <c r="L17" s="1"/>
      <c r="M17" s="1"/>
      <c r="N17" s="1"/>
    </row>
    <row r="18" spans="1:15" x14ac:dyDescent="0.25">
      <c r="A18" s="215"/>
      <c r="B18" s="220" t="s">
        <v>1124</v>
      </c>
      <c r="C18" s="340">
        <v>0</v>
      </c>
      <c r="D18" s="1"/>
      <c r="E18" s="1"/>
      <c r="F18" s="1"/>
      <c r="G18" s="1"/>
      <c r="H18" s="1"/>
      <c r="I18" s="1"/>
      <c r="J18" s="1"/>
      <c r="K18" s="1"/>
      <c r="L18" s="1"/>
      <c r="M18" s="1"/>
      <c r="N18" s="1"/>
    </row>
    <row r="19" spans="1:15" x14ac:dyDescent="0.25">
      <c r="A19" s="170"/>
      <c r="B19" s="221" t="s">
        <v>1125</v>
      </c>
      <c r="C19" s="341">
        <f>C17+C18</f>
        <v>0</v>
      </c>
      <c r="D19" s="2"/>
      <c r="E19" s="2"/>
      <c r="F19" s="2"/>
      <c r="G19" s="2"/>
      <c r="H19" s="2"/>
      <c r="I19" s="2"/>
      <c r="J19" s="2"/>
      <c r="K19" s="2"/>
      <c r="L19" s="2"/>
      <c r="M19" s="2"/>
      <c r="N19" s="2"/>
    </row>
    <row r="20" spans="1:15" x14ac:dyDescent="0.25">
      <c r="A20" s="215"/>
      <c r="B20" s="1"/>
      <c r="C20" s="1"/>
      <c r="D20" s="1"/>
      <c r="E20" s="1"/>
      <c r="F20" s="1"/>
      <c r="G20" s="1"/>
      <c r="H20" s="1"/>
      <c r="I20" s="1"/>
      <c r="J20" s="1"/>
      <c r="K20" s="1"/>
      <c r="L20" s="1"/>
      <c r="M20" s="1"/>
      <c r="N20" s="1"/>
    </row>
    <row r="21" spans="1:15" x14ac:dyDescent="0.25">
      <c r="A21" s="215" t="s">
        <v>1126</v>
      </c>
      <c r="B21" s="222" t="s">
        <v>1127</v>
      </c>
      <c r="C21" s="1"/>
      <c r="D21" s="1"/>
      <c r="E21" s="1"/>
      <c r="F21" s="1"/>
      <c r="G21" s="1"/>
      <c r="H21" s="1"/>
      <c r="I21" s="1"/>
      <c r="J21" s="1"/>
      <c r="K21" s="1"/>
      <c r="L21" s="1"/>
      <c r="M21" s="1"/>
      <c r="N21" s="1"/>
    </row>
    <row r="22" spans="1:15" x14ac:dyDescent="0.25">
      <c r="A22" s="215"/>
      <c r="B22" s="222"/>
      <c r="C22" s="1"/>
      <c r="D22" s="1"/>
      <c r="E22" s="1"/>
      <c r="F22" s="1"/>
      <c r="G22" s="1"/>
      <c r="H22" s="1"/>
      <c r="I22" s="1"/>
      <c r="J22" s="1"/>
      <c r="K22" s="1"/>
      <c r="L22" s="1"/>
      <c r="M22" s="1"/>
      <c r="N22" s="1"/>
    </row>
    <row r="23" spans="1:15" x14ac:dyDescent="0.25">
      <c r="A23" s="215"/>
      <c r="B23" s="222"/>
      <c r="C23" s="1"/>
      <c r="D23" s="223"/>
      <c r="E23" s="223"/>
      <c r="F23" s="223"/>
      <c r="G23" s="223"/>
      <c r="H23" s="224"/>
      <c r="I23" s="223"/>
      <c r="J23" s="223"/>
      <c r="K23" s="223"/>
      <c r="L23" s="223"/>
      <c r="M23" s="223"/>
      <c r="N23" s="223"/>
    </row>
    <row r="24" spans="1:15" x14ac:dyDescent="0.25">
      <c r="A24" s="215"/>
      <c r="B24" s="1"/>
      <c r="C24" s="1"/>
      <c r="D24" s="1"/>
      <c r="E24" s="1"/>
      <c r="F24" s="1"/>
      <c r="G24" s="1"/>
      <c r="H24" s="1"/>
      <c r="I24" s="1"/>
      <c r="J24" s="1"/>
      <c r="K24" s="1"/>
      <c r="L24" s="1"/>
      <c r="M24" s="1"/>
      <c r="N24" s="1"/>
    </row>
    <row r="25" spans="1:15" ht="63.75" x14ac:dyDescent="0.25">
      <c r="A25" s="225"/>
      <c r="B25" s="226"/>
      <c r="C25" s="226"/>
      <c r="D25" s="227" t="s">
        <v>1128</v>
      </c>
      <c r="E25" s="227" t="s">
        <v>1129</v>
      </c>
      <c r="F25" s="227" t="s">
        <v>1130</v>
      </c>
      <c r="G25" s="227" t="s">
        <v>1131</v>
      </c>
      <c r="H25" s="227" t="s">
        <v>1132</v>
      </c>
      <c r="I25" s="227" t="s">
        <v>1133</v>
      </c>
      <c r="J25" s="227" t="s">
        <v>1134</v>
      </c>
      <c r="K25" s="227" t="s">
        <v>1135</v>
      </c>
      <c r="L25" s="227" t="s">
        <v>1136</v>
      </c>
      <c r="M25" s="227" t="s">
        <v>1137</v>
      </c>
      <c r="N25" s="227" t="s">
        <v>107</v>
      </c>
      <c r="O25" s="227" t="s">
        <v>1138</v>
      </c>
    </row>
    <row r="26" spans="1:15" s="342" customFormat="1" x14ac:dyDescent="0.25">
      <c r="A26" s="225"/>
      <c r="B26" s="449" t="s">
        <v>606</v>
      </c>
      <c r="C26" s="450"/>
      <c r="D26" s="299">
        <v>0</v>
      </c>
      <c r="E26" s="299">
        <v>0</v>
      </c>
      <c r="F26" s="299">
        <v>0</v>
      </c>
      <c r="G26" s="299">
        <v>2.3261405024999999</v>
      </c>
      <c r="H26" s="299">
        <v>0</v>
      </c>
      <c r="I26" s="299">
        <v>0</v>
      </c>
      <c r="J26" s="299">
        <v>0</v>
      </c>
      <c r="K26" s="299">
        <v>0</v>
      </c>
      <c r="L26" s="299">
        <v>0</v>
      </c>
      <c r="M26" s="299">
        <v>0</v>
      </c>
      <c r="N26" s="299">
        <f t="shared" ref="N26:N39" si="0">SUM(D26:M26)</f>
        <v>2.3261405024999999</v>
      </c>
      <c r="O26" s="301">
        <f t="shared" ref="O26:O39" si="1">N26/N$40</f>
        <v>1.1795900697022488E-4</v>
      </c>
    </row>
    <row r="27" spans="1:15" s="342" customFormat="1" x14ac:dyDescent="0.25">
      <c r="A27" s="225"/>
      <c r="B27" s="449" t="s">
        <v>608</v>
      </c>
      <c r="C27" s="450"/>
      <c r="D27" s="299">
        <v>0</v>
      </c>
      <c r="E27" s="299">
        <v>0</v>
      </c>
      <c r="F27" s="299">
        <v>0</v>
      </c>
      <c r="G27" s="299">
        <v>168.9205475311</v>
      </c>
      <c r="H27" s="299">
        <v>0</v>
      </c>
      <c r="I27" s="299">
        <v>13.5</v>
      </c>
      <c r="J27" s="299">
        <v>0</v>
      </c>
      <c r="K27" s="299">
        <v>0</v>
      </c>
      <c r="L27" s="299">
        <v>0</v>
      </c>
      <c r="M27" s="299">
        <v>0</v>
      </c>
      <c r="N27" s="299">
        <f t="shared" si="0"/>
        <v>182.4205475311</v>
      </c>
      <c r="O27" s="301">
        <f t="shared" si="1"/>
        <v>9.2505790663147038E-3</v>
      </c>
    </row>
    <row r="28" spans="1:15" s="342" customFormat="1" x14ac:dyDescent="0.25">
      <c r="A28" s="225"/>
      <c r="B28" s="449" t="s">
        <v>618</v>
      </c>
      <c r="C28" s="450"/>
      <c r="D28" s="299">
        <v>0</v>
      </c>
      <c r="E28" s="299">
        <v>0</v>
      </c>
      <c r="F28" s="299">
        <v>0</v>
      </c>
      <c r="G28" s="299">
        <v>240.79265007757198</v>
      </c>
      <c r="H28" s="299">
        <v>0</v>
      </c>
      <c r="I28" s="299">
        <v>0</v>
      </c>
      <c r="J28" s="299">
        <v>0</v>
      </c>
      <c r="K28" s="299">
        <v>0</v>
      </c>
      <c r="L28" s="299">
        <v>0</v>
      </c>
      <c r="M28" s="299">
        <v>0</v>
      </c>
      <c r="N28" s="299">
        <f t="shared" si="0"/>
        <v>240.79265007757198</v>
      </c>
      <c r="O28" s="301">
        <f t="shared" si="1"/>
        <v>1.2210638978321661E-2</v>
      </c>
    </row>
    <row r="29" spans="1:15" s="342" customFormat="1" x14ac:dyDescent="0.25">
      <c r="A29" s="225"/>
      <c r="B29" s="449" t="s">
        <v>622</v>
      </c>
      <c r="C29" s="450"/>
      <c r="D29" s="299">
        <v>0</v>
      </c>
      <c r="E29" s="299">
        <v>0</v>
      </c>
      <c r="F29" s="299">
        <v>0</v>
      </c>
      <c r="G29" s="299">
        <v>48</v>
      </c>
      <c r="H29" s="299">
        <v>0</v>
      </c>
      <c r="I29" s="299">
        <v>0</v>
      </c>
      <c r="J29" s="299">
        <v>0</v>
      </c>
      <c r="K29" s="299">
        <v>0</v>
      </c>
      <c r="L29" s="299">
        <v>0</v>
      </c>
      <c r="M29" s="299">
        <v>0</v>
      </c>
      <c r="N29" s="299">
        <f t="shared" si="0"/>
        <v>48</v>
      </c>
      <c r="O29" s="301">
        <f t="shared" si="1"/>
        <v>2.4340887098116271E-3</v>
      </c>
    </row>
    <row r="30" spans="1:15" s="342" customFormat="1" x14ac:dyDescent="0.25">
      <c r="A30" s="225"/>
      <c r="B30" s="449" t="s">
        <v>2</v>
      </c>
      <c r="C30" s="450"/>
      <c r="D30" s="299">
        <v>0</v>
      </c>
      <c r="E30" s="299">
        <v>351.78791355999999</v>
      </c>
      <c r="F30" s="299">
        <v>30.045322609999999</v>
      </c>
      <c r="G30" s="299">
        <v>2214.9765862863101</v>
      </c>
      <c r="H30" s="299">
        <v>4071.321469</v>
      </c>
      <c r="I30" s="299">
        <v>188.043219838</v>
      </c>
      <c r="J30" s="299">
        <v>5377.3616621700003</v>
      </c>
      <c r="K30" s="299">
        <v>547.64837732720002</v>
      </c>
      <c r="L30" s="299">
        <v>2142.7832896499999</v>
      </c>
      <c r="M30" s="299">
        <v>110.66248435999999</v>
      </c>
      <c r="N30" s="299">
        <f t="shared" si="0"/>
        <v>15034.63032480151</v>
      </c>
      <c r="O30" s="301">
        <f t="shared" si="1"/>
        <v>0.76240883187064312</v>
      </c>
    </row>
    <row r="31" spans="1:15" s="342" customFormat="1" x14ac:dyDescent="0.25">
      <c r="A31" s="225"/>
      <c r="B31" s="449" t="s">
        <v>625</v>
      </c>
      <c r="C31" s="450"/>
      <c r="D31" s="299">
        <v>0</v>
      </c>
      <c r="E31" s="299">
        <v>0</v>
      </c>
      <c r="F31" s="299">
        <v>0</v>
      </c>
      <c r="G31" s="299">
        <v>203.01097848522869</v>
      </c>
      <c r="H31" s="299">
        <v>0</v>
      </c>
      <c r="I31" s="299">
        <v>0</v>
      </c>
      <c r="J31" s="299">
        <v>0</v>
      </c>
      <c r="K31" s="299">
        <v>0</v>
      </c>
      <c r="L31" s="299">
        <v>0</v>
      </c>
      <c r="M31" s="299">
        <v>0</v>
      </c>
      <c r="N31" s="299">
        <f t="shared" si="0"/>
        <v>203.01097848522869</v>
      </c>
      <c r="O31" s="301">
        <f t="shared" si="1"/>
        <v>1.0294723556223047E-2</v>
      </c>
    </row>
    <row r="32" spans="1:15" s="342" customFormat="1" x14ac:dyDescent="0.25">
      <c r="A32" s="225"/>
      <c r="B32" s="449" t="s">
        <v>629</v>
      </c>
      <c r="C32" s="450"/>
      <c r="D32" s="299">
        <v>0</v>
      </c>
      <c r="E32" s="299">
        <v>0</v>
      </c>
      <c r="F32" s="299">
        <v>0</v>
      </c>
      <c r="G32" s="299">
        <v>43.310171081500002</v>
      </c>
      <c r="H32" s="299">
        <v>0</v>
      </c>
      <c r="I32" s="299">
        <v>0</v>
      </c>
      <c r="J32" s="299">
        <v>0</v>
      </c>
      <c r="K32" s="299">
        <v>0</v>
      </c>
      <c r="L32" s="299">
        <v>0</v>
      </c>
      <c r="M32" s="299">
        <v>0</v>
      </c>
      <c r="N32" s="299">
        <f t="shared" si="0"/>
        <v>43.310171081500002</v>
      </c>
      <c r="O32" s="301">
        <f t="shared" si="1"/>
        <v>2.196266634364358E-3</v>
      </c>
    </row>
    <row r="33" spans="1:15" s="342" customFormat="1" x14ac:dyDescent="0.25">
      <c r="A33" s="225"/>
      <c r="B33" s="449" t="s">
        <v>645</v>
      </c>
      <c r="C33" s="450"/>
      <c r="D33" s="299">
        <v>0</v>
      </c>
      <c r="E33" s="299">
        <v>0</v>
      </c>
      <c r="F33" s="299">
        <v>124.51949761</v>
      </c>
      <c r="G33" s="299">
        <v>0</v>
      </c>
      <c r="H33" s="299">
        <v>0</v>
      </c>
      <c r="I33" s="299">
        <v>0</v>
      </c>
      <c r="J33" s="299">
        <v>0</v>
      </c>
      <c r="K33" s="299">
        <v>0</v>
      </c>
      <c r="L33" s="299">
        <v>0</v>
      </c>
      <c r="M33" s="299">
        <v>0</v>
      </c>
      <c r="N33" s="299">
        <f t="shared" si="0"/>
        <v>124.51949761</v>
      </c>
      <c r="O33" s="301">
        <f t="shared" si="1"/>
        <v>6.3144063184149349E-3</v>
      </c>
    </row>
    <row r="34" spans="1:15" s="342" customFormat="1" x14ac:dyDescent="0.25">
      <c r="A34" s="225"/>
      <c r="B34" s="449" t="s">
        <v>680</v>
      </c>
      <c r="C34" s="450"/>
      <c r="D34" s="299">
        <v>0</v>
      </c>
      <c r="E34" s="299">
        <v>359.06485987000002</v>
      </c>
      <c r="F34" s="299">
        <v>0</v>
      </c>
      <c r="G34" s="299">
        <v>0</v>
      </c>
      <c r="H34" s="299">
        <v>0</v>
      </c>
      <c r="I34" s="299">
        <v>0</v>
      </c>
      <c r="J34" s="299">
        <v>0</v>
      </c>
      <c r="K34" s="299">
        <v>0</v>
      </c>
      <c r="L34" s="299">
        <v>0</v>
      </c>
      <c r="M34" s="299">
        <v>0</v>
      </c>
      <c r="N34" s="299">
        <f t="shared" si="0"/>
        <v>359.06485987000002</v>
      </c>
      <c r="O34" s="301">
        <f t="shared" si="1"/>
        <v>1.8208244197909604E-2</v>
      </c>
    </row>
    <row r="35" spans="1:15" s="342" customFormat="1" x14ac:dyDescent="0.25">
      <c r="A35" s="225"/>
      <c r="B35" s="449" t="s">
        <v>1139</v>
      </c>
      <c r="C35" s="450"/>
      <c r="D35" s="299">
        <v>0</v>
      </c>
      <c r="E35" s="299">
        <v>0</v>
      </c>
      <c r="F35" s="299">
        <v>0</v>
      </c>
      <c r="G35" s="299">
        <v>1573.5687239641063</v>
      </c>
      <c r="H35" s="299">
        <v>0</v>
      </c>
      <c r="I35" s="299">
        <v>0</v>
      </c>
      <c r="J35" s="299">
        <v>0</v>
      </c>
      <c r="K35" s="299">
        <v>0</v>
      </c>
      <c r="L35" s="299">
        <v>0</v>
      </c>
      <c r="M35" s="299">
        <v>0</v>
      </c>
      <c r="N35" s="299">
        <f t="shared" si="0"/>
        <v>1573.5687239641063</v>
      </c>
      <c r="O35" s="301">
        <f t="shared" si="1"/>
        <v>7.9795955523202497E-2</v>
      </c>
    </row>
    <row r="36" spans="1:15" s="342" customFormat="1" x14ac:dyDescent="0.25">
      <c r="A36" s="225"/>
      <c r="B36" s="449" t="s">
        <v>655</v>
      </c>
      <c r="C36" s="450"/>
      <c r="D36" s="299">
        <v>0</v>
      </c>
      <c r="E36" s="299">
        <v>0</v>
      </c>
      <c r="F36" s="299">
        <v>0</v>
      </c>
      <c r="G36" s="299">
        <v>264.00360244386087</v>
      </c>
      <c r="H36" s="299">
        <v>0</v>
      </c>
      <c r="I36" s="299">
        <v>0</v>
      </c>
      <c r="J36" s="299">
        <v>0</v>
      </c>
      <c r="K36" s="299">
        <v>0</v>
      </c>
      <c r="L36" s="299">
        <v>0</v>
      </c>
      <c r="M36" s="299">
        <v>0</v>
      </c>
      <c r="N36" s="299">
        <f t="shared" si="0"/>
        <v>264.00360244386087</v>
      </c>
      <c r="O36" s="301">
        <f t="shared" si="1"/>
        <v>1.3387670584545812E-2</v>
      </c>
    </row>
    <row r="37" spans="1:15" s="342" customFormat="1" x14ac:dyDescent="0.25">
      <c r="A37" s="225"/>
      <c r="B37" s="449" t="s">
        <v>678</v>
      </c>
      <c r="C37" s="450"/>
      <c r="D37" s="299">
        <v>428.48359831502495</v>
      </c>
      <c r="E37" s="299">
        <v>0</v>
      </c>
      <c r="F37" s="299">
        <v>0</v>
      </c>
      <c r="G37" s="299">
        <v>0</v>
      </c>
      <c r="H37" s="299">
        <v>0</v>
      </c>
      <c r="I37" s="299">
        <v>0</v>
      </c>
      <c r="J37" s="299">
        <v>0</v>
      </c>
      <c r="K37" s="299">
        <v>0</v>
      </c>
      <c r="L37" s="299">
        <v>0</v>
      </c>
      <c r="M37" s="299">
        <v>0</v>
      </c>
      <c r="N37" s="299">
        <f t="shared" si="0"/>
        <v>428.48359831502495</v>
      </c>
      <c r="O37" s="301">
        <f t="shared" si="1"/>
        <v>2.1728481020792969E-2</v>
      </c>
    </row>
    <row r="38" spans="1:15" s="342" customFormat="1" x14ac:dyDescent="0.25">
      <c r="A38" s="225"/>
      <c r="B38" s="449" t="s">
        <v>1140</v>
      </c>
      <c r="C38" s="450"/>
      <c r="D38" s="299">
        <v>0</v>
      </c>
      <c r="E38" s="299">
        <v>0</v>
      </c>
      <c r="F38" s="299">
        <v>0</v>
      </c>
      <c r="G38" s="299">
        <v>1195.9577089076365</v>
      </c>
      <c r="H38" s="299">
        <v>0</v>
      </c>
      <c r="I38" s="299">
        <v>0</v>
      </c>
      <c r="J38" s="299">
        <v>0</v>
      </c>
      <c r="K38" s="299">
        <v>0</v>
      </c>
      <c r="L38" s="299">
        <v>0</v>
      </c>
      <c r="M38" s="299">
        <v>0</v>
      </c>
      <c r="N38" s="299">
        <f t="shared" si="0"/>
        <v>1195.9577089076365</v>
      </c>
      <c r="O38" s="301">
        <f t="shared" si="1"/>
        <v>6.0647232430505384E-2</v>
      </c>
    </row>
    <row r="39" spans="1:15" s="342" customFormat="1" x14ac:dyDescent="0.25">
      <c r="A39" s="225"/>
      <c r="B39" s="449" t="s">
        <v>1141</v>
      </c>
      <c r="C39" s="450"/>
      <c r="D39" s="299">
        <v>0</v>
      </c>
      <c r="E39" s="299">
        <v>0</v>
      </c>
      <c r="F39" s="299">
        <v>0</v>
      </c>
      <c r="G39" s="299">
        <v>19.816969159999999</v>
      </c>
      <c r="H39" s="299">
        <v>0</v>
      </c>
      <c r="I39" s="299">
        <v>0</v>
      </c>
      <c r="J39" s="299">
        <v>0</v>
      </c>
      <c r="K39" s="299">
        <v>0</v>
      </c>
      <c r="L39" s="299">
        <v>0</v>
      </c>
      <c r="M39" s="299">
        <v>0</v>
      </c>
      <c r="N39" s="299">
        <f t="shared" si="0"/>
        <v>19.816969159999999</v>
      </c>
      <c r="O39" s="301">
        <f t="shared" si="1"/>
        <v>1.004922101980025E-3</v>
      </c>
    </row>
    <row r="40" spans="1:15" x14ac:dyDescent="0.25">
      <c r="A40" s="215"/>
      <c r="B40" s="447" t="s">
        <v>107</v>
      </c>
      <c r="C40" s="448"/>
      <c r="D40" s="300">
        <f t="shared" ref="D40:O40" si="2">SUM(D26:D39)</f>
        <v>428.48359831502495</v>
      </c>
      <c r="E40" s="300">
        <f t="shared" si="2"/>
        <v>710.85277343000007</v>
      </c>
      <c r="F40" s="300">
        <f t="shared" si="2"/>
        <v>154.56482022</v>
      </c>
      <c r="G40" s="300">
        <f t="shared" si="2"/>
        <v>5974.6840784398137</v>
      </c>
      <c r="H40" s="300">
        <f t="shared" si="2"/>
        <v>4071.321469</v>
      </c>
      <c r="I40" s="300">
        <f t="shared" si="2"/>
        <v>201.543219838</v>
      </c>
      <c r="J40" s="300">
        <f t="shared" si="2"/>
        <v>5377.3616621700003</v>
      </c>
      <c r="K40" s="300">
        <f t="shared" si="2"/>
        <v>547.64837732720002</v>
      </c>
      <c r="L40" s="300">
        <f t="shared" si="2"/>
        <v>2142.7832896499999</v>
      </c>
      <c r="M40" s="300">
        <f t="shared" si="2"/>
        <v>110.66248435999999</v>
      </c>
      <c r="N40" s="300">
        <f t="shared" si="2"/>
        <v>19719.90577275004</v>
      </c>
      <c r="O40" s="302">
        <f t="shared" si="2"/>
        <v>1</v>
      </c>
    </row>
    <row r="41" spans="1:15" x14ac:dyDescent="0.25">
      <c r="A41" s="215"/>
      <c r="B41" s="1"/>
      <c r="C41" s="1"/>
      <c r="D41" s="1"/>
      <c r="E41" s="1"/>
      <c r="F41" s="1"/>
      <c r="G41" s="1"/>
      <c r="H41" s="1"/>
      <c r="I41" s="1"/>
      <c r="J41" s="1"/>
      <c r="K41" s="1"/>
      <c r="L41" s="1"/>
      <c r="M41" s="1"/>
      <c r="N41" s="1"/>
    </row>
  </sheetData>
  <mergeCells count="15">
    <mergeCell ref="B40:C40"/>
    <mergeCell ref="B26:C26"/>
    <mergeCell ref="B27:C27"/>
    <mergeCell ref="B28:C28"/>
    <mergeCell ref="B29:C29"/>
    <mergeCell ref="B30:C30"/>
    <mergeCell ref="B31:C31"/>
    <mergeCell ref="B32:C32"/>
    <mergeCell ref="B33:C33"/>
    <mergeCell ref="B34:C34"/>
    <mergeCell ref="B35:C35"/>
    <mergeCell ref="B36:C36"/>
    <mergeCell ref="B37:C37"/>
    <mergeCell ref="B38:C38"/>
    <mergeCell ref="B39:C39"/>
  </mergeCells>
  <pageMargins left="0.7" right="0.7" top="0.75" bottom="0.75" header="0.3" footer="0.3"/>
  <pageSetup paperSize="9" scale="62"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1F4359-DED2-4D30-AEEA-4323DCD0CEF3}">
  <sheetPr codeName="Feuil9">
    <tabColor rgb="FFFFFF00"/>
    <pageSetUpPr fitToPage="1"/>
  </sheetPr>
  <dimension ref="A1:H47"/>
  <sheetViews>
    <sheetView workbookViewId="0">
      <selection activeCell="G30" sqref="G30"/>
    </sheetView>
  </sheetViews>
  <sheetFormatPr baseColWidth="10" defaultColWidth="9.140625" defaultRowHeight="15" x14ac:dyDescent="0.25"/>
  <cols>
    <col min="1" max="1" width="6.7109375" customWidth="1"/>
    <col min="2" max="7" width="12.7109375" customWidth="1"/>
    <col min="8" max="8" width="6.7109375" customWidth="1"/>
  </cols>
  <sheetData>
    <row r="1" spans="1:8" x14ac:dyDescent="0.25">
      <c r="A1" s="228"/>
      <c r="B1" s="229" t="s">
        <v>1021</v>
      </c>
      <c r="C1" s="230"/>
      <c r="D1" s="230"/>
      <c r="E1" s="230"/>
      <c r="F1" s="230"/>
      <c r="G1" s="230"/>
      <c r="H1" s="230"/>
    </row>
    <row r="2" spans="1:8" x14ac:dyDescent="0.25">
      <c r="A2" s="231"/>
      <c r="B2" s="2"/>
      <c r="C2" s="2"/>
      <c r="D2" s="2"/>
      <c r="E2" s="2"/>
      <c r="F2" s="2"/>
      <c r="G2" s="2"/>
      <c r="H2" s="2"/>
    </row>
    <row r="3" spans="1:8" x14ac:dyDescent="0.25">
      <c r="A3" s="231"/>
      <c r="B3" s="232" t="s">
        <v>1022</v>
      </c>
      <c r="C3" s="233" t="s">
        <v>3</v>
      </c>
      <c r="D3" s="234"/>
      <c r="E3" s="235"/>
      <c r="F3" s="2"/>
      <c r="G3" s="2"/>
      <c r="H3" s="2"/>
    </row>
    <row r="4" spans="1:8" x14ac:dyDescent="0.25">
      <c r="A4" s="231"/>
      <c r="B4" s="232" t="s">
        <v>1023</v>
      </c>
      <c r="C4" s="344">
        <v>46081</v>
      </c>
      <c r="D4" s="2" t="s">
        <v>1024</v>
      </c>
      <c r="E4" s="2"/>
      <c r="F4" s="2"/>
      <c r="G4" s="2"/>
      <c r="H4" s="2"/>
    </row>
    <row r="5" spans="1:8" x14ac:dyDescent="0.25">
      <c r="A5" s="231"/>
      <c r="B5" s="2"/>
      <c r="C5" s="2"/>
      <c r="D5" s="2"/>
      <c r="E5" s="2"/>
      <c r="F5" s="2"/>
      <c r="G5" s="2"/>
      <c r="H5" s="2"/>
    </row>
    <row r="6" spans="1:8" x14ac:dyDescent="0.25">
      <c r="A6" s="236">
        <v>6</v>
      </c>
      <c r="B6" s="229" t="s">
        <v>1142</v>
      </c>
      <c r="C6" s="229"/>
      <c r="D6" s="229"/>
      <c r="E6" s="229"/>
      <c r="F6" s="229"/>
      <c r="G6" s="229"/>
      <c r="H6" s="229"/>
    </row>
    <row r="7" spans="1:8" x14ac:dyDescent="0.25">
      <c r="A7" s="170"/>
      <c r="B7" s="2"/>
      <c r="C7" s="2"/>
      <c r="D7" s="2"/>
      <c r="E7" s="2"/>
      <c r="F7" s="2"/>
      <c r="G7" s="2"/>
      <c r="H7" s="2"/>
    </row>
    <row r="8" spans="1:8" x14ac:dyDescent="0.25">
      <c r="A8" s="170"/>
      <c r="B8" s="2"/>
      <c r="C8" s="2"/>
      <c r="D8" s="2"/>
      <c r="E8" s="2"/>
      <c r="F8" s="2"/>
      <c r="G8" s="2"/>
      <c r="H8" s="2"/>
    </row>
    <row r="9" spans="1:8" x14ac:dyDescent="0.25">
      <c r="A9" s="170" t="s">
        <v>1143</v>
      </c>
      <c r="B9" s="237" t="s">
        <v>1144</v>
      </c>
      <c r="C9" s="2"/>
      <c r="D9" s="2"/>
      <c r="E9" s="2"/>
      <c r="F9" s="2"/>
      <c r="G9" s="2"/>
      <c r="H9" s="2"/>
    </row>
    <row r="10" spans="1:8" x14ac:dyDescent="0.25">
      <c r="A10" s="170"/>
      <c r="B10" s="88"/>
      <c r="C10" s="88"/>
      <c r="D10" s="303">
        <f>YEAR(C4)</f>
        <v>2026</v>
      </c>
      <c r="E10" s="304">
        <f>D10-1</f>
        <v>2025</v>
      </c>
      <c r="F10" s="304">
        <f>D10-2</f>
        <v>2024</v>
      </c>
      <c r="G10" s="305">
        <f>D10-3</f>
        <v>2023</v>
      </c>
      <c r="H10" s="2"/>
    </row>
    <row r="11" spans="1:8" x14ac:dyDescent="0.25">
      <c r="A11" s="170"/>
      <c r="B11" s="95" t="s">
        <v>1145</v>
      </c>
      <c r="C11" s="96"/>
      <c r="D11" s="306">
        <v>0</v>
      </c>
      <c r="E11" s="307">
        <v>0</v>
      </c>
      <c r="F11" s="307">
        <v>0</v>
      </c>
      <c r="G11" s="308">
        <v>0</v>
      </c>
      <c r="H11" s="2"/>
    </row>
    <row r="12" spans="1:8" x14ac:dyDescent="0.25">
      <c r="A12" s="170"/>
      <c r="B12" s="118" t="s">
        <v>1146</v>
      </c>
      <c r="C12" s="119"/>
      <c r="D12" s="309">
        <f>D13-D11</f>
        <v>15650</v>
      </c>
      <c r="E12" s="310">
        <f>E13-E11</f>
        <v>15650</v>
      </c>
      <c r="F12" s="310">
        <f t="shared" ref="F12:G12" si="0">F13-F11</f>
        <v>12150</v>
      </c>
      <c r="G12" s="337">
        <f t="shared" si="0"/>
        <v>12650</v>
      </c>
      <c r="H12" s="2"/>
    </row>
    <row r="13" spans="1:8" x14ac:dyDescent="0.25">
      <c r="A13" s="170"/>
      <c r="B13" s="147" t="s">
        <v>1147</v>
      </c>
      <c r="C13" s="149"/>
      <c r="D13" s="312">
        <f>D21</f>
        <v>15650</v>
      </c>
      <c r="E13" s="312">
        <f t="shared" ref="E13:F13" si="1">E21</f>
        <v>15650</v>
      </c>
      <c r="F13" s="312">
        <f t="shared" si="1"/>
        <v>12150</v>
      </c>
      <c r="G13" s="314">
        <f>G21</f>
        <v>12650</v>
      </c>
      <c r="H13" s="2"/>
    </row>
    <row r="14" spans="1:8" x14ac:dyDescent="0.25">
      <c r="A14" s="170"/>
      <c r="B14" s="88"/>
      <c r="C14" s="88"/>
      <c r="D14" s="91"/>
      <c r="E14" s="91"/>
      <c r="F14" s="91"/>
      <c r="G14" s="91"/>
      <c r="H14" s="2"/>
    </row>
    <row r="15" spans="1:8" x14ac:dyDescent="0.25">
      <c r="A15" s="170"/>
      <c r="B15" s="95" t="s">
        <v>1148</v>
      </c>
      <c r="C15" s="96"/>
      <c r="D15" s="315">
        <v>15650</v>
      </c>
      <c r="E15" s="315">
        <v>15650</v>
      </c>
      <c r="F15" s="315">
        <v>12150</v>
      </c>
      <c r="G15" s="316">
        <v>12650</v>
      </c>
      <c r="H15" s="2"/>
    </row>
    <row r="16" spans="1:8" x14ac:dyDescent="0.25">
      <c r="A16" s="170"/>
      <c r="B16" s="118" t="s">
        <v>1149</v>
      </c>
      <c r="C16" s="119"/>
      <c r="D16" s="317">
        <v>0</v>
      </c>
      <c r="E16" s="317">
        <v>0</v>
      </c>
      <c r="F16" s="317">
        <v>0</v>
      </c>
      <c r="G16" s="318">
        <v>0</v>
      </c>
      <c r="H16" s="2"/>
    </row>
    <row r="17" spans="1:8" x14ac:dyDescent="0.25">
      <c r="A17" s="170"/>
      <c r="B17" s="118" t="s">
        <v>1150</v>
      </c>
      <c r="C17" s="119"/>
      <c r="D17" s="317">
        <v>0</v>
      </c>
      <c r="E17" s="317">
        <v>0</v>
      </c>
      <c r="F17" s="319">
        <v>0</v>
      </c>
      <c r="G17" s="320">
        <v>0</v>
      </c>
      <c r="H17" s="2"/>
    </row>
    <row r="18" spans="1:8" x14ac:dyDescent="0.25">
      <c r="A18" s="170"/>
      <c r="B18" s="118" t="s">
        <v>1151</v>
      </c>
      <c r="C18" s="119"/>
      <c r="D18" s="317">
        <v>0</v>
      </c>
      <c r="E18" s="317">
        <v>0</v>
      </c>
      <c r="F18" s="319">
        <v>0</v>
      </c>
      <c r="G18" s="320">
        <v>0</v>
      </c>
      <c r="H18" s="2"/>
    </row>
    <row r="19" spans="1:8" x14ac:dyDescent="0.25">
      <c r="A19" s="170"/>
      <c r="B19" s="238" t="s">
        <v>1152</v>
      </c>
      <c r="C19" s="119"/>
      <c r="D19" s="317">
        <v>0</v>
      </c>
      <c r="E19" s="317">
        <v>0</v>
      </c>
      <c r="F19" s="319">
        <v>0</v>
      </c>
      <c r="G19" s="320">
        <v>0</v>
      </c>
      <c r="H19" s="2"/>
    </row>
    <row r="20" spans="1:8" x14ac:dyDescent="0.25">
      <c r="A20" s="170"/>
      <c r="B20" s="118" t="s">
        <v>105</v>
      </c>
      <c r="C20" s="119"/>
      <c r="D20" s="317">
        <v>0</v>
      </c>
      <c r="E20" s="317">
        <v>0</v>
      </c>
      <c r="F20" s="319">
        <v>0</v>
      </c>
      <c r="G20" s="320">
        <v>0</v>
      </c>
      <c r="H20" s="2"/>
    </row>
    <row r="21" spans="1:8" x14ac:dyDescent="0.25">
      <c r="A21" s="170"/>
      <c r="B21" s="147" t="s">
        <v>1147</v>
      </c>
      <c r="C21" s="149"/>
      <c r="D21" s="321">
        <f>D15+D16</f>
        <v>15650</v>
      </c>
      <c r="E21" s="321">
        <f t="shared" ref="E21:G21" si="2">E15+E16</f>
        <v>15650</v>
      </c>
      <c r="F21" s="321">
        <f t="shared" si="2"/>
        <v>12150</v>
      </c>
      <c r="G21" s="343">
        <f t="shared" si="2"/>
        <v>12650</v>
      </c>
      <c r="H21" s="2"/>
    </row>
    <row r="22" spans="1:8" x14ac:dyDescent="0.25">
      <c r="A22" s="170"/>
      <c r="B22" s="88"/>
      <c r="C22" s="88"/>
      <c r="D22" s="91"/>
      <c r="E22" s="91"/>
      <c r="F22" s="239"/>
      <c r="G22" s="239"/>
      <c r="H22" s="2"/>
    </row>
    <row r="23" spans="1:8" x14ac:dyDescent="0.25">
      <c r="A23" s="170"/>
      <c r="B23" s="95" t="s">
        <v>256</v>
      </c>
      <c r="C23" s="96"/>
      <c r="D23" s="306">
        <v>1650</v>
      </c>
      <c r="E23" s="307">
        <v>1650</v>
      </c>
      <c r="F23" s="307">
        <v>650</v>
      </c>
      <c r="G23" s="322">
        <v>650</v>
      </c>
      <c r="H23" s="2"/>
    </row>
    <row r="24" spans="1:8" x14ac:dyDescent="0.25">
      <c r="A24" s="170"/>
      <c r="B24" s="118" t="s">
        <v>258</v>
      </c>
      <c r="C24" s="119"/>
      <c r="D24" s="309">
        <f>D26-D23-D25</f>
        <v>13850</v>
      </c>
      <c r="E24" s="309">
        <f t="shared" ref="E24:F24" si="3">E26-E23-E25</f>
        <v>13850</v>
      </c>
      <c r="F24" s="309">
        <f t="shared" si="3"/>
        <v>11350</v>
      </c>
      <c r="G24" s="311">
        <f>G26-G23-G25</f>
        <v>11850</v>
      </c>
      <c r="H24" s="2"/>
    </row>
    <row r="25" spans="1:8" x14ac:dyDescent="0.25">
      <c r="A25" s="170"/>
      <c r="B25" s="118" t="s">
        <v>105</v>
      </c>
      <c r="C25" s="119"/>
      <c r="D25" s="309">
        <v>150</v>
      </c>
      <c r="E25" s="310">
        <v>150</v>
      </c>
      <c r="F25" s="310">
        <v>150</v>
      </c>
      <c r="G25" s="311">
        <v>150</v>
      </c>
      <c r="H25" s="2"/>
    </row>
    <row r="26" spans="1:8" x14ac:dyDescent="0.25">
      <c r="A26" s="170"/>
      <c r="B26" s="147" t="s">
        <v>1147</v>
      </c>
      <c r="C26" s="149"/>
      <c r="D26" s="313">
        <f>D21</f>
        <v>15650</v>
      </c>
      <c r="E26" s="313">
        <f t="shared" ref="E26:F26" si="4">E21</f>
        <v>15650</v>
      </c>
      <c r="F26" s="313">
        <f t="shared" si="4"/>
        <v>12150</v>
      </c>
      <c r="G26" s="314">
        <f>G21</f>
        <v>12650</v>
      </c>
      <c r="H26" s="2"/>
    </row>
    <row r="27" spans="1:8" x14ac:dyDescent="0.25">
      <c r="A27" s="170"/>
      <c r="B27" s="2"/>
      <c r="C27" s="2"/>
      <c r="D27" s="2"/>
      <c r="E27" s="2"/>
      <c r="F27" s="2"/>
      <c r="G27" s="2"/>
      <c r="H27" s="2"/>
    </row>
    <row r="28" spans="1:8" x14ac:dyDescent="0.25">
      <c r="A28" s="170"/>
      <c r="B28" s="2"/>
      <c r="C28" s="2"/>
      <c r="D28" s="2"/>
      <c r="E28" s="2"/>
      <c r="F28" s="2"/>
      <c r="G28" s="2"/>
      <c r="H28" s="2"/>
    </row>
    <row r="29" spans="1:8" x14ac:dyDescent="0.25">
      <c r="A29" s="170" t="s">
        <v>1153</v>
      </c>
      <c r="B29" s="237" t="s">
        <v>1154</v>
      </c>
      <c r="C29" s="2"/>
      <c r="D29" s="2"/>
      <c r="E29" s="2"/>
      <c r="F29" s="2"/>
      <c r="G29" s="2"/>
      <c r="H29" s="2"/>
    </row>
    <row r="30" spans="1:8" x14ac:dyDescent="0.25">
      <c r="A30" s="2"/>
      <c r="B30" s="88"/>
      <c r="C30" s="88"/>
      <c r="D30" s="303">
        <f>D10</f>
        <v>2026</v>
      </c>
      <c r="E30" s="304">
        <f>E10</f>
        <v>2025</v>
      </c>
      <c r="F30" s="304">
        <f>F10</f>
        <v>2024</v>
      </c>
      <c r="G30" s="305">
        <f>G10</f>
        <v>2023</v>
      </c>
      <c r="H30" s="2"/>
    </row>
    <row r="31" spans="1:8" x14ac:dyDescent="0.25">
      <c r="A31" s="170"/>
      <c r="B31" s="95" t="s">
        <v>1145</v>
      </c>
      <c r="C31" s="96"/>
      <c r="D31" s="307">
        <v>0</v>
      </c>
      <c r="E31" s="307">
        <v>0</v>
      </c>
      <c r="F31" s="307">
        <v>0</v>
      </c>
      <c r="G31" s="308">
        <v>0</v>
      </c>
      <c r="H31" s="2"/>
    </row>
    <row r="32" spans="1:8" x14ac:dyDescent="0.25">
      <c r="A32" s="170"/>
      <c r="B32" s="118" t="s">
        <v>1146</v>
      </c>
      <c r="C32" s="119"/>
      <c r="D32" s="310">
        <f>D33-D31</f>
        <v>0</v>
      </c>
      <c r="E32" s="310">
        <f t="shared" ref="E32:F32" si="5">E33-E31</f>
        <v>4500</v>
      </c>
      <c r="F32" s="310">
        <f t="shared" si="5"/>
        <v>2000</v>
      </c>
      <c r="G32" s="337">
        <f>G33-G31</f>
        <v>1000</v>
      </c>
      <c r="H32" s="2"/>
    </row>
    <row r="33" spans="1:8" x14ac:dyDescent="0.25">
      <c r="A33" s="170"/>
      <c r="B33" s="147" t="s">
        <v>1147</v>
      </c>
      <c r="C33" s="149"/>
      <c r="D33" s="313">
        <f>D41</f>
        <v>0</v>
      </c>
      <c r="E33" s="313">
        <f t="shared" ref="E33:F33" si="6">E41</f>
        <v>4500</v>
      </c>
      <c r="F33" s="313">
        <f t="shared" si="6"/>
        <v>2000</v>
      </c>
      <c r="G33" s="314">
        <f>G41</f>
        <v>1000</v>
      </c>
      <c r="H33" s="2"/>
    </row>
    <row r="34" spans="1:8" x14ac:dyDescent="0.25">
      <c r="A34" s="170"/>
      <c r="B34" s="88"/>
      <c r="C34" s="88"/>
      <c r="D34" s="91"/>
      <c r="E34" s="91"/>
      <c r="F34" s="91"/>
      <c r="G34" s="91"/>
      <c r="H34" s="2"/>
    </row>
    <row r="35" spans="1:8" x14ac:dyDescent="0.25">
      <c r="A35" s="170"/>
      <c r="B35" s="95" t="s">
        <v>1148</v>
      </c>
      <c r="C35" s="96"/>
      <c r="D35" s="307">
        <v>0</v>
      </c>
      <c r="E35" s="307">
        <v>4500</v>
      </c>
      <c r="F35" s="307">
        <v>2000</v>
      </c>
      <c r="G35" s="308">
        <v>1000</v>
      </c>
      <c r="H35" s="2"/>
    </row>
    <row r="36" spans="1:8" x14ac:dyDescent="0.25">
      <c r="A36" s="170"/>
      <c r="B36" s="118" t="s">
        <v>1149</v>
      </c>
      <c r="C36" s="119"/>
      <c r="D36" s="310">
        <v>0</v>
      </c>
      <c r="E36" s="310">
        <v>0</v>
      </c>
      <c r="F36" s="310">
        <v>0</v>
      </c>
      <c r="G36" s="311">
        <v>0</v>
      </c>
      <c r="H36" s="2"/>
    </row>
    <row r="37" spans="1:8" x14ac:dyDescent="0.25">
      <c r="A37" s="170"/>
      <c r="B37" s="118" t="s">
        <v>1150</v>
      </c>
      <c r="C37" s="119"/>
      <c r="D37" s="310">
        <v>0</v>
      </c>
      <c r="E37" s="310">
        <v>0</v>
      </c>
      <c r="F37" s="310">
        <v>0</v>
      </c>
      <c r="G37" s="311">
        <v>0</v>
      </c>
      <c r="H37" s="2"/>
    </row>
    <row r="38" spans="1:8" x14ac:dyDescent="0.25">
      <c r="A38" s="170"/>
      <c r="B38" s="118" t="s">
        <v>1151</v>
      </c>
      <c r="C38" s="119"/>
      <c r="D38" s="310">
        <v>0</v>
      </c>
      <c r="E38" s="310">
        <v>0</v>
      </c>
      <c r="F38" s="310">
        <v>0</v>
      </c>
      <c r="G38" s="311">
        <v>0</v>
      </c>
      <c r="H38" s="2"/>
    </row>
    <row r="39" spans="1:8" x14ac:dyDescent="0.25">
      <c r="A39" s="170"/>
      <c r="B39" s="238" t="s">
        <v>1152</v>
      </c>
      <c r="C39" s="119"/>
      <c r="D39" s="310">
        <v>0</v>
      </c>
      <c r="E39" s="310">
        <v>0</v>
      </c>
      <c r="F39" s="310">
        <v>0</v>
      </c>
      <c r="G39" s="311">
        <v>0</v>
      </c>
      <c r="H39" s="2"/>
    </row>
    <row r="40" spans="1:8" x14ac:dyDescent="0.25">
      <c r="A40" s="170"/>
      <c r="B40" s="118" t="s">
        <v>105</v>
      </c>
      <c r="C40" s="119"/>
      <c r="D40" s="310">
        <v>0</v>
      </c>
      <c r="E40" s="310">
        <v>0</v>
      </c>
      <c r="F40" s="310">
        <v>0</v>
      </c>
      <c r="G40" s="337">
        <v>0</v>
      </c>
      <c r="H40" s="2"/>
    </row>
    <row r="41" spans="1:8" x14ac:dyDescent="0.25">
      <c r="A41" s="170"/>
      <c r="B41" s="147" t="s">
        <v>1147</v>
      </c>
      <c r="C41" s="149"/>
      <c r="D41" s="313">
        <f>D35+D36</f>
        <v>0</v>
      </c>
      <c r="E41" s="313">
        <f t="shared" ref="E41:F41" si="7">E35+E36</f>
        <v>4500</v>
      </c>
      <c r="F41" s="313">
        <f t="shared" si="7"/>
        <v>2000</v>
      </c>
      <c r="G41" s="338">
        <f>G35+G36</f>
        <v>1000</v>
      </c>
      <c r="H41" s="2"/>
    </row>
    <row r="42" spans="1:8" x14ac:dyDescent="0.25">
      <c r="A42" s="170"/>
      <c r="B42" s="88"/>
      <c r="C42" s="88"/>
      <c r="D42" s="91"/>
      <c r="E42" s="91"/>
      <c r="F42" s="91"/>
      <c r="G42" s="91"/>
      <c r="H42" s="2"/>
    </row>
    <row r="43" spans="1:8" x14ac:dyDescent="0.25">
      <c r="A43" s="170"/>
      <c r="B43" s="95" t="s">
        <v>256</v>
      </c>
      <c r="C43" s="96"/>
      <c r="D43" s="307">
        <v>0</v>
      </c>
      <c r="E43" s="307">
        <v>1000</v>
      </c>
      <c r="F43" s="307">
        <v>0</v>
      </c>
      <c r="G43" s="308">
        <v>0</v>
      </c>
      <c r="H43" s="2"/>
    </row>
    <row r="44" spans="1:8" x14ac:dyDescent="0.25">
      <c r="A44" s="170"/>
      <c r="B44" s="118" t="s">
        <v>258</v>
      </c>
      <c r="C44" s="119"/>
      <c r="D44" s="310">
        <f>D46-D43-D45</f>
        <v>0</v>
      </c>
      <c r="E44" s="310">
        <f t="shared" ref="E44:F44" si="8">E46-E43-E45</f>
        <v>3500</v>
      </c>
      <c r="F44" s="310">
        <f t="shared" si="8"/>
        <v>2000</v>
      </c>
      <c r="G44" s="311">
        <f>G46-G43-G45</f>
        <v>1000</v>
      </c>
      <c r="H44" s="2"/>
    </row>
    <row r="45" spans="1:8" x14ac:dyDescent="0.25">
      <c r="A45" s="170"/>
      <c r="B45" s="118" t="s">
        <v>105</v>
      </c>
      <c r="C45" s="119"/>
      <c r="D45" s="310">
        <v>0</v>
      </c>
      <c r="E45" s="310">
        <v>0</v>
      </c>
      <c r="F45" s="310">
        <v>0</v>
      </c>
      <c r="G45" s="311">
        <v>0</v>
      </c>
      <c r="H45" s="2"/>
    </row>
    <row r="46" spans="1:8" x14ac:dyDescent="0.25">
      <c r="A46" s="170"/>
      <c r="B46" s="147" t="s">
        <v>1147</v>
      </c>
      <c r="C46" s="149"/>
      <c r="D46" s="313">
        <f>D41</f>
        <v>0</v>
      </c>
      <c r="E46" s="313">
        <f t="shared" ref="E46:F46" si="9">E41</f>
        <v>4500</v>
      </c>
      <c r="F46" s="313">
        <f t="shared" si="9"/>
        <v>2000</v>
      </c>
      <c r="G46" s="338">
        <f>G41</f>
        <v>1000</v>
      </c>
      <c r="H46" s="2"/>
    </row>
    <row r="47" spans="1:8" x14ac:dyDescent="0.25">
      <c r="A47" s="170"/>
      <c r="B47" s="2"/>
      <c r="C47" s="2"/>
      <c r="D47" s="2"/>
      <c r="E47" s="2"/>
      <c r="F47" s="2"/>
      <c r="G47" s="2"/>
      <c r="H47" s="2"/>
    </row>
  </sheetData>
  <pageMargins left="0.7" right="0.7" top="0.75" bottom="0.75" header="0.3" footer="0.3"/>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8</vt:i4>
      </vt:variant>
    </vt:vector>
  </HeadingPairs>
  <TitlesOfParts>
    <vt:vector size="16" baseType="lpstr">
      <vt:lpstr>Introduction</vt:lpstr>
      <vt:lpstr>A. HTT General</vt:lpstr>
      <vt:lpstr>B2. HTT Public Sector Assets</vt:lpstr>
      <vt:lpstr>C. HTT Harmonised Glossary</vt:lpstr>
      <vt:lpstr>E. Optional ECB-ECAIs data</vt:lpstr>
      <vt:lpstr>Overview</vt:lpstr>
      <vt:lpstr>Public Sector</vt:lpstr>
      <vt:lpstr>Covered Bonds</vt:lpstr>
      <vt:lpstr>'A. HTT General'!Zone_d_impression</vt:lpstr>
      <vt:lpstr>'B2. HTT Public Sector Assets'!Zone_d_impression</vt:lpstr>
      <vt:lpstr>'C. HTT Harmonised Glossary'!Zone_d_impression</vt:lpstr>
      <vt:lpstr>'Covered Bonds'!Zone_d_impression</vt:lpstr>
      <vt:lpstr>'E. Optional ECB-ECAIs data'!Zone_d_impression</vt:lpstr>
      <vt:lpstr>Introduction!Zone_d_impression</vt:lpstr>
      <vt:lpstr>Overview!Zone_d_impression</vt:lpstr>
      <vt:lpstr>'Public Sector'!Zone_d_impression</vt:lpstr>
    </vt:vector>
  </TitlesOfParts>
  <Company>My Organization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Societe Generale SCF - HTT Covered Bond Label Reporting 28/02/2026</dc:title>
  <dc:creator>Societe Generale</dc:creator>
  <cp:keywords/>
  <dc:description>This workbook has been created with EPPlus licensed to My Organization under The Polyform Noncommercial License: See https://polyformproject.org/licenses/noncommercial/1.0.0</dc:description>
  <cp:lastModifiedBy>ANDRE Patrick CommPco</cp:lastModifiedBy>
  <cp:lastPrinted>2026-04-01T14:16:24Z</cp:lastPrinted>
  <dcterms:created xsi:type="dcterms:W3CDTF">2020-12-29T15:50:15Z</dcterms:created>
  <dcterms:modified xsi:type="dcterms:W3CDTF">2026-04-02T08:35:47Z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401b303-ecb1-4a9d-936a-70858c2d9a3e_Enabled">
    <vt:lpwstr>true</vt:lpwstr>
  </property>
  <property fmtid="{D5CDD505-2E9C-101B-9397-08002B2CF9AE}" pid="3" name="MSIP_Label_a401b303-ecb1-4a9d-936a-70858c2d9a3e_SetDate">
    <vt:lpwstr>2026-04-01T15:57:36Z</vt:lpwstr>
  </property>
  <property fmtid="{D5CDD505-2E9C-101B-9397-08002B2CF9AE}" pid="4" name="MSIP_Label_a401b303-ecb1-4a9d-936a-70858c2d9a3e_Method">
    <vt:lpwstr>Privileged</vt:lpwstr>
  </property>
  <property fmtid="{D5CDD505-2E9C-101B-9397-08002B2CF9AE}" pid="5" name="MSIP_Label_a401b303-ecb1-4a9d-936a-70858c2d9a3e_Name">
    <vt:lpwstr>a401b303-ecb1-4a9d-936a-70858c2d9a3e</vt:lpwstr>
  </property>
  <property fmtid="{D5CDD505-2E9C-101B-9397-08002B2CF9AE}" pid="6" name="MSIP_Label_a401b303-ecb1-4a9d-936a-70858c2d9a3e_SiteId">
    <vt:lpwstr>c9a7d621-4bc4-4407-b730-f428e656aa9e</vt:lpwstr>
  </property>
  <property fmtid="{D5CDD505-2E9C-101B-9397-08002B2CF9AE}" pid="7" name="MSIP_Label_a401b303-ecb1-4a9d-936a-70858c2d9a3e_ActionId">
    <vt:lpwstr>88028931-2636-430a-9c52-ade6af005b81</vt:lpwstr>
  </property>
  <property fmtid="{D5CDD505-2E9C-101B-9397-08002B2CF9AE}" pid="8" name="MSIP_Label_a401b303-ecb1-4a9d-936a-70858c2d9a3e_ContentBits">
    <vt:lpwstr>0</vt:lpwstr>
  </property>
</Properties>
</file>