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430_SFH  SCF - Rapports HTT - 31032025\"/>
    </mc:Choice>
  </mc:AlternateContent>
  <xr:revisionPtr revIDLastSave="0" documentId="13_ncr:1_{3F8729A5-2FA7-4380-9DF4-2025EA7C30D6}" xr6:coauthVersionLast="47" xr6:coauthVersionMax="47" xr10:uidLastSave="{00000000-0000-0000-0000-000000000000}"/>
  <bookViews>
    <workbookView xWindow="-120" yWindow="-120" windowWidth="38640" windowHeight="21240" tabRatio="894" activeTab="5"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21" i="9"/>
  <c r="G26" i="9" s="1"/>
  <c r="G24" i="9" s="1"/>
  <c r="F21" i="9"/>
  <c r="F26" i="9" s="1"/>
  <c r="F24" i="9" s="1"/>
  <c r="E21" i="9"/>
  <c r="E26" i="9" s="1"/>
  <c r="E24" i="9" s="1"/>
  <c r="D21" i="9"/>
  <c r="D26" i="9" s="1"/>
  <c r="D24" i="9" s="1"/>
  <c r="D10" i="9"/>
  <c r="G10" i="9" s="1"/>
  <c r="G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c r="E57" i="7"/>
  <c r="F41" i="7"/>
  <c r="E41" i="7"/>
  <c r="D634" i="12"/>
  <c r="C634" i="12"/>
  <c r="D618" i="12"/>
  <c r="G616" i="12" s="1"/>
  <c r="C618" i="12"/>
  <c r="F614" i="12" s="1"/>
  <c r="F618" i="12" s="1"/>
  <c r="D602" i="12"/>
  <c r="G601" i="12" s="1"/>
  <c r="C602" i="12"/>
  <c r="F601" i="12" s="1"/>
  <c r="G599" i="12"/>
  <c r="G598" i="12"/>
  <c r="F598" i="12"/>
  <c r="G594" i="12"/>
  <c r="F594" i="12"/>
  <c r="G591" i="12"/>
  <c r="G590" i="12"/>
  <c r="F590" i="12"/>
  <c r="D587" i="12"/>
  <c r="G585" i="12" s="1"/>
  <c r="C587" i="12"/>
  <c r="F583" i="12" s="1"/>
  <c r="F586" i="12"/>
  <c r="F585" i="12"/>
  <c r="F584" i="12"/>
  <c r="F582" i="12"/>
  <c r="F581" i="12"/>
  <c r="F580" i="12"/>
  <c r="F579" i="12"/>
  <c r="F578" i="12"/>
  <c r="F577" i="12"/>
  <c r="F576" i="12"/>
  <c r="F575" i="12"/>
  <c r="F574" i="12"/>
  <c r="F573" i="12"/>
  <c r="F572" i="12"/>
  <c r="G571" i="12"/>
  <c r="F571" i="12"/>
  <c r="F570" i="12"/>
  <c r="F569" i="12"/>
  <c r="D564" i="12"/>
  <c r="G562" i="12" s="1"/>
  <c r="C564" i="12"/>
  <c r="F558" i="12" s="1"/>
  <c r="F563" i="12"/>
  <c r="F561" i="12"/>
  <c r="F557" i="12"/>
  <c r="G556" i="12"/>
  <c r="F555" i="12"/>
  <c r="F554" i="12"/>
  <c r="F553" i="12"/>
  <c r="F548" i="12"/>
  <c r="F547" i="12"/>
  <c r="F546" i="12"/>
  <c r="D507" i="12"/>
  <c r="G505" i="12" s="1"/>
  <c r="C507" i="12"/>
  <c r="F501" i="12" s="1"/>
  <c r="F503" i="12"/>
  <c r="D485" i="12"/>
  <c r="G484" i="12" s="1"/>
  <c r="C485" i="12"/>
  <c r="F483" i="12" s="1"/>
  <c r="F477" i="12"/>
  <c r="D472" i="12"/>
  <c r="G469" i="12" s="1"/>
  <c r="C472" i="12"/>
  <c r="F467" i="12" s="1"/>
  <c r="F468" i="12"/>
  <c r="G466" i="12"/>
  <c r="F457" i="12"/>
  <c r="G456" i="12"/>
  <c r="F456" i="12"/>
  <c r="F452" i="12"/>
  <c r="F451" i="12"/>
  <c r="G403" i="12"/>
  <c r="G402" i="12"/>
  <c r="D402" i="12"/>
  <c r="C402" i="12"/>
  <c r="D392" i="12"/>
  <c r="G389" i="12" s="1"/>
  <c r="C392" i="12"/>
  <c r="F389" i="12" s="1"/>
  <c r="F392" i="12" s="1"/>
  <c r="F391" i="12"/>
  <c r="F390" i="12"/>
  <c r="F388" i="12"/>
  <c r="D385" i="12"/>
  <c r="C385" i="12"/>
  <c r="F383" i="12" s="1"/>
  <c r="G381" i="12"/>
  <c r="F381" i="12"/>
  <c r="D366" i="12"/>
  <c r="G363" i="12" s="1"/>
  <c r="C366" i="12"/>
  <c r="F362" i="12" s="1"/>
  <c r="G364" i="12"/>
  <c r="F363" i="12"/>
  <c r="G362" i="12"/>
  <c r="G358" i="12"/>
  <c r="F358" i="12"/>
  <c r="F354" i="12"/>
  <c r="D349" i="12"/>
  <c r="G367" i="12" s="1"/>
  <c r="C349" i="12"/>
  <c r="F367" i="12" s="1"/>
  <c r="G344" i="12"/>
  <c r="G343" i="12"/>
  <c r="G342" i="12"/>
  <c r="G337" i="12"/>
  <c r="F337" i="12"/>
  <c r="G336" i="12"/>
  <c r="G331" i="12"/>
  <c r="D326" i="12"/>
  <c r="G325" i="12" s="1"/>
  <c r="C326" i="12"/>
  <c r="F323" i="12" s="1"/>
  <c r="G321" i="12"/>
  <c r="G320" i="12"/>
  <c r="G319" i="12"/>
  <c r="G314" i="12"/>
  <c r="F314" i="12"/>
  <c r="G313" i="12"/>
  <c r="G308" i="12"/>
  <c r="D272" i="12"/>
  <c r="D273" i="12" s="1"/>
  <c r="C272" i="12"/>
  <c r="C273" i="12" s="1"/>
  <c r="D250" i="12"/>
  <c r="D251" i="12" s="1"/>
  <c r="G244" i="12" s="1"/>
  <c r="C250" i="12"/>
  <c r="C251" i="12" s="1"/>
  <c r="D238" i="12"/>
  <c r="G236" i="12" s="1"/>
  <c r="C238" i="12"/>
  <c r="F237" i="12" s="1"/>
  <c r="G237" i="12"/>
  <c r="G235" i="12"/>
  <c r="F234" i="12"/>
  <c r="G233" i="12"/>
  <c r="G230" i="12"/>
  <c r="G229" i="12"/>
  <c r="F228" i="12"/>
  <c r="G227" i="12"/>
  <c r="G226" i="12"/>
  <c r="G225" i="12"/>
  <c r="F224" i="12"/>
  <c r="G222" i="12"/>
  <c r="F222" i="12"/>
  <c r="G221" i="12"/>
  <c r="F220" i="12"/>
  <c r="G219" i="12"/>
  <c r="G218" i="12"/>
  <c r="F218" i="12"/>
  <c r="G217" i="12"/>
  <c r="F216" i="12"/>
  <c r="G215" i="12"/>
  <c r="G214" i="12"/>
  <c r="F214" i="12"/>
  <c r="F202"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C65" i="12"/>
  <c r="F65" i="12" s="1"/>
  <c r="F57" i="12"/>
  <c r="F49" i="12"/>
  <c r="F37" i="12"/>
  <c r="F35" i="12"/>
  <c r="F32" i="12"/>
  <c r="F30" i="12"/>
  <c r="F29" i="12"/>
  <c r="C29" i="12"/>
  <c r="F33" i="12" s="1"/>
  <c r="F28" i="12"/>
  <c r="F27" i="12"/>
  <c r="D18" i="12"/>
  <c r="C18" i="12"/>
  <c r="F621" i="4"/>
  <c r="F620" i="4"/>
  <c r="F617" i="4"/>
  <c r="D617" i="4"/>
  <c r="C617" i="4"/>
  <c r="D601" i="4"/>
  <c r="C601" i="4"/>
  <c r="G600" i="4"/>
  <c r="F600" i="4"/>
  <c r="G599" i="4"/>
  <c r="F599" i="4"/>
  <c r="G598" i="4"/>
  <c r="F598" i="4"/>
  <c r="G597" i="4"/>
  <c r="F597" i="4"/>
  <c r="D585" i="4"/>
  <c r="G574" i="4" s="1"/>
  <c r="C585" i="4"/>
  <c r="F584" i="4" s="1"/>
  <c r="D567" i="4"/>
  <c r="G563" i="4" s="1"/>
  <c r="C567" i="4"/>
  <c r="F566" i="4" s="1"/>
  <c r="D544" i="4"/>
  <c r="G535" i="4" s="1"/>
  <c r="C544" i="4"/>
  <c r="F543" i="4" s="1"/>
  <c r="D487" i="4"/>
  <c r="G490" i="4" s="1"/>
  <c r="C487" i="4"/>
  <c r="F491" i="4" s="1"/>
  <c r="D465" i="4"/>
  <c r="G468" i="4" s="1"/>
  <c r="C465" i="4"/>
  <c r="F464" i="4" s="1"/>
  <c r="D452" i="4"/>
  <c r="G435" i="4" s="1"/>
  <c r="C452" i="4"/>
  <c r="F451" i="4" s="1"/>
  <c r="D372" i="4"/>
  <c r="G371" i="4" s="1"/>
  <c r="C372" i="4"/>
  <c r="F371" i="4" s="1"/>
  <c r="D365" i="4"/>
  <c r="C365" i="4"/>
  <c r="F364" i="4" s="1"/>
  <c r="D346" i="4"/>
  <c r="C346" i="4"/>
  <c r="G345" i="4"/>
  <c r="F345" i="4"/>
  <c r="G344" i="4"/>
  <c r="F344" i="4"/>
  <c r="G340" i="4"/>
  <c r="F340" i="4"/>
  <c r="G339" i="4"/>
  <c r="F339" i="4"/>
  <c r="G338" i="4"/>
  <c r="F338" i="4"/>
  <c r="G337" i="4"/>
  <c r="F337" i="4"/>
  <c r="G336" i="4"/>
  <c r="F336" i="4"/>
  <c r="G335" i="4"/>
  <c r="F335" i="4"/>
  <c r="G334" i="4"/>
  <c r="F334" i="4"/>
  <c r="G333" i="4"/>
  <c r="F333" i="4"/>
  <c r="D328" i="4"/>
  <c r="G310" i="4" s="1"/>
  <c r="G328" i="4" s="1"/>
  <c r="C328" i="4"/>
  <c r="F310" i="4" s="1"/>
  <c r="F328" i="4" s="1"/>
  <c r="D305" i="4"/>
  <c r="G292" i="4" s="1"/>
  <c r="C305" i="4"/>
  <c r="F304" i="4" s="1"/>
  <c r="D248" i="4"/>
  <c r="D249" i="4" s="1"/>
  <c r="G247" i="4" s="1"/>
  <c r="C248" i="4"/>
  <c r="C249" i="4" s="1"/>
  <c r="D226" i="4"/>
  <c r="D227" i="4" s="1"/>
  <c r="G225" i="4" s="1"/>
  <c r="C226" i="4"/>
  <c r="C227" i="4" s="1"/>
  <c r="D214" i="4"/>
  <c r="G194" i="4" s="1"/>
  <c r="C214" i="4"/>
  <c r="F193" i="4" s="1"/>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D99" i="4"/>
  <c r="C99" i="4"/>
  <c r="F99" i="4" s="1"/>
  <c r="F76" i="4"/>
  <c r="F72" i="4"/>
  <c r="F54" i="4"/>
  <c r="C44" i="4"/>
  <c r="F44" i="4" s="1"/>
  <c r="F36" i="4"/>
  <c r="F28" i="4"/>
  <c r="F15" i="4"/>
  <c r="C15" i="4"/>
  <c r="C304" i="10"/>
  <c r="C303" i="10"/>
  <c r="C302" i="10"/>
  <c r="C298" i="10"/>
  <c r="C297" i="10"/>
  <c r="C296" i="10"/>
  <c r="C295" i="10"/>
  <c r="D293" i="10"/>
  <c r="C293" i="10"/>
  <c r="C292" i="10"/>
  <c r="C291" i="10"/>
  <c r="C289" i="10"/>
  <c r="C288" i="10"/>
  <c r="C229" i="10"/>
  <c r="G218" i="10"/>
  <c r="C179" i="10"/>
  <c r="C193" i="10" s="1"/>
  <c r="C167" i="10"/>
  <c r="F164" i="10" s="1"/>
  <c r="D166" i="10"/>
  <c r="D165" i="10"/>
  <c r="D164" i="10"/>
  <c r="C157" i="10"/>
  <c r="F138" i="10" s="1"/>
  <c r="F157" i="10" s="1"/>
  <c r="D138" i="10"/>
  <c r="C131" i="10"/>
  <c r="F112" i="10" s="1"/>
  <c r="F131" i="10" s="1"/>
  <c r="D112" i="10"/>
  <c r="D131" i="10" s="1"/>
  <c r="G112" i="10" s="1"/>
  <c r="G131" i="10" s="1"/>
  <c r="D100" i="10"/>
  <c r="G98" i="10" s="1"/>
  <c r="C100" i="10"/>
  <c r="F98" i="10" s="1"/>
  <c r="D77" i="10"/>
  <c r="G76" i="10" s="1"/>
  <c r="C77" i="10"/>
  <c r="F76" i="10" s="1"/>
  <c r="F70" i="10"/>
  <c r="C307" i="10"/>
  <c r="F254" i="12" l="1"/>
  <c r="F244" i="12"/>
  <c r="G499" i="12"/>
  <c r="G234" i="12"/>
  <c r="F355" i="12"/>
  <c r="F366" i="12" s="1"/>
  <c r="F364" i="12"/>
  <c r="F384" i="12"/>
  <c r="F500" i="12"/>
  <c r="G579" i="12"/>
  <c r="F357" i="12"/>
  <c r="F502" i="12"/>
  <c r="G503" i="12"/>
  <c r="G548" i="12"/>
  <c r="G575" i="12"/>
  <c r="F359" i="12"/>
  <c r="F378" i="12"/>
  <c r="G388" i="12"/>
  <c r="F461" i="12"/>
  <c r="G477" i="12"/>
  <c r="F504" i="12"/>
  <c r="F550" i="12"/>
  <c r="F559" i="12"/>
  <c r="F34" i="12"/>
  <c r="G223" i="12"/>
  <c r="G231" i="12"/>
  <c r="G360" i="12"/>
  <c r="F380" i="12"/>
  <c r="F462" i="12"/>
  <c r="F506" i="12"/>
  <c r="F551" i="12"/>
  <c r="F560" i="12"/>
  <c r="G583" i="12"/>
  <c r="F353" i="12"/>
  <c r="G450" i="12"/>
  <c r="G462" i="12"/>
  <c r="G552" i="12"/>
  <c r="G560" i="12"/>
  <c r="G70" i="10"/>
  <c r="G73" i="10"/>
  <c r="G278" i="12"/>
  <c r="G279" i="12"/>
  <c r="G269" i="12"/>
  <c r="G277" i="12"/>
  <c r="G267" i="12"/>
  <c r="G275" i="12"/>
  <c r="G266" i="12"/>
  <c r="G265" i="12"/>
  <c r="G271" i="12"/>
  <c r="G270" i="12"/>
  <c r="F245" i="12"/>
  <c r="F253" i="12"/>
  <c r="G309" i="12"/>
  <c r="G315" i="12"/>
  <c r="F322" i="12"/>
  <c r="G332" i="12"/>
  <c r="G338" i="12"/>
  <c r="F345" i="12"/>
  <c r="G452" i="12"/>
  <c r="F458" i="12"/>
  <c r="F463" i="12"/>
  <c r="G468" i="12"/>
  <c r="G592" i="12"/>
  <c r="G600" i="12"/>
  <c r="F38" i="12"/>
  <c r="F230" i="12"/>
  <c r="F236" i="12"/>
  <c r="F247" i="12"/>
  <c r="F255" i="12"/>
  <c r="F310" i="12"/>
  <c r="G316" i="12"/>
  <c r="G322" i="12"/>
  <c r="F333" i="12"/>
  <c r="G339" i="12"/>
  <c r="G345" i="12"/>
  <c r="G354" i="12"/>
  <c r="F360" i="12"/>
  <c r="F365" i="12"/>
  <c r="F382" i="12"/>
  <c r="G390" i="12"/>
  <c r="F448" i="12"/>
  <c r="F453" i="12"/>
  <c r="G458" i="12"/>
  <c r="F464" i="12"/>
  <c r="F469" i="12"/>
  <c r="F478" i="12"/>
  <c r="F499" i="12"/>
  <c r="F505" i="12"/>
  <c r="F549" i="12"/>
  <c r="F556" i="12"/>
  <c r="F562" i="12"/>
  <c r="F248" i="12"/>
  <c r="F257" i="12"/>
  <c r="G310" i="12"/>
  <c r="G317" i="12"/>
  <c r="G323" i="12"/>
  <c r="G333" i="12"/>
  <c r="G340" i="12"/>
  <c r="G346" i="12"/>
  <c r="G448" i="12"/>
  <c r="F459" i="12"/>
  <c r="G464" i="12"/>
  <c r="F480" i="12"/>
  <c r="F249" i="12"/>
  <c r="G311" i="12"/>
  <c r="F318" i="12"/>
  <c r="G324" i="12"/>
  <c r="G334" i="12"/>
  <c r="F341" i="12"/>
  <c r="G347" i="12"/>
  <c r="F356" i="12"/>
  <c r="F361" i="12"/>
  <c r="F449" i="12"/>
  <c r="G454" i="12"/>
  <c r="F460" i="12"/>
  <c r="F465" i="12"/>
  <c r="G470" i="12"/>
  <c r="F481" i="12"/>
  <c r="F507" i="12"/>
  <c r="G595" i="12"/>
  <c r="G614" i="12"/>
  <c r="F454" i="12"/>
  <c r="F470" i="12"/>
  <c r="F31" i="12"/>
  <c r="C211" i="12"/>
  <c r="F226" i="12"/>
  <c r="F232" i="12"/>
  <c r="G312" i="12"/>
  <c r="G318" i="12"/>
  <c r="G335" i="12"/>
  <c r="G341" i="12"/>
  <c r="G348" i="12"/>
  <c r="G356" i="12"/>
  <c r="F450" i="12"/>
  <c r="F455" i="12"/>
  <c r="G460" i="12"/>
  <c r="F466" i="12"/>
  <c r="F471" i="12"/>
  <c r="G481" i="12"/>
  <c r="F552" i="12"/>
  <c r="G596" i="12"/>
  <c r="G615" i="12"/>
  <c r="F243" i="12"/>
  <c r="F482" i="12"/>
  <c r="F587" i="12"/>
  <c r="G617" i="12"/>
  <c r="F484" i="12"/>
  <c r="F74" i="10"/>
  <c r="F165" i="10"/>
  <c r="F167" i="10" s="1"/>
  <c r="G74" i="10"/>
  <c r="G75" i="10"/>
  <c r="F166" i="10"/>
  <c r="F177" i="10"/>
  <c r="D167" i="10"/>
  <c r="G165" i="10" s="1"/>
  <c r="G71" i="10"/>
  <c r="G96" i="10"/>
  <c r="G72" i="10"/>
  <c r="F449" i="4"/>
  <c r="F287" i="4"/>
  <c r="F432" i="4"/>
  <c r="G551" i="4"/>
  <c r="G559" i="4"/>
  <c r="F433" i="4"/>
  <c r="G436" i="4"/>
  <c r="G528" i="4"/>
  <c r="F436" i="4"/>
  <c r="G540" i="4"/>
  <c r="G463" i="4"/>
  <c r="F572" i="4"/>
  <c r="F437" i="4"/>
  <c r="F441" i="4"/>
  <c r="F551" i="4"/>
  <c r="F444" i="4"/>
  <c r="G479" i="4"/>
  <c r="F448" i="4"/>
  <c r="G555" i="4"/>
  <c r="F493" i="4"/>
  <c r="G482" i="4"/>
  <c r="F560" i="4"/>
  <c r="G485" i="4"/>
  <c r="F532" i="4"/>
  <c r="F552" i="4"/>
  <c r="F563" i="4"/>
  <c r="F486" i="4"/>
  <c r="F540" i="4"/>
  <c r="F553" i="4"/>
  <c r="F565" i="4"/>
  <c r="G601" i="4"/>
  <c r="F556" i="4"/>
  <c r="G488" i="4"/>
  <c r="F557" i="4"/>
  <c r="F428" i="4"/>
  <c r="F445" i="4"/>
  <c r="F479" i="4"/>
  <c r="G492" i="4"/>
  <c r="F549" i="4"/>
  <c r="F559" i="4"/>
  <c r="G531" i="4"/>
  <c r="G550" i="4"/>
  <c r="G566" i="4"/>
  <c r="G536" i="4"/>
  <c r="G558" i="4"/>
  <c r="G543" i="4"/>
  <c r="G573" i="4"/>
  <c r="G346" i="4"/>
  <c r="F483" i="4"/>
  <c r="G527" i="4"/>
  <c r="G554" i="4"/>
  <c r="G562" i="4"/>
  <c r="G440" i="4"/>
  <c r="F528" i="4"/>
  <c r="F538" i="4"/>
  <c r="F576" i="4"/>
  <c r="F578" i="4"/>
  <c r="G222" i="4"/>
  <c r="F298" i="4"/>
  <c r="F368" i="4"/>
  <c r="F434" i="4"/>
  <c r="F442" i="4"/>
  <c r="F450" i="4"/>
  <c r="G483" i="4"/>
  <c r="F489" i="4"/>
  <c r="F530" i="4"/>
  <c r="F579" i="4"/>
  <c r="G443" i="4"/>
  <c r="F467" i="4"/>
  <c r="G484" i="4"/>
  <c r="G489" i="4"/>
  <c r="F542" i="4"/>
  <c r="F583" i="4"/>
  <c r="G243" i="4"/>
  <c r="F457" i="4"/>
  <c r="F534" i="4"/>
  <c r="F358" i="4"/>
  <c r="G244" i="4"/>
  <c r="F362" i="4"/>
  <c r="F429" i="4"/>
  <c r="F438" i="4"/>
  <c r="F446" i="4"/>
  <c r="G459" i="4"/>
  <c r="G480" i="4"/>
  <c r="G486" i="4"/>
  <c r="G493" i="4"/>
  <c r="F536" i="4"/>
  <c r="F574" i="4"/>
  <c r="F601" i="4"/>
  <c r="F363" i="4"/>
  <c r="F430" i="4"/>
  <c r="F440" i="4"/>
  <c r="G447" i="4"/>
  <c r="F460" i="4"/>
  <c r="G481" i="4"/>
  <c r="F575" i="4"/>
  <c r="F254" i="4"/>
  <c r="F244" i="4"/>
  <c r="F250" i="4"/>
  <c r="F242" i="4"/>
  <c r="F246" i="4"/>
  <c r="F255" i="4"/>
  <c r="F245" i="4"/>
  <c r="F251" i="4"/>
  <c r="F230" i="4"/>
  <c r="F220" i="4"/>
  <c r="F223" i="4"/>
  <c r="F231" i="4"/>
  <c r="F221" i="4"/>
  <c r="G221" i="4"/>
  <c r="G229" i="4"/>
  <c r="F297" i="4"/>
  <c r="G428" i="4"/>
  <c r="G448" i="4"/>
  <c r="G458" i="4"/>
  <c r="G491" i="4"/>
  <c r="F529" i="4"/>
  <c r="F537" i="4"/>
  <c r="F555" i="4"/>
  <c r="F561" i="4"/>
  <c r="G578" i="4"/>
  <c r="G232" i="4"/>
  <c r="F289" i="4"/>
  <c r="G190" i="4"/>
  <c r="F299" i="4"/>
  <c r="G233" i="4"/>
  <c r="F290" i="4"/>
  <c r="G444" i="4"/>
  <c r="G451" i="4"/>
  <c r="F482" i="4"/>
  <c r="G584" i="4"/>
  <c r="G368" i="4"/>
  <c r="G466" i="4"/>
  <c r="G223" i="4"/>
  <c r="F301" i="4"/>
  <c r="F359" i="4"/>
  <c r="G369" i="4"/>
  <c r="G460" i="4"/>
  <c r="F291" i="4"/>
  <c r="F302" i="4"/>
  <c r="F361" i="4"/>
  <c r="G370" i="4"/>
  <c r="G432" i="4"/>
  <c r="G439" i="4"/>
  <c r="G461" i="4"/>
  <c r="F468" i="4"/>
  <c r="F526" i="4"/>
  <c r="F533" i="4"/>
  <c r="F541" i="4"/>
  <c r="F564" i="4"/>
  <c r="F293" i="4"/>
  <c r="F303" i="4"/>
  <c r="G462" i="4"/>
  <c r="G469" i="4"/>
  <c r="G470" i="4"/>
  <c r="F294" i="4"/>
  <c r="F295" i="4"/>
  <c r="G457" i="4"/>
  <c r="G464" i="4"/>
  <c r="C208" i="10"/>
  <c r="C209" i="10" s="1"/>
  <c r="F193" i="10" s="1"/>
  <c r="F208" i="10" s="1"/>
  <c r="F209" i="10" s="1"/>
  <c r="F73" i="10"/>
  <c r="F95" i="10"/>
  <c r="F346" i="4"/>
  <c r="G363" i="4"/>
  <c r="G359" i="4"/>
  <c r="G362" i="4"/>
  <c r="G358" i="4"/>
  <c r="F99" i="10"/>
  <c r="C187" i="4"/>
  <c r="G297" i="4"/>
  <c r="G304" i="4"/>
  <c r="G95" i="10"/>
  <c r="G99" i="10"/>
  <c r="D157" i="10"/>
  <c r="G138" i="10" s="1"/>
  <c r="G157" i="10" s="1"/>
  <c r="F174" i="10"/>
  <c r="F190" i="4"/>
  <c r="F195" i="4"/>
  <c r="G231" i="4"/>
  <c r="G230" i="4"/>
  <c r="G224" i="4"/>
  <c r="G220" i="4"/>
  <c r="F253" i="4"/>
  <c r="F247" i="4"/>
  <c r="F243" i="4"/>
  <c r="G254" i="4"/>
  <c r="G360" i="4"/>
  <c r="G450" i="4"/>
  <c r="G446" i="4"/>
  <c r="G442" i="4"/>
  <c r="G438" i="4"/>
  <c r="G434" i="4"/>
  <c r="G430" i="4"/>
  <c r="G449" i="4"/>
  <c r="G445" i="4"/>
  <c r="G441" i="4"/>
  <c r="G437" i="4"/>
  <c r="G433" i="4"/>
  <c r="G429" i="4"/>
  <c r="F461" i="4"/>
  <c r="G303" i="4"/>
  <c r="G299" i="4"/>
  <c r="G295" i="4"/>
  <c r="G291" i="4"/>
  <c r="G287" i="4"/>
  <c r="G302" i="4"/>
  <c r="G298" i="4"/>
  <c r="G294" i="4"/>
  <c r="G290" i="4"/>
  <c r="F191" i="4"/>
  <c r="G195" i="4"/>
  <c r="G191" i="4"/>
  <c r="G293" i="4"/>
  <c r="G300" i="4"/>
  <c r="G361" i="4"/>
  <c r="G257" i="12"/>
  <c r="G253" i="12"/>
  <c r="G247" i="12"/>
  <c r="G243" i="12"/>
  <c r="G256" i="12"/>
  <c r="G252" i="12"/>
  <c r="G246" i="12"/>
  <c r="G255" i="12"/>
  <c r="G249" i="12"/>
  <c r="G245" i="12"/>
  <c r="F192" i="4"/>
  <c r="F232" i="4"/>
  <c r="F228" i="4"/>
  <c r="F222" i="4"/>
  <c r="F233" i="4"/>
  <c r="G250" i="4"/>
  <c r="G288" i="4"/>
  <c r="G384" i="12"/>
  <c r="G380" i="12"/>
  <c r="G383" i="12"/>
  <c r="G379" i="12"/>
  <c r="G382" i="12"/>
  <c r="G378" i="12"/>
  <c r="F15" i="12"/>
  <c r="F17" i="12"/>
  <c r="G192" i="4"/>
  <c r="F219" i="4"/>
  <c r="F224" i="4"/>
  <c r="G301" i="4"/>
  <c r="G542" i="4"/>
  <c r="G538" i="4"/>
  <c r="G534" i="4"/>
  <c r="G530" i="4"/>
  <c r="G526" i="4"/>
  <c r="G541" i="4"/>
  <c r="G537" i="4"/>
  <c r="G533" i="4"/>
  <c r="G529" i="4"/>
  <c r="G583" i="4"/>
  <c r="G576" i="4"/>
  <c r="G572" i="4"/>
  <c r="G579" i="4"/>
  <c r="G575" i="4"/>
  <c r="G254" i="12"/>
  <c r="G193" i="4"/>
  <c r="G219" i="4"/>
  <c r="F225" i="4"/>
  <c r="G228" i="4"/>
  <c r="F241" i="4"/>
  <c r="F252" i="4"/>
  <c r="G289" i="4"/>
  <c r="G296" i="4"/>
  <c r="G364" i="4"/>
  <c r="G431" i="4"/>
  <c r="G532" i="4"/>
  <c r="G539" i="4"/>
  <c r="G565" i="4"/>
  <c r="G561" i="4"/>
  <c r="G557" i="4"/>
  <c r="G553" i="4"/>
  <c r="G549" i="4"/>
  <c r="G564" i="4"/>
  <c r="G560" i="4"/>
  <c r="G556" i="4"/>
  <c r="G552" i="4"/>
  <c r="G577" i="4"/>
  <c r="G248" i="12"/>
  <c r="F279" i="12"/>
  <c r="F275" i="12"/>
  <c r="F269" i="12"/>
  <c r="F265" i="12"/>
  <c r="F278" i="12"/>
  <c r="F274" i="12"/>
  <c r="F268" i="12"/>
  <c r="F277" i="12"/>
  <c r="F271" i="12"/>
  <c r="F267" i="12"/>
  <c r="F276" i="12"/>
  <c r="F270" i="12"/>
  <c r="F266" i="12"/>
  <c r="F96" i="10"/>
  <c r="F71" i="10"/>
  <c r="F75" i="10"/>
  <c r="F93" i="10"/>
  <c r="F97" i="10"/>
  <c r="G93" i="10"/>
  <c r="G97" i="10"/>
  <c r="C187" i="10"/>
  <c r="C217" i="10"/>
  <c r="C56" i="10"/>
  <c r="F72" i="10"/>
  <c r="F94" i="10"/>
  <c r="G94" i="10"/>
  <c r="G15" i="12"/>
  <c r="G17" i="12"/>
  <c r="G16" i="12"/>
  <c r="F194" i="4"/>
  <c r="F229" i="4"/>
  <c r="G252" i="4"/>
  <c r="G246" i="4"/>
  <c r="G242" i="4"/>
  <c r="G255" i="4"/>
  <c r="G251" i="4"/>
  <c r="G245" i="4"/>
  <c r="G241" i="4"/>
  <c r="G253" i="4"/>
  <c r="F369" i="4"/>
  <c r="F370" i="4"/>
  <c r="F469" i="4"/>
  <c r="F462" i="4"/>
  <c r="F458" i="4"/>
  <c r="F470" i="4"/>
  <c r="F466" i="4"/>
  <c r="F463" i="4"/>
  <c r="F459" i="4"/>
  <c r="F471" i="4"/>
  <c r="F16" i="12"/>
  <c r="F481" i="4"/>
  <c r="F485" i="4"/>
  <c r="F488" i="4"/>
  <c r="F492" i="4"/>
  <c r="F308" i="12"/>
  <c r="F312" i="12"/>
  <c r="F316" i="12"/>
  <c r="F320" i="12"/>
  <c r="F324" i="12"/>
  <c r="F331" i="12"/>
  <c r="F335" i="12"/>
  <c r="F339" i="12"/>
  <c r="F343" i="12"/>
  <c r="F347" i="12"/>
  <c r="D13" i="9"/>
  <c r="D12" i="9" s="1"/>
  <c r="D30" i="9"/>
  <c r="D33" i="9"/>
  <c r="D32" i="9" s="1"/>
  <c r="F36" i="12"/>
  <c r="G276" i="12"/>
  <c r="G353" i="12"/>
  <c r="G357" i="12"/>
  <c r="G361" i="12"/>
  <c r="G365" i="12"/>
  <c r="G391" i="12"/>
  <c r="G392" i="12" s="1"/>
  <c r="G451" i="12"/>
  <c r="G455" i="12"/>
  <c r="G459" i="12"/>
  <c r="G463" i="12"/>
  <c r="G467" i="12"/>
  <c r="G471" i="12"/>
  <c r="G478" i="12"/>
  <c r="G482" i="12"/>
  <c r="G502" i="12"/>
  <c r="G506" i="12"/>
  <c r="G547" i="12"/>
  <c r="G551" i="12"/>
  <c r="G555" i="12"/>
  <c r="G559" i="12"/>
  <c r="G563" i="12"/>
  <c r="G570" i="12"/>
  <c r="G574" i="12"/>
  <c r="G578" i="12"/>
  <c r="G582" i="12"/>
  <c r="G586" i="12"/>
  <c r="E10" i="9"/>
  <c r="E30" i="9" s="1"/>
  <c r="E13" i="9"/>
  <c r="E12" i="9" s="1"/>
  <c r="E33" i="9"/>
  <c r="E32" i="9" s="1"/>
  <c r="F215" i="12"/>
  <c r="F219" i="12"/>
  <c r="F223" i="12"/>
  <c r="F227" i="12"/>
  <c r="F231" i="12"/>
  <c r="F235" i="12"/>
  <c r="F246" i="12"/>
  <c r="F252" i="12"/>
  <c r="F256" i="12"/>
  <c r="F309" i="12"/>
  <c r="F313" i="12"/>
  <c r="F317" i="12"/>
  <c r="F321" i="12"/>
  <c r="F325" i="12"/>
  <c r="F332" i="12"/>
  <c r="F336" i="12"/>
  <c r="F340" i="12"/>
  <c r="F344" i="12"/>
  <c r="F348" i="12"/>
  <c r="F379" i="12"/>
  <c r="F385" i="12" s="1"/>
  <c r="F479" i="12"/>
  <c r="F591" i="12"/>
  <c r="F595" i="12"/>
  <c r="F599" i="12"/>
  <c r="F10" i="9"/>
  <c r="F30" i="9" s="1"/>
  <c r="F13" i="9"/>
  <c r="F12" i="9" s="1"/>
  <c r="F33" i="9"/>
  <c r="F32" i="9" s="1"/>
  <c r="G467" i="4"/>
  <c r="G471" i="4"/>
  <c r="G479" i="12"/>
  <c r="G483" i="12"/>
  <c r="G13" i="9"/>
  <c r="G12" i="9" s="1"/>
  <c r="G33" i="9"/>
  <c r="G32" i="9" s="1"/>
  <c r="F490" i="4"/>
  <c r="F592" i="12"/>
  <c r="F596" i="12"/>
  <c r="F600" i="12"/>
  <c r="G216" i="12"/>
  <c r="G220" i="12"/>
  <c r="G224" i="12"/>
  <c r="G228" i="12"/>
  <c r="G232" i="12"/>
  <c r="G268" i="12"/>
  <c r="G274" i="12"/>
  <c r="G272" i="12" s="1"/>
  <c r="G355" i="12"/>
  <c r="G359" i="12"/>
  <c r="G449" i="12"/>
  <c r="G453" i="12"/>
  <c r="G457" i="12"/>
  <c r="G461" i="12"/>
  <c r="G465" i="12"/>
  <c r="G480" i="12"/>
  <c r="G500" i="12"/>
  <c r="G504" i="12"/>
  <c r="G549" i="12"/>
  <c r="G553" i="12"/>
  <c r="G557" i="12"/>
  <c r="G561" i="12"/>
  <c r="G572" i="12"/>
  <c r="G576" i="12"/>
  <c r="G580" i="12"/>
  <c r="G584" i="12"/>
  <c r="F288" i="4"/>
  <c r="F292" i="4"/>
  <c r="F296" i="4"/>
  <c r="F300" i="4"/>
  <c r="F360" i="4"/>
  <c r="F431" i="4"/>
  <c r="F435" i="4"/>
  <c r="F439" i="4"/>
  <c r="F443" i="4"/>
  <c r="F447" i="4"/>
  <c r="F480" i="4"/>
  <c r="F484" i="4"/>
  <c r="F527" i="4"/>
  <c r="F531" i="4"/>
  <c r="F535" i="4"/>
  <c r="F539" i="4"/>
  <c r="F550" i="4"/>
  <c r="F554" i="4"/>
  <c r="F558" i="4"/>
  <c r="F562" i="4"/>
  <c r="F573" i="4"/>
  <c r="F577" i="4"/>
  <c r="F217" i="12"/>
  <c r="F221" i="12"/>
  <c r="F225" i="12"/>
  <c r="F229" i="12"/>
  <c r="F233" i="12"/>
  <c r="F311" i="12"/>
  <c r="F315" i="12"/>
  <c r="F319" i="12"/>
  <c r="F334" i="12"/>
  <c r="F338" i="12"/>
  <c r="F342" i="12"/>
  <c r="F346" i="12"/>
  <c r="F589" i="12"/>
  <c r="F593" i="12"/>
  <c r="F597" i="12"/>
  <c r="G501" i="12"/>
  <c r="G546" i="12"/>
  <c r="G550" i="12"/>
  <c r="G554" i="12"/>
  <c r="G558" i="12"/>
  <c r="G569" i="12"/>
  <c r="G573" i="12"/>
  <c r="G577" i="12"/>
  <c r="G581" i="12"/>
  <c r="G589" i="12"/>
  <c r="G593" i="12"/>
  <c r="G597" i="12"/>
  <c r="G326" i="12" l="1"/>
  <c r="G77" i="10"/>
  <c r="G618" i="12"/>
  <c r="F472" i="12"/>
  <c r="F564" i="12"/>
  <c r="G507" i="12"/>
  <c r="F485" i="12"/>
  <c r="F238" i="12"/>
  <c r="G485" i="12"/>
  <c r="F326" i="12"/>
  <c r="G273" i="12"/>
  <c r="G250" i="12"/>
  <c r="G349" i="12"/>
  <c r="G472" i="12"/>
  <c r="G238" i="12"/>
  <c r="F77" i="10"/>
  <c r="G166" i="10"/>
  <c r="F179" i="10"/>
  <c r="G164" i="10"/>
  <c r="F372" i="4"/>
  <c r="F248" i="4"/>
  <c r="F249" i="4" s="1"/>
  <c r="F365" i="4"/>
  <c r="G372" i="4"/>
  <c r="G487" i="4"/>
  <c r="G465" i="4"/>
  <c r="F487" i="4"/>
  <c r="F544" i="4"/>
  <c r="G226" i="4"/>
  <c r="G227" i="4" s="1"/>
  <c r="G18" i="12"/>
  <c r="G452" i="4"/>
  <c r="G214" i="4"/>
  <c r="F305" i="4"/>
  <c r="F585" i="4"/>
  <c r="F465" i="4"/>
  <c r="F250" i="12"/>
  <c r="F251" i="12" s="1"/>
  <c r="G567" i="4"/>
  <c r="F602" i="12"/>
  <c r="G602" i="12"/>
  <c r="G564" i="12"/>
  <c r="G366" i="12"/>
  <c r="F56" i="10"/>
  <c r="C58" i="10"/>
  <c r="F217" i="10" s="1"/>
  <c r="F226" i="4"/>
  <c r="F227" i="4" s="1"/>
  <c r="G365" i="4"/>
  <c r="F452" i="4"/>
  <c r="G217" i="10"/>
  <c r="G220" i="10" s="1"/>
  <c r="C220" i="10"/>
  <c r="G251" i="12"/>
  <c r="F349" i="12"/>
  <c r="F187" i="10"/>
  <c r="C313" i="10"/>
  <c r="F214" i="4"/>
  <c r="F272" i="12"/>
  <c r="G544" i="4"/>
  <c r="G100" i="10"/>
  <c r="G585" i="4"/>
  <c r="G305" i="4"/>
  <c r="G587" i="12"/>
  <c r="F18" i="12"/>
  <c r="G248" i="4"/>
  <c r="G249" i="4" s="1"/>
  <c r="F273" i="12"/>
  <c r="F567" i="4"/>
  <c r="F100" i="10"/>
  <c r="G385" i="12"/>
  <c r="G167" i="10" l="1"/>
  <c r="F54" i="10"/>
  <c r="F53" i="10"/>
  <c r="F58" i="10" s="1"/>
  <c r="C38" i="10"/>
  <c r="F218" i="10"/>
  <c r="F220" i="10" s="1"/>
  <c r="C47" i="10" l="1"/>
  <c r="D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<sst xmlns="http://schemas.openxmlformats.org/spreadsheetml/2006/main" count="3454" uniqueCount="2283">
  <si>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</si>
  <si>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</si>
  <si>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</si>
  <si>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</si>
  <si>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31/03/25</t>
  </si>
  <si>
    <t>Cut-off Date: 31/03/25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</si>
  <si>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</si>
  <si>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</si>
  <si>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</si>
  <si>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</si>
  <si>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</si>
  <si>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</si>
  <si>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</si>
  <si>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</si>
  <si>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</si>
  <si>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</si>
  <si>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</si>
  <si>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</si>
  <si>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</si>
  <si>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</si>
  <si>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</si>
  <si>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</si>
  <si>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</si>
  <si>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</si>
  <si>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</si>
  <si>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</si>
  <si>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</si>
  <si>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</si>
  <si>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</si>
  <si>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</si>
  <si>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</si>
  <si>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</si>
  <si>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</si>
  <si>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</si>
  <si>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</si>
  <si>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</si>
  <si>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</si>
  <si>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</si>
  <si>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31/03/25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</si>
  <si>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</si>
  <si>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</si>
  <si>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</si>
  <si>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</si>
  <si>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</si>
  <si>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</si>
  <si>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</si>
  <si>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</si>
  <si>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</si>
  <si>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</si>
  <si>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</si>
  <si>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</si>
  <si>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</si>
  <si>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</si>
  <si>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</si>
  <si>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</si>
  <si>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</si>
  <si>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</si>
  <si>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</si>
  <si>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</si>
  <si>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</si>
  <si>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</si>
  <si>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</si>
  <si>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</si>
  <si>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</si>
  <si>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</si>
  <si>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</si>
  <si>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</si>
  <si>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</si>
  <si>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</si>
  <si>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</si>
  <si>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</si>
  <si>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</si>
  <si>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</si>
  <si>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</si>
  <si>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</si>
  <si>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</si>
  <si>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</si>
  <si>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</si>
  <si>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</si>
  <si>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</si>
  <si>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</si>
  <si>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</si>
  <si>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</si>
  <si>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</si>
  <si>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</si>
  <si>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</si>
  <si>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</si>
  <si>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</si>
  <si>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</si>
  <si>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</si>
  <si>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</si>
  <si>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</si>
  <si>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</si>
  <si>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</si>
  <si>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</si>
  <si>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</si>
  <si>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</si>
  <si>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</si>
  <si>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</si>
  <si>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</si>
  <si>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</si>
  <si>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</si>
  <si>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</si>
  <si>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</si>
  <si>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</si>
  <si>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</si>
  <si>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</si>
  <si>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</si>
  <si>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</si>
  <si>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</si>
  <si>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</si>
  <si>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</si>
  <si>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</si>
  <si>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</si>
  <si>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</si>
  <si>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</si>
  <si>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</si>
  <si>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</si>
  <si>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</si>
  <si>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</si>
  <si>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</si>
  <si>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</si>
  <si>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</si>
  <si>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</si>
  <si>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</si>
  <si>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</si>
  <si>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</si>
  <si>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</si>
  <si>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</si>
  <si>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</si>
  <si>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</si>
  <si>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</si>
  <si>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</si>
  <si>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</si>
  <si>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</si>
  <si>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</si>
  <si>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</si>
  <si>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</si>
  <si>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</si>
  <si>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</si>
  <si>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</si>
  <si>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</si>
  <si>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</si>
  <si>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</si>
  <si>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</si>
  <si>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</si>
  <si>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</si>
  <si>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</si>
  <si>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</si>
  <si>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</si>
  <si>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</si>
  <si>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</si>
  <si>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</si>
  <si>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</si>
  <si>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</si>
  <si>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</si>
  <si>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</si>
  <si>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</si>
  <si>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</si>
  <si>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</si>
  <si>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</si>
  <si>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</si>
  <si>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</si>
  <si>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</si>
  <si>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</si>
  <si>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</si>
  <si>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</si>
  <si>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</si>
  <si>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</si>
  <si>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</si>
  <si>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</si>
  <si>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</si>
  <si>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</si>
  <si>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</si>
  <si>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</si>
  <si>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</si>
  <si>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</si>
  <si>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</si>
  <si>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</si>
  <si>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</si>
  <si>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</si>
  <si>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</si>
  <si>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</si>
  <si>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</si>
  <si>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</si>
  <si>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</si>
  <si>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</si>
  <si>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</si>
  <si>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</si>
  <si>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</si>
  <si>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</si>
  <si>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</si>
  <si>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</si>
  <si>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</si>
  <si>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</si>
  <si>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</si>
  <si>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</si>
  <si>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</si>
  <si>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</si>
  <si>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</si>
  <si>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</si>
  <si>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</si>
  <si>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</si>
  <si>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</si>
  <si>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</si>
  <si>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</si>
  <si>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</si>
  <si>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</si>
  <si>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</si>
  <si>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</si>
  <si>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</si>
  <si>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</si>
  <si>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</si>
  <si>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</si>
  <si>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</si>
  <si>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</si>
  <si>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</si>
  <si>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</si>
  <si>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</si>
  <si>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</si>
  <si>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</si>
  <si>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</si>
  <si>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</si>
  <si>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</si>
  <si>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</si>
  <si>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</si>
  <si>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</si>
  <si>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</si>
  <si>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</si>
  <si>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</si>
  <si>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</si>
  <si>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</si>
  <si>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</si>
  <si>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</si>
  <si>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</si>
  <si>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</si>
  <si>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</si>
  <si>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</si>
  <si>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</si>
  <si>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</si>
  <si>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</si>
  <si>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</si>
  <si>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</si>
  <si>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</si>
  <si>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</si>
  <si>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</si>
  <si>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</si>
  <si>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</si>
  <si>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</si>
  <si>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</si>
  <si>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</si>
  <si>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</si>
  <si>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</si>
  <si>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</si>
  <si>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</si>
  <si>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</si>
  <si>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</si>
  <si>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</si>
  <si>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</si>
  <si>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</si>
  <si>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</si>
  <si>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</si>
  <si>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</si>
  <si>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</si>
  <si>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</si>
  <si>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</si>
  <si>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</si>
  <si>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</si>
  <si>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</si>
  <si>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</si>
  <si>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</si>
  <si>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</si>
  <si>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</si>
  <si>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</si>
  <si>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</si>
  <si>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</si>
  <si>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</si>
  <si>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</si>
  <si>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</si>
  <si>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</si>
  <si>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</si>
  <si>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</si>
  <si>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</si>
  <si>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</si>
  <si>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</si>
  <si>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</si>
  <si>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</si>
  <si>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</si>
  <si>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</si>
  <si>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</si>
  <si>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</si>
  <si>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</si>
  <si>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</si>
  <si>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</si>
  <si>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</si>
  <si>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</si>
  <si>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</si>
  <si>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</si>
  <si>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</si>
  <si>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</si>
  <si>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</si>
  <si>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</si>
  <si>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</si>
  <si>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</si>
  <si>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</si>
  <si>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</si>
  <si>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</si>
  <si>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</si>
  <si>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</si>
  <si>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</si>
  <si>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</si>
  <si>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</si>
  <si>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</si>
  <si>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</si>
  <si>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</si>
  <si>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</si>
  <si>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</si>
  <si>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</si>
  <si>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</si>
  <si>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</si>
  <si>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</si>
  <si>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</si>
  <si>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</si>
  <si>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</si>
  <si>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</si>
  <si>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</si>
  <si>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</si>
  <si>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</si>
  <si>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</si>
  <si>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</si>
  <si>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</si>
  <si>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</si>
  <si>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</si>
  <si>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</si>
  <si>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</si>
  <si>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</si>
  <si>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</si>
  <si>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</si>
  <si>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</si>
  <si>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</si>
  <si>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</si>
  <si>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</si>
  <si>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</si>
  <si>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</si>
  <si>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</si>
  <si>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</si>
  <si>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</si>
  <si>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</si>
  <si>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</si>
  <si>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</si>
  <si>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</si>
  <si>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</si>
  <si>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</si>
  <si>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</si>
  <si>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</si>
  <si>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</si>
  <si>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</si>
  <si>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</si>
  <si>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</si>
  <si>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</si>
  <si>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</si>
  <si>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</si>
  <si>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</si>
  <si>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</si>
  <si>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</si>
  <si>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</si>
  <si>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</si>
  <si>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</si>
  <si>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</si>
  <si>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</si>
  <si>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</si>
  <si>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</si>
  <si>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</si>
  <si>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</si>
  <si>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</si>
  <si>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</si>
  <si>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</si>
  <si>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</si>
  <si>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</si>
  <si>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G.3.14.4</t>
  </si>
  <si>
    <r>
      <t xml:space="preserve">Is sustainability based on </t>
    </r>
    <r>
      <rPr>
        <b/>
        <sz val="11"/>
        <rFont val="Calibri"/>
        <family val="2"/>
      </rPr>
      <t>sustainable collateral assets present in the cover pool</t>
    </r>
    <r>
      <rPr>
        <sz val="11"/>
        <rFont val="Calibri"/>
        <family val="2"/>
      </rPr>
      <t>?</t>
    </r>
  </si>
  <si>
    <t>Yes</t>
  </si>
  <si>
    <t>G.3.14.5</t>
  </si>
  <si>
    <t>If yes. Further details are available in Tab F</t>
  </si>
  <si>
    <t>F1.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</si>
  <si>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</si>
  <si>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</si>
  <si>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</si>
  <si>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</si>
  <si>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</si>
  <si>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</si>
  <si>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</si>
  <si>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</si>
  <si>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</si>
  <si>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</si>
  <si>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</si>
  <si>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</si>
  <si>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</si>
  <si>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</si>
  <si>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</si>
  <si>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</si>
  <si>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</si>
  <si>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</si>
  <si>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</si>
  <si>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</si>
  <si>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</si>
  <si>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</si>
  <si>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</si>
  <si>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</si>
  <si>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</si>
  <si>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</si>
  <si>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</si>
  <si>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</si>
  <si>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</si>
  <si>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</si>
  <si>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</si>
  <si>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</si>
  <si>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</si>
  <si>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</si>
  <si>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</si>
  <si>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</si>
  <si>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</si>
  <si>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</si>
  <si>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</si>
  <si>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</si>
  <si>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</si>
  <si>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</si>
  <si>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</si>
  <si>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</si>
  <si>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</si>
  <si>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</si>
  <si>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</si>
  <si>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</si>
  <si>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</si>
  <si>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</si>
  <si>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</si>
  <si>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</si>
  <si>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</si>
  <si>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</si>
  <si>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</si>
  <si>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</si>
  <si>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</si>
  <si>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</si>
  <si>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</si>
  <si>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</si>
  <si>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</si>
  <si>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</si>
  <si>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</si>
  <si>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</si>
  <si>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</si>
  <si>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</si>
  <si>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</si>
  <si>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</si>
  <si>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</si>
  <si>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</si>
  <si>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</si>
  <si>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</si>
  <si>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</si>
  <si>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</si>
  <si>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</si>
  <si>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</si>
  <si>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</si>
  <si>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</si>
  <si>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</si>
  <si>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</si>
  <si>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</si>
  <si>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</si>
  <si>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</si>
  <si>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</si>
  <si>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</si>
  <si>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</si>
  <si>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</si>
  <si>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</si>
  <si>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</si>
  <si>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</si>
  <si>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</si>
  <si>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</si>
  <si>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</si>
  <si>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</si>
  <si>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</si>
  <si>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</si>
  <si>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</si>
  <si>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</si>
  <si>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</si>
  <si>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</si>
  <si>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</si>
  <si>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</si>
  <si>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</si>
  <si>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</si>
  <si>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</si>
  <si>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</si>
  <si>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</si>
  <si>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</si>
  <si>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</si>
  <si>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</si>
  <si>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</si>
  <si>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</si>
  <si>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</si>
  <si>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</si>
  <si>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</si>
  <si>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</si>
  <si>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</si>
  <si>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</si>
  <si>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</si>
  <si>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</si>
  <si>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</si>
  <si>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</si>
  <si>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</si>
  <si>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</si>
  <si>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</si>
  <si>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</si>
  <si>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</si>
  <si>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</si>
  <si>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</si>
  <si>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</si>
  <si>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</si>
  <si>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</si>
  <si>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</si>
  <si>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</si>
  <si>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</si>
  <si>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</si>
  <si>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</si>
  <si>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</si>
  <si>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</si>
  <si>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</si>
  <si>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</si>
  <si>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</si>
  <si>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</si>
  <si>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</si>
  <si>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</si>
  <si>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</si>
  <si>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</si>
  <si>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</si>
  <si>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</si>
  <si>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</si>
  <si>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</si>
  <si>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</si>
  <si>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</si>
  <si>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</si>
  <si>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</si>
  <si>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</si>
  <si>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</si>
  <si>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</si>
  <si>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</si>
  <si>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</si>
  <si>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</si>
  <si>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</si>
  <si>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</si>
  <si>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</si>
  <si>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</si>
  <si>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</si>
  <si>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</si>
  <si>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</si>
  <si>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</si>
  <si>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</si>
  <si>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</si>
  <si>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</si>
  <si>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</si>
  <si>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</si>
  <si>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</si>
  <si>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</si>
  <si>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</si>
  <si>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</si>
  <si>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</si>
  <si>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</si>
  <si>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</si>
  <si>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</si>
  <si>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</si>
  <si>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</si>
  <si>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</si>
  <si>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</si>
  <si>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</si>
  <si>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</si>
  <si>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</si>
  <si>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</si>
  <si>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</si>
  <si>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</si>
  <si>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</si>
  <si>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</si>
  <si>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</si>
  <si>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</si>
  <si>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</si>
  <si>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</si>
  <si>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</si>
  <si>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</si>
  <si>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</si>
  <si>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</si>
  <si>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</si>
  <si>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</si>
  <si>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</si>
  <si>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</si>
  <si>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</si>
  <si>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</si>
  <si>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</si>
  <si>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</si>
  <si>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</si>
  <si>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</si>
  <si>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</si>
  <si>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</si>
  <si>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</si>
  <si>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</si>
  <si>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</si>
  <si>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</si>
  <si>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</si>
  <si>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</si>
  <si>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</si>
  <si>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</si>
  <si>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</si>
  <si>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</si>
  <si>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</si>
  <si>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</si>
  <si>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</si>
  <si>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</si>
  <si>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</si>
  <si>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</si>
  <si>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</si>
  <si>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</si>
  <si>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</si>
  <si>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</si>
  <si>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</si>
  <si>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</si>
  <si>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</si>
  <si>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</si>
  <si>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</si>
  <si>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</si>
  <si>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</si>
  <si>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</si>
  <si>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</si>
  <si>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</si>
  <si>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</si>
  <si>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</si>
  <si>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</si>
  <si>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</si>
  <si>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</si>
  <si>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</si>
  <si>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</si>
  <si>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</si>
  <si>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</si>
  <si>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</si>
  <si>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</si>
  <si>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</si>
  <si>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</si>
  <si>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</si>
  <si>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</si>
  <si>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</si>
  <si>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</si>
  <si>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</si>
  <si>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</si>
  <si>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</si>
  <si>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</si>
  <si>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</si>
  <si>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</si>
  <si>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</si>
  <si>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</si>
  <si>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</si>
  <si>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</si>
  <si>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</si>
  <si>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</si>
  <si>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</si>
  <si>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</si>
  <si>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</si>
  <si>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</si>
  <si>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</si>
  <si>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</si>
  <si>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</si>
  <si>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</si>
  <si>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</si>
  <si>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</si>
  <si>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</si>
  <si>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</si>
  <si>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</si>
  <si>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</si>
  <si>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</si>
  <si>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</si>
  <si>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</si>
  <si>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</si>
  <si>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</si>
  <si>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</si>
  <si>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</si>
  <si>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</si>
  <si>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</si>
  <si>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</si>
  <si>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</si>
  <si>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</si>
  <si>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</si>
  <si>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</si>
  <si>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</si>
  <si>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</si>
  <si>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</si>
  <si>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</si>
  <si>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</si>
  <si>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</si>
  <si>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</si>
  <si>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</si>
  <si>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</si>
  <si>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</si>
  <si>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</si>
  <si>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</si>
  <si>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</si>
  <si>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</si>
  <si>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</si>
  <si>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</si>
  <si>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</si>
  <si>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</si>
  <si>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</si>
  <si>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</si>
  <si>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</si>
  <si>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</si>
  <si>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</si>
  <si>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</si>
  <si>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</si>
  <si>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</si>
  <si>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</si>
  <si>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</si>
  <si>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</si>
  <si>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</si>
  <si>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</si>
  <si>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</si>
  <si>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</si>
  <si>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</si>
  <si>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</si>
  <si>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</si>
  <si>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</si>
  <si>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</si>
  <si>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</si>
  <si>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</si>
  <si>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</si>
  <si>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</si>
  <si>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</si>
  <si>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</si>
  <si>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</si>
  <si>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</si>
  <si>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</si>
  <si>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</si>
  <si>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</si>
  <si>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</si>
  <si>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</si>
  <si>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</si>
  <si>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</si>
  <si>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</si>
  <si>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</si>
  <si>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</si>
  <si>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</si>
  <si>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</si>
  <si>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</si>
  <si>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</si>
  <si>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</si>
  <si>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</si>
  <si>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</si>
  <si>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</si>
  <si>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</si>
  <si>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</si>
  <si>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</si>
  <si>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</si>
  <si>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</si>
  <si>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</si>
  <si>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</si>
  <si>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</si>
  <si>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</si>
  <si>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</si>
  <si>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</si>
  <si>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</si>
  <si>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</si>
  <si>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</si>
  <si>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</si>
  <si>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</si>
  <si>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</si>
  <si>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</si>
  <si>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</si>
  <si>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</si>
  <si>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</si>
  <si>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</si>
  <si>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</si>
  <si>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</si>
  <si>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</si>
  <si>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</si>
  <si>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</si>
  <si>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</si>
  <si>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</si>
  <si>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</si>
  <si>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</si>
  <si>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</si>
  <si>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</si>
  <si>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</si>
  <si>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</si>
  <si>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</si>
  <si>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</si>
  <si>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</si>
  <si>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</si>
  <si>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</si>
  <si>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</si>
  <si>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</si>
  <si>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</si>
  <si>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</si>
  <si>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</si>
  <si>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</si>
  <si>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</si>
  <si>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</si>
  <si>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</si>
  <si>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</si>
  <si>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</si>
  <si>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</si>
  <si>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</si>
  <si>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</si>
  <si>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</si>
  <si>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</si>
  <si>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</si>
  <si>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</si>
  <si>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</si>
  <si>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</si>
  <si>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</si>
  <si>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</si>
  <si>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</si>
  <si>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</si>
  <si>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</si>
  <si>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</si>
  <si>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</si>
  <si>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</si>
  <si>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</si>
  <si>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</si>
  <si>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</si>
  <si>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</si>
  <si>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</si>
  <si>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</si>
  <si>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</si>
  <si>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</si>
  <si>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</si>
  <si>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</si>
  <si>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</si>
  <si>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</si>
  <si>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</si>
  <si>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</si>
  <si>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</si>
  <si>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</si>
  <si>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</si>
  <si>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</si>
  <si>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</si>
  <si>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</si>
  <si>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</si>
  <si>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</si>
  <si>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</si>
  <si>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</si>
  <si>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</si>
  <si>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</si>
  <si>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</si>
  <si>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</si>
  <si>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</si>
  <si>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</si>
  <si>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</si>
  <si>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</si>
  <si>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</si>
  <si>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</si>
  <si>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</si>
  <si>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</si>
  <si>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</si>
  <si>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</si>
  <si>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</si>
  <si>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</si>
  <si>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</si>
  <si>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</si>
  <si>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</si>
  <si>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</si>
  <si>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</si>
  <si>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</si>
  <si>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</si>
  <si>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</si>
  <si>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</si>
  <si>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</si>
  <si>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</si>
  <si>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</si>
  <si>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</si>
  <si>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</si>
  <si>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</si>
  <si>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</si>
  <si>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</si>
  <si>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</si>
  <si>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</si>
  <si>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</si>
  <si>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</si>
  <si>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</si>
  <si>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</si>
  <si>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</si>
  <si>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</si>
  <si>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</si>
  <si>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</si>
  <si>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</si>
  <si>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</si>
  <si>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</si>
  <si>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</si>
  <si>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</si>
  <si>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</si>
  <si>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</si>
  <si>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</si>
  <si>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</si>
  <si>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</si>
  <si>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</si>
  <si>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</si>
  <si>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</si>
  <si>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</si>
  <si>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</si>
  <si>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</si>
  <si>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</si>
  <si>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</si>
  <si>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</si>
  <si>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</si>
  <si>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</si>
  <si>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</si>
  <si>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</si>
  <si>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</si>
  <si>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</si>
  <si>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</si>
  <si>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</si>
  <si>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</si>
  <si>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</si>
  <si>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</si>
  <si>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</si>
  <si>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</si>
  <si>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</si>
  <si>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</si>
  <si>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</si>
  <si>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</si>
  <si>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</si>
  <si>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</si>
  <si>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</si>
  <si>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</si>
  <si>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</si>
  <si>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</si>
  <si>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</si>
  <si>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</si>
  <si>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</si>
  <si>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</si>
  <si>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</si>
  <si>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</si>
  <si>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</si>
  <si>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</si>
  <si>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</si>
  <si>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</si>
  <si>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</si>
  <si>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</si>
  <si>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</si>
  <si>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</si>
  <si>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</si>
  <si>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</si>
  <si>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</si>
  <si>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</si>
  <si>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</si>
  <si>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</si>
  <si>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</si>
  <si>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</si>
  <si>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</si>
  <si>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</si>
  <si>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</si>
  <si>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</si>
  <si>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</si>
  <si>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</si>
  <si>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</si>
  <si>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</si>
  <si>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</si>
  <si>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</si>
  <si>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</si>
  <si>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</si>
  <si>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</si>
  <si>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</si>
  <si>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</si>
  <si>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</si>
  <si>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</si>
  <si>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</si>
  <si>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</si>
  <si>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</si>
  <si>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</si>
  <si>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</si>
  <si>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</si>
  <si>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</si>
  <si>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</si>
  <si>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</si>
  <si>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</si>
  <si>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</si>
  <si>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</si>
  <si>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</si>
  <si>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</si>
  <si>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</si>
  <si>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</si>
  <si>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</si>
  <si>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</si>
  <si>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</si>
  <si>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</si>
  <si>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</si>
  <si>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</si>
  <si>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</si>
  <si>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</si>
  <si>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</si>
  <si>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</si>
  <si>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</si>
  <si>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</si>
  <si>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</si>
  <si>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</si>
  <si>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</si>
  <si>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</si>
  <si>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</si>
  <si>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</si>
  <si>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</si>
  <si>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</si>
  <si>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</si>
  <si>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</si>
  <si>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</si>
  <si>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</si>
  <si>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</si>
  <si>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</si>
  <si>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</si>
  <si>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</si>
  <si>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</si>
  <si>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</si>
  <si>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</si>
  <si>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</si>
  <si>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</si>
  <si>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</si>
  <si>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</si>
  <si>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</si>
  <si>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</si>
  <si>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</si>
  <si>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</si>
  <si>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</si>
  <si>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</si>
  <si>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</si>
  <si>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</si>
  <si>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</si>
  <si>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</si>
  <si>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</si>
  <si>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</si>
  <si>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</si>
  <si>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</si>
  <si>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</si>
  <si>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</si>
  <si>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</si>
  <si>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</si>
  <si>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</si>
  <si>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</si>
  <si>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</si>
  <si>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</si>
  <si>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</si>
  <si>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</si>
  <si>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</si>
  <si>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</si>
  <si>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</si>
  <si>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</si>
  <si>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</si>
  <si>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</si>
  <si>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</si>
  <si>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</si>
  <si>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</si>
  <si>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</si>
  <si>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</si>
  <si>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</si>
  <si>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</si>
  <si>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</si>
  <si>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</si>
  <si>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</si>
  <si>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</si>
  <si>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</si>
  <si>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</si>
  <si>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</si>
  <si>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</si>
  <si>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</si>
  <si>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</si>
  <si>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</si>
  <si>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</si>
  <si>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</si>
  <si>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</si>
  <si>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</si>
  <si>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</si>
  <si>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</si>
  <si>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</si>
  <si>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</si>
  <si>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</si>
  <si>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</si>
  <si>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</si>
  <si>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</si>
  <si>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</si>
  <si>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</si>
  <si>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</si>
  <si>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</si>
  <si>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</si>
  <si>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</si>
  <si>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</si>
  <si>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</si>
  <si>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</si>
  <si>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</si>
  <si>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</si>
  <si>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</si>
  <si>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</si>
  <si>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</si>
  <si>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</si>
  <si>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</si>
  <si>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</si>
  <si>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</si>
  <si>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</si>
  <si>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</si>
  <si>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</si>
  <si>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</si>
  <si>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</si>
  <si>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</si>
  <si>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</si>
  <si>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</si>
  <si>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</si>
  <si>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</si>
  <si>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</si>
  <si>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</si>
  <si>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</si>
  <si>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</si>
  <si>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</si>
  <si>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</si>
  <si>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</si>
  <si>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</si>
  <si>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</si>
  <si>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</si>
  <si>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</si>
  <si>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</si>
  <si>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</si>
  <si>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</si>
  <si>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</si>
  <si>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</si>
  <si>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</si>
  <si>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</si>
  <si>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</si>
  <si>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</si>
  <si>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</si>
  <si>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</si>
  <si>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</si>
  <si>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</si>
  <si>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</si>
  <si>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</si>
  <si>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</si>
  <si>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</si>
  <si>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</si>
  <si>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</si>
  <si>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</si>
  <si>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</si>
  <si>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</si>
  <si>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</si>
  <si>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</si>
  <si>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</si>
  <si>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</si>
  <si>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</si>
  <si>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</si>
  <si>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</si>
  <si>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</si>
  <si>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</si>
  <si>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</si>
  <si>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</si>
  <si>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</si>
  <si>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</si>
  <si>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</si>
  <si>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</si>
  <si>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</si>
  <si>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</si>
  <si>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</si>
  <si>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</si>
  <si>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</si>
  <si>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</si>
  <si>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</si>
  <si>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</si>
  <si>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</si>
  <si>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</si>
  <si>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</si>
  <si>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</si>
  <si>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</si>
  <si>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</si>
  <si>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</si>
  <si>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</si>
  <si>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</si>
  <si>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</si>
  <si>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</si>
  <si>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</si>
  <si>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</si>
  <si>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</si>
  <si>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</si>
  <si>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</si>
  <si>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</si>
  <si>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</si>
  <si>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</si>
  <si>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</si>
  <si>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</si>
  <si>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</si>
  <si>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</si>
  <si>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</si>
  <si>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</si>
  <si>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</si>
  <si>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</si>
  <si>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</si>
  <si>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</si>
  <si>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</si>
  <si>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</si>
  <si>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</si>
  <si>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</si>
  <si>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</si>
  <si>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</si>
  <si>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</si>
  <si>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</si>
  <si>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</si>
  <si>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</si>
  <si>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</si>
  <si>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</si>
  <si>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</si>
  <si>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</si>
  <si>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</si>
  <si>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</si>
  <si>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</si>
  <si>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</si>
  <si>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</si>
  <si>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</si>
  <si>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</si>
  <si>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</si>
  <si>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</si>
  <si>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</si>
  <si>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</si>
  <si>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</si>
  <si>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</si>
  <si>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</si>
  <si>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</si>
  <si>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</si>
  <si>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</si>
  <si>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</si>
  <si>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</si>
  <si>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</si>
  <si>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</si>
  <si>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</si>
  <si>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</si>
  <si>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</si>
  <si>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</si>
  <si>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</si>
  <si>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</si>
  <si>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</si>
  <si>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</si>
  <si>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</si>
  <si>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</si>
  <si>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</si>
  <si>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</si>
  <si>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</si>
  <si>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</si>
  <si>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</si>
  <si>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</si>
  <si>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</si>
  <si>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</si>
  <si>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</si>
  <si>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</si>
  <si>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</si>
  <si>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</si>
  <si>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</si>
  <si>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</si>
  <si>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</si>
  <si>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</si>
  <si>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</si>
  <si>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</si>
  <si>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</si>
  <si>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</si>
  <si>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</si>
  <si>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</si>
  <si>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</si>
  <si>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</si>
  <si>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</si>
  <si>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</si>
  <si>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</si>
  <si>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</si>
  <si>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</si>
  <si>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</si>
  <si>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</si>
  <si>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</si>
  <si>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</si>
  <si>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</si>
  <si>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</si>
  <si>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</si>
  <si>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</si>
  <si>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</si>
  <si>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</si>
  <si>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</si>
  <si>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</si>
  <si>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</si>
  <si>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</si>
  <si>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</si>
  <si>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</si>
  <si>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</si>
  <si>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</si>
  <si>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</si>
  <si>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</si>
  <si>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</si>
  <si>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</si>
  <si>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</si>
  <si>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</si>
  <si>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</si>
  <si>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</si>
  <si>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</si>
  <si>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</si>
  <si>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</si>
  <si>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</si>
  <si>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</si>
  <si>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</si>
  <si>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</si>
  <si>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</si>
  <si>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</si>
  <si>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</si>
  <si>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</si>
  <si>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</si>
  <si>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</si>
  <si>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</si>
  <si>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</si>
  <si>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</si>
  <si>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</si>
  <si>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</si>
  <si>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</si>
  <si>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</si>
  <si>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</si>
  <si>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</si>
  <si>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</si>
  <si>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</si>
  <si>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</si>
  <si>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</si>
  <si>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</si>
  <si>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</si>
  <si>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</si>
  <si>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</si>
  <si>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</si>
  <si>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</si>
  <si>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</si>
  <si>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</si>
  <si>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</si>
  <si>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</si>
  <si>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</si>
  <si>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</si>
  <si>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</si>
  <si>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rPr>
      <t xml:space="preserve">Unindexed LTV is calculated on the basis of the current outstanding amount of the loans and the initial valuation / price of the residential assets.
</t>
    </r>
    <r>
      <rPr>
        <b/>
        <u/>
        <sz val="11"/>
        <rFont val="Calibri"/>
        <family val="2"/>
      </rPr>
      <t xml:space="preserve">
Indexed current LTV :
</t>
    </r>
    <r>
      <rPr>
        <sz val="11"/>
        <rFont val="Calibri"/>
        <family val="2"/>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</si>
  <si>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</si>
  <si>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</si>
  <si>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</si>
  <si>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</si>
  <si>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</si>
  <si>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</si>
  <si>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</si>
  <si>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</si>
  <si>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</si>
  <si>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</si>
  <si>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</si>
  <si>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rPr>
      <t xml:space="preserve">Geographical distribution / regional breakdown :
</t>
    </r>
    <r>
      <rPr>
        <sz val="11"/>
        <rFont val="Calibri"/>
        <family val="2"/>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</si>
  <si>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</si>
  <si>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</si>
  <si>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</si>
  <si>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</si>
  <si>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</si>
  <si>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</si>
  <si>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</si>
  <si>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</si>
  <si>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</si>
  <si>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</si>
  <si>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</si>
  <si>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</si>
  <si>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</si>
  <si>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</si>
  <si>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</si>
  <si>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</si>
  <si>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</si>
  <si>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</si>
  <si>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</si>
  <si>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</si>
  <si>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</si>
  <si>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</si>
  <si>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</si>
  <si>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</si>
  <si>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</si>
  <si>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</si>
  <si>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</si>
  <si>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</si>
  <si>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</si>
  <si>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</si>
  <si>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</si>
  <si>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</si>
  <si>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</si>
  <si>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</si>
  <si>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</si>
  <si>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</si>
  <si>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</si>
  <si>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</si>
  <si>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</si>
  <si>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</si>
  <si>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</si>
  <si>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</si>
  <si>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</si>
  <si>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</si>
  <si>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</si>
  <si>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</si>
  <si>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</si>
  <si>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</si>
  <si>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</si>
  <si>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</si>
  <si>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</si>
  <si>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</si>
  <si>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</si>
  <si>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</si>
  <si>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</si>
  <si>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</si>
  <si>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rPr>
      <t>Core Tier 1  is the Common Equity Tier 1 ratio - CET1 calculated for Bale 2.5.</t>
    </r>
  </si>
  <si>
    <t>OHG.4.2</t>
  </si>
  <si>
    <r>
      <t xml:space="preserve">Guaranteed loans or mortgage promissory notes :
</t>
    </r>
    <r>
      <rPr>
        <sz val="11"/>
        <rFont val="Calibri"/>
        <family val="2"/>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</si>
  <si>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</si>
  <si>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</si>
  <si>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</si>
  <si>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</si>
  <si>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</si>
  <si>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</si>
  <si>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</si>
  <si>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</si>
  <si>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</si>
  <si>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</si>
  <si>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</si>
  <si>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</si>
  <si>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</si>
  <si>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</si>
  <si>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</si>
  <si>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</si>
  <si>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</si>
  <si>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</si>
  <si>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</si>
  <si>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</si>
  <si>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</si>
  <si>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</si>
  <si>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</si>
  <si>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</si>
  <si>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</si>
  <si>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</si>
  <si>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</si>
  <si>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</si>
  <si>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</si>
  <si>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</si>
  <si>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</si>
  <si>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</si>
  <si>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</si>
  <si>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</si>
  <si>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</si>
  <si>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</si>
  <si>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</si>
  <si>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</si>
  <si>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</si>
  <si>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</si>
  <si>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</si>
  <si>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</si>
  <si>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</si>
  <si>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</si>
  <si>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</si>
  <si>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</si>
  <si>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</si>
  <si>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</si>
  <si>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</si>
  <si>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</si>
  <si>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</si>
  <si>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</si>
  <si>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</si>
  <si>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</si>
  <si>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</si>
  <si>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</si>
  <si>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</si>
  <si>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</si>
  <si>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</si>
  <si>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</si>
  <si>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</si>
  <si>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</si>
  <si>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</si>
  <si>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</si>
  <si>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</si>
  <si>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</si>
  <si>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</si>
  <si>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</si>
  <si>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</si>
  <si>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</si>
  <si>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</si>
  <si>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</si>
  <si>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</si>
  <si>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</si>
  <si>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</si>
  <si>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</si>
  <si>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</si>
  <si>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</si>
  <si>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</si>
  <si>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</si>
  <si>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</si>
  <si>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</si>
  <si>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</si>
  <si>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</si>
  <si>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</si>
  <si>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</si>
  <si>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</si>
  <si>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</si>
  <si>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</si>
  <si>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</si>
  <si>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</si>
  <si>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</si>
  <si>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</si>
  <si>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</si>
  <si>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</si>
  <si>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</si>
  <si>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</si>
  <si>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</si>
  <si>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</si>
  <si>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</si>
  <si>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</si>
  <si>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</si>
  <si>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</si>
  <si>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</si>
  <si>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</si>
  <si>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</si>
  <si>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</si>
  <si>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</si>
  <si>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</si>
  <si>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</si>
  <si>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</si>
  <si>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</si>
  <si>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</si>
  <si>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</si>
  <si>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</si>
  <si>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</si>
  <si>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</si>
  <si>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</si>
  <si>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</si>
  <si>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</si>
  <si>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</si>
  <si>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</si>
  <si>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</si>
  <si>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</si>
  <si>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</si>
  <si>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</si>
  <si>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</si>
  <si>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</si>
  <si>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</si>
  <si>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</si>
  <si>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</si>
  <si>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</si>
  <si>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</si>
  <si>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</si>
  <si>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</si>
  <si>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</si>
  <si>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</si>
  <si>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</si>
  <si>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</si>
  <si>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</si>
  <si>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</si>
  <si>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</si>
  <si>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</si>
  <si>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</si>
  <si>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</si>
  <si>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</si>
  <si>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</si>
  <si>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</si>
  <si>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</si>
  <si>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</si>
  <si>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</si>
  <si>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</si>
  <si>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</si>
  <si>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</si>
  <si>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</si>
  <si>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</si>
  <si>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</si>
  <si>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</si>
  <si>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</si>
  <si>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</si>
  <si>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</si>
  <si>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</si>
  <si>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</si>
  <si>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</si>
  <si>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</si>
  <si>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</si>
  <si>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</si>
  <si>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</si>
  <si>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</si>
  <si>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</si>
  <si>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</si>
  <si>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</si>
  <si>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</si>
  <si>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</si>
  <si>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</si>
  <si>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</si>
  <si>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</si>
  <si>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</si>
  <si>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</si>
  <si>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</si>
  <si>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</si>
  <si>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</si>
  <si>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</si>
  <si>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</si>
  <si>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</si>
  <si>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</si>
  <si>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</si>
  <si>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</si>
  <si>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</si>
  <si>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</si>
  <si>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</si>
  <si>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</si>
  <si>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</si>
  <si>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</si>
  <si>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</si>
  <si>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</si>
  <si>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</si>
  <si>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</si>
  <si>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</si>
  <si>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</si>
  <si>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</si>
  <si>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</si>
  <si>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</si>
  <si>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</si>
  <si>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</si>
  <si>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</si>
  <si>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</si>
  <si>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</si>
  <si>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</si>
  <si>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</si>
  <si>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</si>
  <si>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</si>
  <si>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</si>
  <si>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</si>
  <si>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</si>
  <si>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</si>
  <si>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</si>
  <si>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</si>
  <si>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</si>
  <si>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</si>
  <si>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</si>
  <si>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</si>
  <si>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</si>
  <si>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</si>
  <si>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</si>
  <si>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</si>
  <si>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</si>
  <si>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</si>
  <si>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</si>
  <si>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</si>
  <si>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</si>
  <si>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</si>
  <si>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</si>
  <si>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</si>
  <si>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</si>
  <si>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</si>
  <si>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</si>
  <si>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</si>
  <si>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</si>
  <si>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</si>
  <si>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</si>
  <si>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</si>
  <si>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</si>
  <si>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</si>
  <si>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</si>
  <si>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</si>
  <si>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</si>
  <si>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</si>
  <si>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</si>
  <si>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</si>
  <si>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</si>
  <si>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</si>
  <si>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</si>
  <si>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</si>
  <si>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</si>
  <si>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</si>
  <si>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</si>
  <si>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</si>
  <si>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</si>
  <si>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</si>
  <si>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</si>
  <si>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</si>
  <si>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</si>
  <si>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</si>
  <si>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</si>
  <si>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</si>
  <si>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</si>
  <si>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</si>
  <si>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</si>
  <si>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</si>
  <si>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</si>
  <si>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</si>
  <si>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</si>
  <si>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</si>
  <si>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</si>
  <si>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</si>
  <si>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</si>
  <si>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</si>
  <si>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</si>
  <si>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</si>
  <si>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</si>
  <si>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</si>
  <si>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</si>
  <si>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</si>
  <si>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</si>
  <si>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</si>
  <si>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</si>
  <si>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</si>
  <si>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</si>
  <si>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</si>
  <si>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</si>
  <si>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</si>
  <si>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</si>
  <si>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</si>
  <si>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</si>
  <si>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</si>
  <si>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</si>
  <si>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</si>
  <si>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</si>
  <si>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</si>
  <si>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</si>
  <si>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</si>
  <si>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</si>
  <si>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</si>
  <si>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</si>
  <si>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</si>
  <si>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</si>
  <si>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</si>
  <si>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</si>
  <si>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</si>
  <si>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</si>
  <si>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</si>
  <si>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</si>
  <si>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</si>
  <si>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</si>
  <si>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</si>
  <si>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</si>
  <si>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</si>
  <si>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</si>
  <si>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</si>
  <si>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</si>
  <si>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</si>
  <si>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</si>
  <si>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</si>
  <si>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</si>
  <si>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</si>
  <si>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</si>
  <si>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</si>
  <si>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</si>
  <si>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</si>
  <si>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</si>
  <si>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</si>
  <si>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</si>
  <si>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</si>
  <si>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</si>
  <si>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</si>
  <si>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</si>
  <si>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</si>
  <si>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</si>
  <si>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</si>
  <si>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</si>
  <si>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</si>
  <si>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</si>
  <si>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</si>
  <si>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</si>
  <si>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</si>
  <si>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</si>
  <si>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</si>
  <si>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</si>
  <si>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</si>
  <si>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</si>
  <si>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</si>
  <si>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</si>
  <si>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</si>
  <si>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</si>
  <si>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</si>
  <si>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</si>
  <si>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</si>
  <si>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</si>
  <si>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</si>
  <si>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</si>
  <si>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</si>
  <si>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</si>
  <si>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</si>
  <si>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</si>
  <si>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</si>
  <si>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</si>
  <si>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</si>
  <si>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</si>
  <si>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</si>
  <si>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</si>
  <si>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</si>
  <si>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</si>
  <si>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</si>
  <si>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</si>
  <si>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</si>
  <si>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</si>
  <si>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</si>
  <si>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</si>
  <si>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</si>
  <si>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</si>
  <si>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</si>
  <si>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</si>
  <si>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</si>
  <si>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</si>
  <si>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</si>
  <si>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</si>
  <si>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</si>
  <si>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</si>
  <si>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</si>
  <si>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</si>
  <si>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</si>
  <si>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</si>
  <si>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</si>
  <si>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</si>
  <si>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</si>
  <si>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</si>
  <si>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</si>
  <si>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</si>
  <si>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</si>
  <si>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</si>
  <si>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</si>
  <si>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</si>
  <si>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</si>
  <si>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</si>
  <si>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</si>
  <si>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</si>
  <si>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</si>
  <si>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</si>
  <si>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</si>
  <si>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</si>
  <si>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</si>
  <si>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</si>
  <si>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</si>
  <si>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</si>
  <si>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</si>
  <si>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</si>
  <si>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</si>
  <si>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</si>
  <si>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</si>
  <si>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</si>
  <si>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</si>
  <si>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</si>
  <si>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</si>
  <si>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</si>
  <si>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</si>
  <si>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</si>
  <si>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</si>
  <si>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</si>
  <si>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</si>
  <si>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</si>
  <si>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</si>
  <si>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</si>
  <si>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</si>
  <si>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</si>
  <si>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</si>
  <si>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</si>
  <si>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</si>
  <si>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</si>
  <si>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</si>
  <si>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</si>
  <si>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</si>
  <si>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</si>
  <si>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</si>
  <si>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</si>
  <si>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</si>
  <si>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</si>
  <si>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</si>
  <si>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</si>
  <si>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</si>
  <si>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</si>
  <si>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</si>
  <si>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</si>
  <si>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</si>
  <si>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</si>
  <si>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</si>
  <si>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</si>
  <si>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</si>
  <si>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</si>
  <si>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</si>
  <si>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</si>
  <si>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</si>
  <si>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</si>
  <si>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</si>
  <si>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</si>
  <si>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</si>
  <si>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</si>
  <si>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</si>
  <si>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</si>
  <si>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</si>
  <si>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</si>
  <si>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</si>
  <si>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</si>
  <si>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</si>
  <si>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</si>
  <si>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</si>
  <si>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</si>
  <si>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</si>
  <si>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</si>
  <si>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</si>
  <si>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</si>
  <si>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</si>
  <si>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</si>
  <si>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</si>
  <si>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</si>
  <si>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</si>
  <si>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</si>
  <si>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</si>
  <si>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</si>
  <si>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</si>
  <si>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</si>
  <si>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</si>
  <si>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</si>
  <si>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</si>
  <si>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</si>
  <si>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</si>
  <si>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</si>
  <si>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</si>
  <si>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</si>
  <si>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</si>
  <si>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</si>
  <si>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</si>
  <si>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</si>
  <si>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</si>
  <si>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</si>
  <si>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</si>
  <si>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</si>
  <si>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</si>
  <si>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</si>
  <si>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</si>
  <si>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</si>
  <si>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</si>
  <si>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</si>
  <si>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</si>
  <si>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</si>
  <si>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</si>
  <si>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</si>
  <si>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</si>
  <si>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</si>
  <si>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</si>
  <si>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</si>
  <si>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</si>
  <si>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</si>
  <si>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</si>
  <si>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</si>
  <si>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</si>
  <si>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</si>
  <si>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</si>
  <si>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</si>
  <si>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</si>
  <si>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</si>
  <si>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</si>
  <si>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</si>
  <si>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</si>
  <si>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</si>
  <si>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</si>
  <si>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</si>
  <si>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</si>
  <si>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</si>
  <si>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</si>
  <si>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</si>
  <si>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</si>
  <si>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</si>
  <si>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</si>
  <si>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</si>
  <si>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</si>
  <si>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</si>
  <si>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</si>
  <si>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</si>
  <si>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</si>
  <si>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</si>
  <si>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</si>
  <si>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</si>
  <si>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</si>
  <si>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</si>
  <si>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</si>
  <si>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</si>
  <si>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</si>
  <si>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</si>
  <si>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</si>
  <si>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</si>
  <si>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</si>
  <si>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</si>
  <si>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</si>
  <si>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</si>
  <si>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</si>
  <si>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</si>
  <si>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</si>
  <si>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</si>
  <si>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</si>
  <si>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</si>
  <si>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</si>
  <si>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</si>
  <si>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</si>
  <si>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</si>
  <si>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</si>
  <si>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</si>
  <si>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</si>
  <si>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</si>
  <si>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</si>
  <si>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</si>
  <si>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</si>
  <si>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</si>
  <si>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</si>
  <si>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</si>
  <si>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</si>
  <si>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</si>
  <si>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</si>
  <si>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</si>
  <si>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</si>
  <si>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</si>
  <si>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</si>
  <si>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</si>
  <si>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</si>
  <si>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</si>
  <si>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</si>
  <si>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</si>
  <si>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</si>
  <si>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</si>
  <si>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</si>
  <si>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</si>
  <si>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</si>
  <si>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</si>
  <si>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</si>
  <si>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</si>
  <si>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</si>
  <si>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</si>
  <si>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</si>
  <si>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</si>
  <si>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</si>
  <si>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</si>
  <si>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</si>
  <si>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</si>
  <si>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</si>
  <si>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</si>
  <si>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</si>
  <si>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</si>
  <si>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</si>
  <si>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</si>
  <si>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</si>
  <si>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</si>
  <si>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</si>
  <si>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</si>
  <si>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</si>
  <si>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</si>
  <si>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</si>
  <si>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</si>
  <si>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</si>
  <si>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</si>
  <si>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</si>
  <si>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</si>
  <si>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</si>
  <si>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</si>
  <si>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</si>
  <si>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</si>
  <si>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</si>
  <si>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</si>
  <si>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</si>
  <si>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</si>
  <si>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</si>
  <si>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</si>
  <si>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</si>
  <si>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</si>
  <si>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</si>
  <si>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</si>
  <si>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</si>
  <si>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</si>
  <si>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</si>
  <si>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</si>
  <si>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</si>
  <si>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</si>
  <si>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</si>
  <si>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</si>
  <si>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</si>
  <si>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</si>
  <si>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</si>
  <si>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</si>
  <si>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</si>
  <si>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</si>
  <si>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</si>
  <si>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</si>
  <si>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</si>
  <si>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</si>
  <si>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</si>
  <si>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</si>
  <si>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</si>
  <si>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</si>
  <si>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</si>
  <si>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</si>
  <si>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</si>
  <si>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</si>
  <si>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</si>
  <si>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</si>
  <si>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</si>
  <si>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</si>
  <si>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</si>
  <si>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</si>
  <si>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</si>
  <si>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</si>
  <si>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</si>
  <si>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</si>
  <si>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</si>
  <si>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</si>
  <si>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</si>
  <si>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</si>
  <si>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</si>
  <si>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</si>
  <si>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</si>
  <si>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</si>
  <si>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</si>
  <si>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</si>
  <si>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</si>
  <si>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</si>
  <si>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</si>
  <si>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</si>
  <si>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</si>
  <si>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</si>
  <si>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</si>
  <si>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</si>
  <si>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</si>
  <si>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</si>
  <si>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</si>
  <si>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</si>
  <si>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</si>
  <si>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</si>
  <si>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</si>
  <si>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</si>
  <si>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</si>
  <si>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</si>
  <si>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</si>
  <si>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</si>
  <si>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</si>
  <si>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</si>
  <si>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</si>
  <si>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</si>
  <si>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</si>
  <si>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</si>
  <si>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</si>
  <si>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</si>
  <si>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</si>
  <si>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</si>
  <si>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</si>
  <si>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</si>
  <si>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</si>
  <si>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</si>
  <si>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</si>
  <si>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</si>
  <si>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</si>
  <si>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</si>
  <si>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</si>
  <si>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</si>
  <si>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</si>
  <si>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</si>
  <si>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</si>
  <si>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</si>
  <si>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</si>
  <si>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</si>
  <si>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</si>
  <si>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</si>
  <si>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</si>
  <si>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</si>
  <si>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</si>
  <si>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</si>
  <si>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</si>
  <si>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</si>
  <si>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</si>
  <si>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</si>
  <si>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</si>
  <si>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</si>
  <si>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</si>
  <si>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</si>
  <si>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</si>
  <si>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</si>
  <si>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</si>
  <si>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</si>
  <si>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</si>
  <si>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</si>
  <si>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</si>
  <si>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</si>
  <si>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</si>
  <si>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</si>
  <si>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</si>
  <si>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</si>
  <si>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</si>
  <si>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</si>
  <si>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</si>
  <si>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</si>
  <si>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</si>
  <si>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</si>
  <si>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</si>
  <si>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</si>
  <si>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</si>
  <si>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</si>
  <si>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</si>
  <si>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</si>
  <si>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</si>
  <si>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</si>
  <si>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</si>
  <si>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</si>
  <si>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</si>
  <si>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</si>
  <si>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</si>
  <si>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</si>
  <si>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</si>
  <si>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</si>
  <si>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</si>
  <si>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</si>
  <si>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</si>
  <si>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</si>
  <si>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</si>
  <si>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</si>
  <si>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</si>
  <si>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</si>
  <si>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</si>
  <si>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</si>
  <si>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</si>
  <si>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</si>
  <si>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</si>
  <si>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</si>
  <si>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</si>
  <si>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</si>
  <si>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</si>
  <si>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</si>
  <si>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</si>
  <si>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</si>
  <si>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</si>
  <si>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</si>
  <si>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</si>
  <si>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</si>
  <si>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</si>
  <si>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</si>
  <si>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</si>
  <si>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</si>
  <si>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</si>
  <si>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</si>
  <si>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</si>
  <si>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</si>
  <si>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</si>
  <si>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</si>
  <si>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</si>
  <si>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</si>
  <si>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</si>
  <si>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</si>
  <si>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</si>
  <si>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</si>
  <si>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</si>
  <si>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</si>
  <si>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</si>
  <si>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</si>
  <si>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</si>
  <si>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</si>
  <si>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</si>
  <si>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</si>
  <si>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</si>
  <si>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</si>
  <si>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</si>
  <si>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</si>
  <si>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</si>
  <si>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</si>
  <si>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</si>
  <si>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</si>
  <si>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</si>
  <si>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</si>
  <si>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</si>
  <si>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</si>
  <si>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</si>
  <si>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</si>
  <si>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</si>
  <si>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</si>
  <si>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</si>
  <si>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</si>
  <si>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</si>
  <si>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</si>
  <si>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</si>
  <si>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</si>
  <si>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</si>
  <si>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</si>
  <si>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</si>
  <si>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</si>
  <si>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</si>
  <si>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</si>
  <si>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</si>
  <si>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</si>
  <si>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</si>
  <si>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</si>
  <si>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</si>
  <si>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</si>
  <si>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</si>
  <si>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</si>
  <si>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</si>
  <si>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</si>
  <si>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</si>
  <si>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</si>
  <si>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</si>
  <si>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</si>
  <si>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</si>
  <si>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</si>
  <si>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</si>
  <si>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</si>
  <si>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</si>
  <si>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</si>
  <si>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CPR=2.23%;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</si>
</sst>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sz val="11"/>
      <name val="Calibri"/>
      <family val="2"/>
    </font>
    <font>
      <b/>
      <u/>
      <sz val="11"/>
      <name val="Calibri"/>
      <family val="2"/>
    </font>
    <font>
      <b/>
      <sz val="10"/>
      <name val="Calibri"/>
      <family val="2"/>
    </font>
    <font>
      <b/>
      <i/>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5" fillId="0" borderId="0"/>
    <xf numFmtId="0" fontId="29" fillId="0" borderId="0">
      <protection locked="0"/>
    </xf>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1" fillId="0" borderId="0"/>
    <xf numFmtId="9" fontId="28" fillId="0" borderId="0"/>
    <xf numFmtId="9" fontId="1" fillId="0" borderId="0"/>
    <xf numFmtId="9" fontId="1" fillId="0" borderId="0"/>
    <xf numFmtId="0" fontId="28" fillId="0" borderId="0">
      <alignment horizontal="left" wrapText="1"/>
    </xf>
  </cellStyleXfs>
  <cellXfs count="539">
    <xf numFmtId="0" fontId="0" fillId="0" borderId="0" xfId="0" applyProtection="1"/>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7"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7"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7"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7"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5"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5"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8"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7"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7"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7"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4" applyFont="1" applyBorder="1" applyAlignment="1" applyProtection="1">
      <alignment horizontal="center" vertical="center" wrapText="1"/>
    </xf>
    <xf numFmtId="0" fontId="38" fillId="0" borderId="0" xfId="4"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7"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7" applyNumberFormat="1" applyFont="1" applyAlignment="1" applyProtection="1">
      <alignment horizontal="center" vertical="center" wrapText="1"/>
    </xf>
    <xf numFmtId="165" fontId="14" fillId="0" borderId="0" xfId="17" quotePrefix="1" applyNumberFormat="1" applyFont="1" applyAlignment="1" applyProtection="1">
      <alignment horizontal="center" vertical="center" wrapText="1"/>
    </xf>
    <xf numFmtId="9" fontId="14" fillId="0" borderId="0" xfId="17"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7"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7"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4" applyFont="1" applyAlignment="1" applyProtection="1">
      <alignment horizontal="center"/>
    </xf>
    <xf numFmtId="10" fontId="14" fillId="0" borderId="0" xfId="17"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7"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8"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4" applyFont="1" applyAlignment="1" applyProtection="1">
      <alignment horizontal="center"/>
    </xf>
    <xf numFmtId="0" fontId="14" fillId="0" borderId="0" xfId="0" applyFont="1" applyAlignment="1" applyProtection="1">
      <alignment horizontal="center" vertical="center" wrapText="1"/>
    </xf>
    <xf numFmtId="165" fontId="14" fillId="0" borderId="0" xfId="17"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4"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7" applyNumberFormat="1" applyFont="1" applyFill="1" applyAlignment="1" applyProtection="1">
      <alignment horizontal="center" vertical="center" wrapText="1"/>
    </xf>
    <xf numFmtId="165" fontId="20" fillId="10" borderId="0" xfId="17"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7"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4" applyFont="1" applyProtection="1"/>
    <xf numFmtId="0" fontId="19" fillId="0" borderId="25" xfId="0" applyFont="1" applyBorder="1" applyAlignment="1" applyProtection="1">
      <alignment horizontal="center" wrapText="1"/>
    </xf>
    <xf numFmtId="37" fontId="28" fillId="0" borderId="37" xfId="1" applyNumberFormat="1" applyFont="1" applyBorder="1" applyProtection="1"/>
    <xf numFmtId="37" fontId="28" fillId="0" borderId="35" xfId="1" applyNumberFormat="1" applyFont="1" applyBorder="1" applyProtection="1"/>
    <xf numFmtId="37" fontId="28" fillId="0" borderId="80" xfId="1" applyNumberFormat="1" applyFont="1" applyBorder="1" applyProtection="1"/>
    <xf numFmtId="37" fontId="28" fillId="0" borderId="2" xfId="1" applyNumberFormat="1" applyFont="1" applyBorder="1" applyProtection="1"/>
    <xf numFmtId="37" fontId="28" fillId="0" borderId="36" xfId="1" applyNumberFormat="1" applyFont="1" applyBorder="1" applyProtection="1"/>
    <xf numFmtId="0" fontId="26" fillId="8" borderId="4" xfId="0" applyFont="1" applyFill="1" applyBorder="1" applyProtection="1"/>
    <xf numFmtId="0" fontId="26" fillId="8" borderId="69" xfId="0" applyFont="1" applyFill="1" applyBorder="1" applyAlignment="1" applyProtection="1">
      <alignment horizontal="right"/>
    </xf>
    <xf numFmtId="37" fontId="28" fillId="0" borderId="38" xfId="1" applyNumberFormat="1" applyFont="1" applyBorder="1" applyProtection="1"/>
    <xf numFmtId="37" fontId="28" fillId="0" borderId="39" xfId="1" applyNumberFormat="1" applyFont="1" applyBorder="1" applyProtection="1"/>
    <xf numFmtId="37" fontId="28" fillId="0" borderId="41" xfId="1" applyNumberFormat="1" applyFont="1" applyBorder="1" applyProtection="1"/>
    <xf numFmtId="0" fontId="28" fillId="8" borderId="22" xfId="0" applyFont="1" applyFill="1" applyBorder="1" applyAlignment="1" applyProtection="1">
      <alignment vertical="center"/>
    </xf>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4" quotePrefix="1" applyFont="1" applyBorder="1" applyAlignment="1" applyProtection="1">
      <alignment horizontal="center"/>
    </xf>
    <xf numFmtId="0" fontId="5" fillId="0" borderId="84" xfId="4" quotePrefix="1" applyFont="1" applyBorder="1" applyAlignment="1" applyProtection="1">
      <alignment horizontal="center"/>
    </xf>
    <xf numFmtId="0" fontId="5" fillId="0" borderId="86" xfId="4"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5" xr:uid="{00000000-0005-0000-0000-000003000000}"/>
    <cellStyle name="Lien hypertexte" xfId="4"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8" xr:uid="{00000000-0005-0000-0000-00000F000000}"/>
    <cellStyle name="Pourcentage" xfId="17"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zoomScale="90" zoomScaleNormal="90" workbookViewId="0">
      <selection activeCell="M36" activeCellId="1" sqref="D32:H32 M36"/>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26" t="s">
        <v>1</v>
      </c>
      <c r="F6" s="526"/>
      <c r="G6" s="526"/>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7" t="s">
        <v>7</v>
      </c>
      <c r="E24" s="528" t="s">
        <v>8</v>
      </c>
      <c r="F24" s="528"/>
      <c r="G24" s="528"/>
      <c r="H24" s="528"/>
      <c r="I24" s="6"/>
      <c r="J24" s="7"/>
    </row>
    <row r="25" spans="2:10" x14ac:dyDescent="0.25">
      <c r="B25" s="5"/>
      <c r="C25" s="6"/>
      <c r="D25" s="6"/>
      <c r="H25" s="6"/>
      <c r="I25" s="6"/>
      <c r="J25" s="7"/>
    </row>
    <row r="26" spans="2:10" x14ac:dyDescent="0.25">
      <c r="B26" s="5"/>
      <c r="C26" s="6"/>
      <c r="D26" s="527" t="s">
        <v>9</v>
      </c>
      <c r="E26" s="528"/>
      <c r="F26" s="528"/>
      <c r="G26" s="528"/>
      <c r="H26" s="528"/>
      <c r="I26" s="6"/>
      <c r="J26" s="7"/>
    </row>
    <row r="27" spans="2:10" x14ac:dyDescent="0.25">
      <c r="B27" s="5"/>
      <c r="C27" s="6"/>
      <c r="D27" s="14"/>
      <c r="E27" s="14"/>
      <c r="F27" s="14"/>
      <c r="G27" s="14"/>
      <c r="H27" s="14"/>
      <c r="I27" s="6"/>
      <c r="J27" s="7"/>
    </row>
    <row r="28" spans="2:10" x14ac:dyDescent="0.25">
      <c r="B28" s="5"/>
      <c r="C28" s="6"/>
      <c r="D28" s="527" t="s">
        <v>10</v>
      </c>
      <c r="E28" s="528" t="s">
        <v>8</v>
      </c>
      <c r="F28" s="528"/>
      <c r="G28" s="528"/>
      <c r="H28" s="528"/>
      <c r="I28" s="6"/>
      <c r="J28" s="7"/>
    </row>
    <row r="29" spans="2:10" x14ac:dyDescent="0.25">
      <c r="B29" s="5"/>
      <c r="C29" s="6"/>
      <c r="I29" s="6"/>
      <c r="J29" s="7"/>
    </row>
    <row r="30" spans="2:10" x14ac:dyDescent="0.25">
      <c r="B30" s="5"/>
      <c r="C30" s="6"/>
      <c r="D30" s="524" t="s">
        <v>11</v>
      </c>
      <c r="E30" s="525"/>
      <c r="F30" s="525"/>
      <c r="G30" s="525"/>
      <c r="H30" s="525"/>
      <c r="I30" s="6"/>
      <c r="J30" s="7"/>
    </row>
    <row r="31" spans="2:10" s="479" customFormat="1" x14ac:dyDescent="0.25">
      <c r="B31" s="5"/>
      <c r="C31" s="6"/>
      <c r="I31" s="6"/>
      <c r="J31" s="7"/>
    </row>
    <row r="32" spans="2:10" s="484" customFormat="1" x14ac:dyDescent="0.25">
      <c r="B32" s="481"/>
      <c r="C32" s="482"/>
      <c r="D32" s="524" t="s">
        <v>12</v>
      </c>
      <c r="E32" s="525" t="s">
        <v>8</v>
      </c>
      <c r="F32" s="525"/>
      <c r="G32" s="525"/>
      <c r="H32" s="525"/>
      <c r="I32" s="482"/>
      <c r="J32" s="483"/>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1. HTT Mortgage Assets'!A1" display="Worksheet B1: HTT Mortgage Assets" xr:uid="{00000000-0004-0000-0100-000031000000}"/>
    <hyperlink ref="E26:I26" location="'B1. HTT Mortgage Assets'!A1" display="Worksheet B1: HTT Mortgage Assets" xr:uid="{00000000-0004-0000-0100-000032000000}"/>
    <hyperlink ref="F26:J26" location="'B1. HTT Mortgage Assets'!A1" display="Worksheet B1: HTT Mortgage Assets" xr:uid="{00000000-0004-0000-0100-000033000000}"/>
    <hyperlink ref="G26:K26" location="'B1. HTT Mortgage Assets'!A1" display="Worksheet B1: HTT Mortgage Assets" xr:uid="{00000000-0004-0000-0100-000034000000}"/>
    <hyperlink ref="H26:L26" location="'B1. HTT Mortgage Assets'!A1" display="Worksheet B1: HTT Mortgage Assets" xr:uid="{00000000-0004-0000-0100-000035000000}"/>
    <hyperlink ref="I26:M26" location="'B1. HTT Mortgage Assets'!A1" display="Worksheet B1: HTT Mortgage Assets" xr:uid="{00000000-0004-0000-0100-000036000000}"/>
    <hyperlink ref="J26:N26" location="'B1. HTT Mortgage Assets'!A1" display="Worksheet B1: HTT Mortgage Assets" xr:uid="{00000000-0004-0000-0100-000037000000}"/>
    <hyperlink ref="K26:O26" location="'B1. HTT Mortgage Assets'!A1" display="Worksheet B1: HTT Mortgage Assets" xr:uid="{00000000-0004-0000-0100-000038000000}"/>
    <hyperlink ref="L26:P26" location="'B1. HTT Mortgage Assets'!A1" display="Worksheet B1: HTT Mortgage Assets" xr:uid="{00000000-0004-0000-0100-000039000000}"/>
    <hyperlink ref="M26:Q26" location="'B1. HTT Mortgage Assets'!A1" display="Worksheet B1: HTT Mortgage Assets" xr:uid="{00000000-0004-0000-0100-00003A000000}"/>
    <hyperlink ref="N26:R26" location="'B1. HTT Mortgage Assets'!A1" display="Worksheet B1: HTT Mortgage Assets" xr:uid="{00000000-0004-0000-0100-00003B000000}"/>
    <hyperlink ref="O26:S26" location="'B1. HTT Mortgage Assets'!A1" display="Worksheet B1: HTT Mortgage Assets" xr:uid="{00000000-0004-0000-0100-00003C000000}"/>
    <hyperlink ref="P26:T26" location="'B1. HTT Mortgage Assets'!A1" display="Worksheet B1: HTT Mortgage Assets" xr:uid="{00000000-0004-0000-0100-00003D000000}"/>
    <hyperlink ref="Q26:U26" location="'B1. HTT Mortgage Assets'!A1" display="Worksheet B1: HTT Mortgage Assets" xr:uid="{00000000-0004-0000-0100-00003E000000}"/>
    <hyperlink ref="R26:V26" location="'B1. HTT Mortgage Assets'!A1" display="Worksheet B1: HTT Mortgage Assets" xr:uid="{00000000-0004-0000-0100-00003F000000}"/>
    <hyperlink ref="S26:W26" location="'B1. HTT Mortgage Assets'!A1" display="Worksheet B1: HTT Mortgage Assets" xr:uid="{00000000-0004-0000-0100-000040000000}"/>
    <hyperlink ref="T26:X26" location="'B1. HTT Mortgage Assets'!A1" display="Worksheet B1: HTT Mortgage Assets" xr:uid="{00000000-0004-0000-0100-000041000000}"/>
    <hyperlink ref="U26:Y26" location="'B1. HTT Mortgage Assets'!A1" display="Worksheet B1: HTT Mortgage Assets" xr:uid="{00000000-0004-0000-0100-000042000000}"/>
    <hyperlink ref="V26:Z26" location="'B1. HTT Mortgage Assets'!A1" display="Worksheet B1: HTT Mortgage Assets" xr:uid="{00000000-0004-0000-0100-000043000000}"/>
    <hyperlink ref="W26:AA26" location="'B1. HTT Mortgage Assets'!A1" display="Worksheet B1: HTT Mortgage Assets" xr:uid="{00000000-0004-0000-0100-000044000000}"/>
    <hyperlink ref="X26:AB26" location="'B1. HTT Mortgage Assets'!A1" display="Worksheet B1: HTT Mortgage Assets" xr:uid="{00000000-0004-0000-0100-000045000000}"/>
    <hyperlink ref="Y26:AC26" location="'B1. HTT Mortgage Assets'!A1" display="Worksheet B1: HTT Mortgage Assets" xr:uid="{00000000-0004-0000-0100-000046000000}"/>
    <hyperlink ref="Z26:AD26" location="'B1. HTT Mortgage Assets'!A1" display="Worksheet B1: HTT Mortgage Assets" xr:uid="{00000000-0004-0000-0100-000047000000}"/>
    <hyperlink ref="AA26:AE26" location="'B1. HTT Mortgage Assets'!A1" display="Worksheet B1: HTT Mortgage Assets" xr:uid="{00000000-0004-0000-0100-000048000000}"/>
    <hyperlink ref="AB26:AF26" location="'B1. HTT Mortgage Assets'!A1" display="Worksheet B1: HTT Mortgage Assets" xr:uid="{00000000-0004-0000-0100-000049000000}"/>
    <hyperlink ref="AC26:AG26" location="'B1. HTT Mortgage Assets'!A1" display="Worksheet B1: HTT Mortgage Assets" xr:uid="{00000000-0004-0000-0100-00004A000000}"/>
    <hyperlink ref="AD26:AH26" location="'B1. HTT Mortgage Assets'!A1" display="Worksheet B1: HTT Mortgage Assets" xr:uid="{00000000-0004-0000-0100-00004B000000}"/>
    <hyperlink ref="AE26:AI26" location="'B1. HTT Mortgage Assets'!A1" display="Worksheet B1: HTT Mortgage Assets" xr:uid="{00000000-0004-0000-0100-00004C000000}"/>
    <hyperlink ref="AF26:AJ26" location="'B1. HTT Mortgage Assets'!A1" display="Worksheet B1: HTT Mortgage Assets" xr:uid="{00000000-0004-0000-0100-00004D000000}"/>
    <hyperlink ref="AG26:AK26" location="'B1. HTT Mortgage Assets'!A1" display="Worksheet B1: HTT Mortgage Assets" xr:uid="{00000000-0004-0000-0100-00004E000000}"/>
    <hyperlink ref="AH26:AL26" location="'B1. HTT Mortgage Assets'!A1" display="Worksheet B1: HTT Mortgage Assets" xr:uid="{00000000-0004-0000-0100-00004F000000}"/>
    <hyperlink ref="AI26:AM26" location="'B1. HTT Mortgage Assets'!A1" display="Worksheet B1: HTT Mortgage Assets" xr:uid="{00000000-0004-0000-0100-000050000000}"/>
    <hyperlink ref="AJ26:AN26" location="'B1. HTT Mortgage Assets'!A1" display="Worksheet B1: HTT Mortgage Assets" xr:uid="{00000000-0004-0000-0100-000051000000}"/>
    <hyperlink ref="AK26:AO26" location="'B1. HTT Mortgage Assets'!A1" display="Worksheet B1: HTT Mortgage Assets" xr:uid="{00000000-0004-0000-0100-000052000000}"/>
    <hyperlink ref="AL26:AP26" location="'B1. HTT Mortgage Assets'!A1" display="Worksheet B1: HTT Mortgage Assets" xr:uid="{00000000-0004-0000-0100-000053000000}"/>
    <hyperlink ref="AM26:AQ26" location="'B1. HTT Mortgage Assets'!A1" display="Worksheet B1: HTT Mortgage Assets" xr:uid="{00000000-0004-0000-0100-000054000000}"/>
    <hyperlink ref="AN26:AR26" location="'B1. HTT Mortgage Assets'!A1" display="Worksheet B1: HTT Mortgage Assets" xr:uid="{00000000-0004-0000-0100-000055000000}"/>
    <hyperlink ref="AO26:AS26" location="'B1. HTT Mortgage Assets'!A1" display="Worksheet B1: HTT Mortgage Assets" xr:uid="{00000000-0004-0000-0100-000056000000}"/>
    <hyperlink ref="AP26:AT26" location="'B1. HTT Mortgage Assets'!A1" display="Worksheet B1: HTT Mortgage Assets" xr:uid="{00000000-0004-0000-0100-000057000000}"/>
    <hyperlink ref="AQ26:AU26" location="'B1. HTT Mortgage Assets'!A1" display="Worksheet B1: HTT Mortgage Assets" xr:uid="{00000000-0004-0000-0100-000058000000}"/>
    <hyperlink ref="AR26:AV26" location="'B1. HTT Mortgage Assets'!A1" display="Worksheet B1: HTT Mortgage Assets" xr:uid="{00000000-0004-0000-0100-000059000000}"/>
    <hyperlink ref="AS26:AW26" location="'B1. HTT Mortgage Assets'!A1" display="Worksheet B1: HTT Mortgage Assets" xr:uid="{00000000-0004-0000-0100-00005A000000}"/>
    <hyperlink ref="AT26:AX26" location="'B1. HTT Mortgage Assets'!A1" display="Worksheet B1: HTT Mortgage Assets" xr:uid="{00000000-0004-0000-0100-00005B000000}"/>
    <hyperlink ref="AU26:AY26" location="'B1. HTT Mortgage Assets'!A1" display="Worksheet B1: HTT Mortgage Assets" xr:uid="{00000000-0004-0000-0100-00005C000000}"/>
    <hyperlink ref="AV26:AZ26" location="'B1. HTT Mortgage Assets'!A1" display="Worksheet B1: HTT Mortgage Assets" xr:uid="{00000000-0004-0000-0100-00005D000000}"/>
    <hyperlink ref="AW26:BA26" location="'B1. HTT Mortgage Assets'!A1" display="Worksheet B1: HTT Mortgage Assets" xr:uid="{00000000-0004-0000-0100-00005E000000}"/>
    <hyperlink ref="AX26:BB26" location="'B1. HTT Mortgage Assets'!A1" display="Worksheet B1: HTT Mortgage Assets" xr:uid="{00000000-0004-0000-0100-00005F000000}"/>
    <hyperlink ref="AY26:BC26" location="'B1. HTT Mortgage Assets'!A1" display="Worksheet B1: HTT Mortgage Assets" xr:uid="{00000000-0004-0000-0100-000060000000}"/>
    <hyperlink ref="AZ26:BD26" location="'B1. HTT Mortgage Assets'!A1" display="Worksheet B1: HTT Mortgage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 ref="D32:H32" location="'F1. Sustainable M data'!A1" display="Worksheet F1: Sustainable M data" xr:uid="{00000000-0004-0000-0100-000093000000}"/>
    <hyperlink ref="E32:I32" location="'F1. Sustainable M data'!A1" display="Worksheet F1: Sustainable M data" xr:uid="{00000000-0004-0000-0100-000094000000}"/>
    <hyperlink ref="F32:J32" location="'F1. Sustainable M data'!A1" display="Worksheet F1: Sustainable M data" xr:uid="{00000000-0004-0000-0100-000095000000}"/>
    <hyperlink ref="G32:K32" location="'F1. Sustainable M data'!A1" display="Worksheet F1: Sustainable M data" xr:uid="{00000000-0004-0000-0100-000096000000}"/>
    <hyperlink ref="H32:L32" location="'F1. Sustainable M data'!A1" display="Worksheet F1: Sustainable M data" xr:uid="{00000000-0004-0000-0100-000097000000}"/>
    <hyperlink ref="I32:M32" location="'F1. Sustainable M data'!A1" display="Worksheet F1: Sustainable M data" xr:uid="{00000000-0004-0000-0100-000098000000}"/>
    <hyperlink ref="J32:N32" location="'F1. Sustainable M data'!A1" display="Worksheet F1: Sustainable M data" xr:uid="{00000000-0004-0000-0100-000099000000}"/>
    <hyperlink ref="K32:O32" location="'F1. Sustainable M data'!A1" display="Worksheet F1: Sustainable M data" xr:uid="{00000000-0004-0000-0100-00009A000000}"/>
    <hyperlink ref="L32:P32" location="'F1. Sustainable M data'!A1" display="Worksheet F1: Sustainable M data" xr:uid="{00000000-0004-0000-0100-00009B000000}"/>
    <hyperlink ref="M32:Q32" location="'F1. Sustainable M data'!A1" display="Worksheet F1: Sustainable M data" xr:uid="{00000000-0004-0000-0100-00009C000000}"/>
    <hyperlink ref="N32:R32" location="'F1. Sustainable M data'!A1" display="Worksheet F1: Sustainable M data" xr:uid="{00000000-0004-0000-0100-00009D000000}"/>
    <hyperlink ref="O32:S32" location="'F1. Sustainable M data'!A1" display="Worksheet F1: Sustainable M data" xr:uid="{00000000-0004-0000-0100-00009E000000}"/>
    <hyperlink ref="P32:T32" location="'F1. Sustainable M data'!A1" display="Worksheet F1: Sustainable M data" xr:uid="{00000000-0004-0000-0100-00009F000000}"/>
    <hyperlink ref="Q32:U32" location="'F1. Sustainable M data'!A1" display="Worksheet F1: Sustainable M data" xr:uid="{00000000-0004-0000-0100-0000A0000000}"/>
    <hyperlink ref="R32:V32" location="'F1. Sustainable M data'!A1" display="Worksheet F1: Sustainable M data" xr:uid="{00000000-0004-0000-0100-0000A1000000}"/>
    <hyperlink ref="S32:W32" location="'F1. Sustainable M data'!A1" display="Worksheet F1: Sustainable M data" xr:uid="{00000000-0004-0000-0100-0000A2000000}"/>
    <hyperlink ref="T32:X32" location="'F1. Sustainable M data'!A1" display="Worksheet F1: Sustainable M data" xr:uid="{00000000-0004-0000-0100-0000A3000000}"/>
  </hyperlinks>
  <printOptions horizontalCentered="1"/>
  <pageMargins left="0.7" right="0.7" top="0.75" bottom="0.75" header="0.3" footer="0.3"/>
  <pageSetup paperSize="9" scale="91"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6"/>
  <sheetViews>
    <sheetView topLeftCell="A219" zoomScale="80" zoomScaleNormal="80" workbookViewId="0">
      <selection activeCell="D240" sqref="D240"/>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7.28515625" bestFit="1" customWidth="1"/>
    <col min="5" max="5" width="6.7109375" customWidth="1"/>
    <col min="6" max="6" width="35.7109375" bestFit="1" customWidth="1"/>
    <col min="7" max="7" width="41.7109375" bestFit="1" customWidth="1"/>
  </cols>
  <sheetData>
    <row r="1" spans="1:7" ht="31.5" x14ac:dyDescent="0.25">
      <c r="A1" s="18" t="s">
        <v>13</v>
      </c>
      <c r="B1" s="18"/>
      <c r="C1" s="19"/>
      <c r="D1" s="19"/>
      <c r="E1" s="19"/>
      <c r="F1" s="486"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0" t="s">
        <v>19</v>
      </c>
      <c r="C7" s="23"/>
      <c r="D7" s="23"/>
      <c r="E7" s="23"/>
      <c r="F7" s="23"/>
      <c r="G7" s="19"/>
    </row>
    <row r="8" spans="1:7" x14ac:dyDescent="0.25">
      <c r="A8" s="23"/>
      <c r="B8" s="412" t="s">
        <v>20</v>
      </c>
      <c r="C8" s="411"/>
      <c r="D8" s="23"/>
      <c r="E8" s="23"/>
      <c r="F8" s="23" t="s">
        <v>21</v>
      </c>
      <c r="G8" s="19"/>
    </row>
    <row r="9" spans="1:7" x14ac:dyDescent="0.25">
      <c r="A9" s="23"/>
      <c r="B9" s="485"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3" customFormat="1" x14ac:dyDescent="0.25">
      <c r="A16" s="399" t="s">
        <v>30</v>
      </c>
      <c r="B16" s="405" t="s">
        <v>31</v>
      </c>
      <c r="C16" s="399" t="s">
        <v>32</v>
      </c>
      <c r="D16" s="399"/>
      <c r="E16" s="26"/>
      <c r="F16" s="26"/>
      <c r="G16" s="387"/>
    </row>
    <row r="17" spans="1:14" x14ac:dyDescent="0.25">
      <c r="A17" s="399" t="s">
        <v>33</v>
      </c>
      <c r="B17" s="46" t="s">
        <v>34</v>
      </c>
      <c r="C17" s="529" t="s">
        <v>35</v>
      </c>
      <c r="D17" s="529"/>
      <c r="E17" s="529"/>
      <c r="F17" s="529"/>
      <c r="G17" s="529"/>
    </row>
    <row r="18" spans="1:14" x14ac:dyDescent="0.25">
      <c r="A18" s="399" t="s">
        <v>36</v>
      </c>
      <c r="B18" s="46" t="s">
        <v>37</v>
      </c>
      <c r="C18" s="23" t="s">
        <v>38</v>
      </c>
      <c r="D18" s="23"/>
      <c r="E18" s="26"/>
      <c r="F18" s="26"/>
      <c r="G18" s="19"/>
    </row>
    <row r="19" spans="1:14" s="490" customFormat="1" hidden="1" outlineLevel="1" x14ac:dyDescent="0.25">
      <c r="A19" s="500" t="s">
        <v>39</v>
      </c>
      <c r="B19" s="501" t="s">
        <v>40</v>
      </c>
      <c r="C19" s="500" t="s">
        <v>41</v>
      </c>
      <c r="D19" s="487"/>
      <c r="E19" s="488"/>
      <c r="F19" s="488"/>
      <c r="G19" s="489"/>
      <c r="H19" s="489"/>
      <c r="I19" s="487"/>
      <c r="J19" s="487"/>
      <c r="K19" s="487"/>
      <c r="L19" s="489"/>
      <c r="M19" s="489"/>
      <c r="N19" s="489"/>
    </row>
    <row r="20" spans="1:14" hidden="1" outlineLevel="1" x14ac:dyDescent="0.25">
      <c r="A20" s="500" t="s">
        <v>42</v>
      </c>
      <c r="B20" s="38" t="s">
        <v>43</v>
      </c>
      <c r="C20" s="23"/>
      <c r="D20" s="23"/>
      <c r="E20" s="26"/>
      <c r="F20" s="26"/>
      <c r="G20" s="19"/>
    </row>
    <row r="21" spans="1:14" hidden="1" outlineLevel="1" x14ac:dyDescent="0.25">
      <c r="A21" s="487" t="s">
        <v>44</v>
      </c>
      <c r="B21" s="38" t="s">
        <v>45</v>
      </c>
      <c r="C21" s="23"/>
      <c r="D21" s="23"/>
      <c r="E21" s="26"/>
      <c r="F21" s="26"/>
      <c r="G21" s="19"/>
    </row>
    <row r="22" spans="1:14" hidden="1" outlineLevel="1" x14ac:dyDescent="0.25">
      <c r="A22" s="487" t="s">
        <v>46</v>
      </c>
      <c r="B22" s="38"/>
      <c r="C22" s="23"/>
      <c r="D22" s="23"/>
      <c r="E22" s="26"/>
      <c r="F22" s="26"/>
      <c r="G22" s="19"/>
    </row>
    <row r="23" spans="1:14" hidden="1" outlineLevel="1" x14ac:dyDescent="0.25">
      <c r="A23" s="487" t="s">
        <v>47</v>
      </c>
      <c r="B23" s="38"/>
      <c r="C23" s="23"/>
      <c r="D23" s="23"/>
      <c r="E23" s="26"/>
      <c r="F23" s="26"/>
      <c r="G23" s="19"/>
    </row>
    <row r="24" spans="1:14" ht="12.6" hidden="1" customHeight="1" outlineLevel="1" x14ac:dyDescent="0.25">
      <c r="A24" s="487" t="s">
        <v>48</v>
      </c>
      <c r="B24" s="38"/>
      <c r="C24" s="23"/>
      <c r="D24" s="23"/>
      <c r="E24" s="26"/>
      <c r="F24" s="26"/>
      <c r="G24" s="19"/>
    </row>
    <row r="25" spans="1:14" ht="12" hidden="1" customHeight="1" outlineLevel="1" x14ac:dyDescent="0.25">
      <c r="A25" s="487" t="s">
        <v>49</v>
      </c>
      <c r="B25" s="38"/>
      <c r="C25" s="23"/>
      <c r="D25" s="23"/>
      <c r="E25" s="26"/>
      <c r="F25" s="26"/>
      <c r="G25" s="19"/>
    </row>
    <row r="26" spans="1:14" ht="18.75" collapsed="1" x14ac:dyDescent="0.25">
      <c r="A26" s="29"/>
      <c r="B26" s="28" t="s">
        <v>19</v>
      </c>
      <c r="C26" s="29"/>
      <c r="D26" s="29"/>
      <c r="E26" s="29"/>
      <c r="F26" s="29"/>
      <c r="G26" s="30"/>
    </row>
    <row r="27" spans="1:14" x14ac:dyDescent="0.25">
      <c r="A27" s="23" t="s">
        <v>50</v>
      </c>
      <c r="B27" s="397" t="s">
        <v>51</v>
      </c>
      <c r="C27" s="23" t="s">
        <v>52</v>
      </c>
      <c r="D27" s="40"/>
      <c r="E27" s="40"/>
      <c r="F27" s="40"/>
      <c r="G27" s="19"/>
    </row>
    <row r="28" spans="1:14" x14ac:dyDescent="0.25">
      <c r="A28" s="23" t="s">
        <v>53</v>
      </c>
      <c r="B28" s="397" t="s">
        <v>54</v>
      </c>
      <c r="C28" s="23" t="s">
        <v>52</v>
      </c>
      <c r="D28" s="40"/>
      <c r="E28" s="40"/>
      <c r="F28" s="40"/>
      <c r="G28" s="19"/>
    </row>
    <row r="29" spans="1:14" s="394" customFormat="1" x14ac:dyDescent="0.25">
      <c r="A29" s="384" t="s">
        <v>55</v>
      </c>
      <c r="B29" s="271" t="s">
        <v>56</v>
      </c>
      <c r="C29" s="384" t="s">
        <v>52</v>
      </c>
      <c r="D29" s="385"/>
      <c r="E29" s="385"/>
      <c r="F29" s="385"/>
      <c r="G29" s="387"/>
    </row>
    <row r="30" spans="1:14" s="394" customFormat="1" x14ac:dyDescent="0.25">
      <c r="A30" s="384" t="s">
        <v>57</v>
      </c>
      <c r="B30" s="271" t="s">
        <v>58</v>
      </c>
      <c r="C30" s="502" t="s">
        <v>59</v>
      </c>
      <c r="D30" s="385"/>
      <c r="E30" s="385"/>
      <c r="F30" s="385"/>
      <c r="G30" s="387"/>
    </row>
    <row r="31" spans="1:14" hidden="1" outlineLevel="1" x14ac:dyDescent="0.25">
      <c r="A31" s="23" t="s">
        <v>60</v>
      </c>
      <c r="B31" s="271"/>
      <c r="C31" s="23"/>
      <c r="D31" s="23"/>
      <c r="E31" s="40"/>
      <c r="F31" s="40"/>
      <c r="G31" s="19"/>
    </row>
    <row r="32" spans="1:14" hidden="1" outlineLevel="1" x14ac:dyDescent="0.25">
      <c r="A32" s="23" t="s">
        <v>61</v>
      </c>
      <c r="B32" s="271"/>
      <c r="C32" s="23"/>
      <c r="D32" s="23"/>
      <c r="E32" s="40"/>
      <c r="F32" s="40"/>
      <c r="G32" s="19"/>
    </row>
    <row r="33" spans="1:7" hidden="1" outlineLevel="1" x14ac:dyDescent="0.25">
      <c r="A33" s="23" t="s">
        <v>62</v>
      </c>
      <c r="B33" s="271"/>
      <c r="C33" s="23"/>
      <c r="D33" s="23"/>
      <c r="E33" s="40"/>
      <c r="F33" s="40"/>
      <c r="G33" s="19"/>
    </row>
    <row r="34" spans="1:7" hidden="1" outlineLevel="1" x14ac:dyDescent="0.25">
      <c r="A34" s="23" t="s">
        <v>63</v>
      </c>
      <c r="B34" s="271"/>
      <c r="C34" s="23"/>
      <c r="D34" s="23"/>
      <c r="E34" s="40"/>
      <c r="F34" s="40"/>
      <c r="G34" s="19"/>
    </row>
    <row r="35" spans="1:7" hidden="1" outlineLevel="1" x14ac:dyDescent="0.25">
      <c r="A35" s="23" t="s">
        <v>64</v>
      </c>
      <c r="B35" s="62"/>
      <c r="C35" s="23"/>
      <c r="D35" s="23"/>
      <c r="E35" s="40"/>
      <c r="F35" s="40"/>
      <c r="G35" s="19"/>
    </row>
    <row r="36" spans="1:7" ht="18.75" collapsed="1" x14ac:dyDescent="0.25">
      <c r="A36" s="28"/>
      <c r="B36" s="28" t="s">
        <v>20</v>
      </c>
      <c r="C36" s="28"/>
      <c r="D36" s="29"/>
      <c r="E36" s="29"/>
      <c r="F36" s="29"/>
      <c r="G36" s="30"/>
    </row>
    <row r="37" spans="1:7" x14ac:dyDescent="0.25">
      <c r="A37" s="491"/>
      <c r="B37" s="492" t="s">
        <v>65</v>
      </c>
      <c r="C37" s="491" t="s">
        <v>66</v>
      </c>
      <c r="D37" s="493"/>
      <c r="E37" s="493"/>
      <c r="F37" s="493"/>
      <c r="G37" s="494"/>
    </row>
    <row r="38" spans="1:7" x14ac:dyDescent="0.25">
      <c r="A38" s="23" t="s">
        <v>67</v>
      </c>
      <c r="B38" s="40" t="s">
        <v>68</v>
      </c>
      <c r="C38" s="31">
        <f>C58</f>
        <v>54098.726061379995</v>
      </c>
      <c r="D38" s="23"/>
      <c r="E38" s="23"/>
      <c r="F38" s="40"/>
      <c r="G38" s="19"/>
    </row>
    <row r="39" spans="1:7" ht="12.75" customHeight="1" x14ac:dyDescent="0.25">
      <c r="A39" s="23" t="s">
        <v>69</v>
      </c>
      <c r="B39" s="40" t="s">
        <v>70</v>
      </c>
      <c r="C39" s="31">
        <v>44140</v>
      </c>
      <c r="D39" s="23"/>
      <c r="E39" s="23"/>
      <c r="F39" s="40"/>
      <c r="G39" s="19"/>
    </row>
    <row r="40" spans="1:7" hidden="1" outlineLevel="1" x14ac:dyDescent="0.25">
      <c r="A40" s="23" t="s">
        <v>71</v>
      </c>
      <c r="B40" s="272" t="s">
        <v>72</v>
      </c>
      <c r="C40" s="31" t="s">
        <v>73</v>
      </c>
      <c r="D40" s="23"/>
      <c r="E40" s="23"/>
      <c r="F40" s="40"/>
      <c r="G40" s="19"/>
    </row>
    <row r="41" spans="1:7" hidden="1" outlineLevel="1" x14ac:dyDescent="0.25">
      <c r="A41" s="23" t="s">
        <v>74</v>
      </c>
      <c r="B41" s="272" t="s">
        <v>75</v>
      </c>
      <c r="C41" s="31" t="s">
        <v>73</v>
      </c>
      <c r="D41" s="23"/>
      <c r="E41" s="23"/>
      <c r="F41" s="40"/>
      <c r="G41" s="19"/>
    </row>
    <row r="42" spans="1:7" hidden="1" outlineLevel="1" x14ac:dyDescent="0.25">
      <c r="A42" s="23" t="s">
        <v>76</v>
      </c>
      <c r="B42" s="272"/>
      <c r="C42" s="31"/>
      <c r="D42" s="23"/>
      <c r="E42" s="23"/>
      <c r="F42" s="40"/>
      <c r="G42" s="19"/>
    </row>
    <row r="43" spans="1:7" hidden="1" outlineLevel="1" x14ac:dyDescent="0.25">
      <c r="A43" s="37" t="s">
        <v>77</v>
      </c>
      <c r="B43" s="40"/>
      <c r="C43" s="23"/>
      <c r="D43" s="23"/>
      <c r="E43" s="23"/>
      <c r="F43" s="40"/>
      <c r="G43" s="19"/>
    </row>
    <row r="44" spans="1:7" collapsed="1" x14ac:dyDescent="0.25">
      <c r="A44" s="491"/>
      <c r="B44" s="492" t="s">
        <v>78</v>
      </c>
      <c r="C44" s="491" t="s">
        <v>79</v>
      </c>
      <c r="D44" s="493" t="s">
        <v>80</v>
      </c>
      <c r="E44" s="493"/>
      <c r="F44" s="493" t="s">
        <v>81</v>
      </c>
      <c r="G44" s="494" t="s">
        <v>82</v>
      </c>
    </row>
    <row r="45" spans="1:7" ht="45" x14ac:dyDescent="0.25">
      <c r="A45" s="23" t="s">
        <v>83</v>
      </c>
      <c r="B45" s="40" t="s">
        <v>84</v>
      </c>
      <c r="C45" s="392">
        <v>0.05</v>
      </c>
      <c r="D45" s="392">
        <f>C38/C39-1-MAX(C45,F45)</f>
        <v>0.14061681154009958</v>
      </c>
      <c r="E45" s="273"/>
      <c r="F45" s="392">
        <v>8.5000000000000006E-2</v>
      </c>
      <c r="G45" s="274" t="s">
        <v>85</v>
      </c>
    </row>
    <row r="46" spans="1:7" s="403" customFormat="1" x14ac:dyDescent="0.25">
      <c r="A46" s="399"/>
      <c r="B46" s="385"/>
      <c r="C46" s="392"/>
      <c r="D46" s="392"/>
      <c r="E46" s="392"/>
      <c r="F46" s="392"/>
      <c r="G46" s="274"/>
    </row>
    <row r="47" spans="1:7" s="403" customFormat="1" x14ac:dyDescent="0.25">
      <c r="A47" s="406" t="s">
        <v>86</v>
      </c>
      <c r="B47" s="407" t="s">
        <v>87</v>
      </c>
      <c r="C47" s="438">
        <f>C38-C39</f>
        <v>9958.7260613799954</v>
      </c>
      <c r="D47" s="392"/>
      <c r="E47" s="392"/>
      <c r="F47" s="392"/>
      <c r="G47" s="274"/>
    </row>
    <row r="48" spans="1:7" hidden="1" outlineLevel="1" x14ac:dyDescent="0.25">
      <c r="A48" s="23" t="s">
        <v>88</v>
      </c>
      <c r="C48" s="273"/>
      <c r="D48" s="273"/>
      <c r="E48" s="273"/>
      <c r="F48" s="273"/>
      <c r="G48" s="275"/>
    </row>
    <row r="49" spans="1:7" hidden="1" outlineLevel="1" x14ac:dyDescent="0.25">
      <c r="A49" s="23" t="s">
        <v>89</v>
      </c>
      <c r="B49" s="38" t="s">
        <v>90</v>
      </c>
      <c r="C49" s="273"/>
      <c r="D49" s="273"/>
      <c r="E49" s="273"/>
      <c r="F49" s="273"/>
      <c r="G49" s="275"/>
    </row>
    <row r="50" spans="1:7" hidden="1" outlineLevel="1" x14ac:dyDescent="0.25">
      <c r="A50" s="23" t="s">
        <v>91</v>
      </c>
      <c r="B50" s="38" t="s">
        <v>92</v>
      </c>
      <c r="C50" s="275"/>
      <c r="D50" s="275"/>
      <c r="E50" s="275"/>
      <c r="F50" s="275"/>
      <c r="G50" s="275"/>
    </row>
    <row r="51" spans="1:7" hidden="1" outlineLevel="1" x14ac:dyDescent="0.25">
      <c r="A51" s="23" t="s">
        <v>93</v>
      </c>
      <c r="B51" s="38"/>
      <c r="C51" s="275"/>
      <c r="D51" s="275"/>
      <c r="E51" s="275"/>
      <c r="F51" s="275"/>
      <c r="G51" s="275"/>
    </row>
    <row r="52" spans="1:7" collapsed="1" x14ac:dyDescent="0.25">
      <c r="A52" s="491"/>
      <c r="B52" s="492" t="s">
        <v>94</v>
      </c>
      <c r="C52" s="491" t="s">
        <v>66</v>
      </c>
      <c r="D52" s="493"/>
      <c r="E52" s="493"/>
      <c r="F52" s="493" t="s">
        <v>95</v>
      </c>
      <c r="G52" s="494"/>
    </row>
    <row r="53" spans="1:7" x14ac:dyDescent="0.25">
      <c r="A53" s="23" t="s">
        <v>96</v>
      </c>
      <c r="B53" s="40" t="s">
        <v>97</v>
      </c>
      <c r="C53" s="31">
        <v>52968.088448980001</v>
      </c>
      <c r="D53" s="23"/>
      <c r="E53" s="53"/>
      <c r="F53" s="32">
        <f>C53/C$58</f>
        <v>0.97910047620867857</v>
      </c>
      <c r="G53" s="55"/>
    </row>
    <row r="54" spans="1:7" x14ac:dyDescent="0.25">
      <c r="A54" s="23" t="s">
        <v>98</v>
      </c>
      <c r="B54" s="40" t="s">
        <v>99</v>
      </c>
      <c r="C54" s="31">
        <v>1.654367E-2</v>
      </c>
      <c r="D54" s="23"/>
      <c r="E54" s="53"/>
      <c r="F54" s="386">
        <f>C54/C$58</f>
        <v>3.0580516778213371E-7</v>
      </c>
      <c r="G54" s="55"/>
    </row>
    <row r="55" spans="1:7" x14ac:dyDescent="0.25">
      <c r="A55" s="23" t="s">
        <v>100</v>
      </c>
      <c r="B55" s="40" t="s">
        <v>101</v>
      </c>
      <c r="C55" s="31"/>
      <c r="D55" s="23"/>
      <c r="E55" s="53"/>
      <c r="F55" s="32"/>
      <c r="G55" s="55"/>
    </row>
    <row r="56" spans="1:7" x14ac:dyDescent="0.25">
      <c r="A56" s="23" t="s">
        <v>102</v>
      </c>
      <c r="B56" s="40" t="s">
        <v>103</v>
      </c>
      <c r="C56" s="31">
        <f>C179</f>
        <v>1130.6210687299999</v>
      </c>
      <c r="D56" s="23"/>
      <c r="E56" s="53"/>
      <c r="F56" s="32">
        <f>C56/C$58</f>
        <v>2.0899217986153795E-2</v>
      </c>
      <c r="G56" s="55"/>
    </row>
    <row r="57" spans="1:7" x14ac:dyDescent="0.25">
      <c r="A57" s="23" t="s">
        <v>104</v>
      </c>
      <c r="B57" s="23" t="s">
        <v>105</v>
      </c>
      <c r="C57" s="31"/>
      <c r="D57" s="23"/>
      <c r="E57" s="53"/>
      <c r="F57" s="32"/>
      <c r="G57" s="55"/>
    </row>
    <row r="58" spans="1:7" x14ac:dyDescent="0.25">
      <c r="A58" s="23" t="s">
        <v>106</v>
      </c>
      <c r="B58" s="51" t="s">
        <v>107</v>
      </c>
      <c r="C58" s="52">
        <f>C53+C54+C56</f>
        <v>54098.726061379995</v>
      </c>
      <c r="D58" s="53"/>
      <c r="E58" s="53"/>
      <c r="F58" s="276">
        <f>F53+F54+F56</f>
        <v>1</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7"/>
    </row>
    <row r="65" spans="1:7" collapsed="1" x14ac:dyDescent="0.25">
      <c r="A65" s="491"/>
      <c r="B65" s="492" t="s">
        <v>115</v>
      </c>
      <c r="C65" s="491" t="s">
        <v>116</v>
      </c>
      <c r="D65" s="493" t="s">
        <v>117</v>
      </c>
      <c r="E65" s="493"/>
      <c r="F65" s="493" t="s">
        <v>118</v>
      </c>
      <c r="G65" s="494" t="s">
        <v>119</v>
      </c>
    </row>
    <row r="66" spans="1:7" x14ac:dyDescent="0.25">
      <c r="A66" s="23" t="s">
        <v>120</v>
      </c>
      <c r="B66" s="40" t="s">
        <v>121</v>
      </c>
      <c r="C66" s="278">
        <v>7.7248091526226812</v>
      </c>
      <c r="D66" s="278">
        <v>6.8117172254917033</v>
      </c>
      <c r="E66" s="46"/>
      <c r="F66" s="279"/>
      <c r="G66" s="47"/>
    </row>
    <row r="67" spans="1:7" x14ac:dyDescent="0.25">
      <c r="A67" s="23"/>
      <c r="B67" s="40"/>
      <c r="C67" s="23"/>
      <c r="D67" s="23"/>
      <c r="E67" s="46"/>
      <c r="F67" s="279"/>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4303.7167515299998</v>
      </c>
      <c r="D70" s="31">
        <v>5388.2313155178217</v>
      </c>
      <c r="E70" s="42"/>
      <c r="F70" s="32">
        <f>C70/C$77</f>
        <v>8.1299368119967005E-2</v>
      </c>
      <c r="G70" s="32">
        <f>D70/D$77</f>
        <v>0.10178639221089174</v>
      </c>
    </row>
    <row r="71" spans="1:7" x14ac:dyDescent="0.25">
      <c r="A71" s="23" t="s">
        <v>126</v>
      </c>
      <c r="B71" s="42" t="s">
        <v>127</v>
      </c>
      <c r="C71" s="31">
        <v>4212.4460417199998</v>
      </c>
      <c r="D71" s="31">
        <v>5086.9956447622681</v>
      </c>
      <c r="E71" s="42"/>
      <c r="F71" s="32">
        <f t="shared" ref="F71:F76" si="0">C71/C$77</f>
        <v>7.9575218631556574E-2</v>
      </c>
      <c r="G71" s="32">
        <f t="shared" ref="G71:G76" si="1">D71/D$77</f>
        <v>9.6095899294759535E-2</v>
      </c>
    </row>
    <row r="72" spans="1:7" x14ac:dyDescent="0.25">
      <c r="A72" s="23" t="s">
        <v>128</v>
      </c>
      <c r="B72" s="42" t="s">
        <v>129</v>
      </c>
      <c r="C72" s="31">
        <v>4077.6261820099999</v>
      </c>
      <c r="D72" s="31">
        <v>4757.7609458296347</v>
      </c>
      <c r="E72" s="42"/>
      <c r="F72" s="32">
        <f t="shared" si="0"/>
        <v>7.7028403857896346E-2</v>
      </c>
      <c r="G72" s="32">
        <f t="shared" si="1"/>
        <v>8.9876490692445049E-2</v>
      </c>
    </row>
    <row r="73" spans="1:7" x14ac:dyDescent="0.25">
      <c r="A73" s="23" t="s">
        <v>130</v>
      </c>
      <c r="B73" s="42" t="s">
        <v>131</v>
      </c>
      <c r="C73" s="31">
        <v>3930.5389739500001</v>
      </c>
      <c r="D73" s="31">
        <v>4432.2810411831497</v>
      </c>
      <c r="E73" s="42"/>
      <c r="F73" s="32">
        <f t="shared" si="0"/>
        <v>7.4249852720775875E-2</v>
      </c>
      <c r="G73" s="32">
        <f t="shared" si="1"/>
        <v>8.3728012037547692E-2</v>
      </c>
    </row>
    <row r="74" spans="1:7" x14ac:dyDescent="0.25">
      <c r="A74" s="23" t="s">
        <v>132</v>
      </c>
      <c r="B74" s="42" t="s">
        <v>133</v>
      </c>
      <c r="C74" s="31">
        <v>3767.2298415400001</v>
      </c>
      <c r="D74" s="31">
        <v>4107.4565893866738</v>
      </c>
      <c r="E74" s="42"/>
      <c r="F74" s="32">
        <f t="shared" si="0"/>
        <v>7.1164861295995654E-2</v>
      </c>
      <c r="G74" s="32">
        <f t="shared" si="1"/>
        <v>7.7591915215752927E-2</v>
      </c>
    </row>
    <row r="75" spans="1:7" x14ac:dyDescent="0.25">
      <c r="A75" s="23" t="s">
        <v>134</v>
      </c>
      <c r="B75" s="42" t="s">
        <v>135</v>
      </c>
      <c r="C75" s="31">
        <v>15808.497721150001</v>
      </c>
      <c r="D75" s="31">
        <v>15726.675642273822</v>
      </c>
      <c r="E75" s="42"/>
      <c r="F75" s="32">
        <f t="shared" si="0"/>
        <v>0.29863045127180571</v>
      </c>
      <c r="G75" s="32">
        <f t="shared" si="1"/>
        <v>0.29708479116103498</v>
      </c>
    </row>
    <row r="76" spans="1:7" x14ac:dyDescent="0.25">
      <c r="A76" s="23" t="s">
        <v>136</v>
      </c>
      <c r="B76" s="42" t="s">
        <v>137</v>
      </c>
      <c r="C76" s="31">
        <v>16836.601328770001</v>
      </c>
      <c r="D76" s="31">
        <v>13437.255661716634</v>
      </c>
      <c r="E76" s="42"/>
      <c r="F76" s="32">
        <f t="shared" si="0"/>
        <v>0.31805184410200293</v>
      </c>
      <c r="G76" s="32">
        <f t="shared" si="1"/>
        <v>0.25383649938756808</v>
      </c>
    </row>
    <row r="77" spans="1:7" x14ac:dyDescent="0.25">
      <c r="A77" s="23" t="s">
        <v>138</v>
      </c>
      <c r="B77" s="280" t="s">
        <v>107</v>
      </c>
      <c r="C77" s="52">
        <f>SUM(C70:C76)</f>
        <v>52936.656840669995</v>
      </c>
      <c r="D77" s="52">
        <f>SUM(D70:D76)</f>
        <v>52936.656840670003</v>
      </c>
      <c r="E77" s="40"/>
      <c r="F77" s="276">
        <f>SUM(F70:F76)</f>
        <v>1</v>
      </c>
      <c r="G77" s="276">
        <f>SUM(G70:G76)</f>
        <v>1</v>
      </c>
    </row>
    <row r="78" spans="1:7" hidden="1" outlineLevel="1" x14ac:dyDescent="0.25">
      <c r="A78" s="23" t="s">
        <v>139</v>
      </c>
      <c r="B78" s="281" t="s">
        <v>140</v>
      </c>
      <c r="C78" s="52"/>
      <c r="D78" s="52"/>
      <c r="E78" s="40"/>
      <c r="F78" s="32"/>
      <c r="G78" s="32"/>
    </row>
    <row r="79" spans="1:7" hidden="1" outlineLevel="1" x14ac:dyDescent="0.25">
      <c r="A79" s="23" t="s">
        <v>141</v>
      </c>
      <c r="B79" s="281" t="s">
        <v>142</v>
      </c>
      <c r="C79" s="52"/>
      <c r="D79" s="52"/>
      <c r="E79" s="40"/>
      <c r="F79" s="32"/>
      <c r="G79" s="32"/>
    </row>
    <row r="80" spans="1:7" hidden="1" outlineLevel="1" x14ac:dyDescent="0.25">
      <c r="A80" s="23" t="s">
        <v>143</v>
      </c>
      <c r="B80" s="281" t="s">
        <v>144</v>
      </c>
      <c r="C80" s="52"/>
      <c r="D80" s="52"/>
      <c r="E80" s="40"/>
      <c r="F80" s="32"/>
      <c r="G80" s="32"/>
    </row>
    <row r="81" spans="1:7" hidden="1" outlineLevel="1" x14ac:dyDescent="0.25">
      <c r="A81" s="23" t="s">
        <v>145</v>
      </c>
      <c r="B81" s="281" t="s">
        <v>146</v>
      </c>
      <c r="C81" s="52"/>
      <c r="D81" s="52"/>
      <c r="E81" s="40"/>
      <c r="F81" s="32"/>
      <c r="G81" s="32"/>
    </row>
    <row r="82" spans="1:7" hidden="1" outlineLevel="1" x14ac:dyDescent="0.25">
      <c r="A82" s="23" t="s">
        <v>147</v>
      </c>
      <c r="B82" s="281" t="s">
        <v>148</v>
      </c>
      <c r="C82" s="52"/>
      <c r="D82" s="52"/>
      <c r="E82" s="40"/>
      <c r="F82" s="32"/>
      <c r="G82" s="32"/>
    </row>
    <row r="83" spans="1:7" hidden="1" outlineLevel="1" x14ac:dyDescent="0.25">
      <c r="A83" s="23" t="s">
        <v>149</v>
      </c>
      <c r="B83" s="281"/>
      <c r="C83" s="53"/>
      <c r="D83" s="53"/>
      <c r="E83" s="40"/>
      <c r="F83" s="55"/>
      <c r="G83" s="55"/>
    </row>
    <row r="84" spans="1:7" hidden="1" outlineLevel="1" x14ac:dyDescent="0.25">
      <c r="A84" s="23" t="s">
        <v>150</v>
      </c>
      <c r="B84" s="281"/>
      <c r="C84" s="53"/>
      <c r="D84" s="53"/>
      <c r="E84" s="40"/>
      <c r="F84" s="55"/>
      <c r="G84" s="55"/>
    </row>
    <row r="85" spans="1:7" hidden="1" outlineLevel="1" x14ac:dyDescent="0.25">
      <c r="A85" s="23" t="s">
        <v>151</v>
      </c>
      <c r="B85" s="281"/>
      <c r="C85" s="53"/>
      <c r="D85" s="53"/>
      <c r="E85" s="40"/>
      <c r="F85" s="55"/>
      <c r="G85" s="55"/>
    </row>
    <row r="86" spans="1:7" hidden="1" outlineLevel="1" x14ac:dyDescent="0.25">
      <c r="A86" s="23" t="s">
        <v>152</v>
      </c>
      <c r="B86" s="280"/>
      <c r="C86" s="53"/>
      <c r="D86" s="53"/>
      <c r="E86" s="40"/>
      <c r="F86" s="55"/>
      <c r="G86" s="55"/>
    </row>
    <row r="87" spans="1:7" hidden="1" outlineLevel="1" x14ac:dyDescent="0.25">
      <c r="A87" s="23" t="s">
        <v>153</v>
      </c>
      <c r="B87" s="281"/>
      <c r="C87" s="53"/>
      <c r="D87" s="53"/>
      <c r="E87" s="40"/>
      <c r="F87" s="55"/>
      <c r="G87" s="55"/>
    </row>
    <row r="88" spans="1:7" collapsed="1" x14ac:dyDescent="0.25">
      <c r="A88" s="491"/>
      <c r="B88" s="492" t="s">
        <v>154</v>
      </c>
      <c r="C88" s="491" t="s">
        <v>155</v>
      </c>
      <c r="D88" s="493" t="s">
        <v>156</v>
      </c>
      <c r="E88" s="493"/>
      <c r="F88" s="493" t="s">
        <v>157</v>
      </c>
      <c r="G88" s="494" t="s">
        <v>158</v>
      </c>
    </row>
    <row r="89" spans="1:7" x14ac:dyDescent="0.25">
      <c r="A89" s="23" t="s">
        <v>159</v>
      </c>
      <c r="B89" s="40" t="s">
        <v>160</v>
      </c>
      <c r="C89" s="278">
        <v>5.1404262951215829</v>
      </c>
      <c r="D89" s="278">
        <v>6.1404262951215829</v>
      </c>
      <c r="E89" s="46"/>
      <c r="F89" s="282"/>
      <c r="G89" s="283"/>
    </row>
    <row r="90" spans="1:7" x14ac:dyDescent="0.25">
      <c r="A90" s="23"/>
      <c r="B90" s="40"/>
      <c r="C90" s="278"/>
      <c r="D90" s="278"/>
      <c r="E90" s="46"/>
      <c r="F90" s="282"/>
      <c r="G90" s="283"/>
    </row>
    <row r="91" spans="1:7" x14ac:dyDescent="0.25">
      <c r="A91" s="23"/>
      <c r="B91" s="40" t="s">
        <v>161</v>
      </c>
      <c r="C91" s="284"/>
      <c r="D91" s="284"/>
      <c r="E91" s="46"/>
      <c r="F91" s="283"/>
      <c r="G91" s="283"/>
    </row>
    <row r="92" spans="1:7" x14ac:dyDescent="0.25">
      <c r="A92" s="23" t="s">
        <v>162</v>
      </c>
      <c r="B92" s="40" t="s">
        <v>123</v>
      </c>
      <c r="C92" s="278"/>
      <c r="D92" s="278"/>
      <c r="E92" s="46"/>
      <c r="F92" s="283"/>
      <c r="G92" s="283"/>
    </row>
    <row r="93" spans="1:7" x14ac:dyDescent="0.25">
      <c r="A93" s="23" t="s">
        <v>163</v>
      </c>
      <c r="B93" s="42" t="s">
        <v>125</v>
      </c>
      <c r="C93" s="31">
        <v>4290</v>
      </c>
      <c r="D93" s="31">
        <v>0</v>
      </c>
      <c r="E93" s="42"/>
      <c r="F93" s="32">
        <f>C93/C$100</f>
        <v>9.7190756683280477E-2</v>
      </c>
      <c r="G93" s="32">
        <f>D93/D$100</f>
        <v>0</v>
      </c>
    </row>
    <row r="94" spans="1:7" x14ac:dyDescent="0.25">
      <c r="A94" s="23" t="s">
        <v>164</v>
      </c>
      <c r="B94" s="42" t="s">
        <v>127</v>
      </c>
      <c r="C94" s="31">
        <v>5500</v>
      </c>
      <c r="D94" s="31">
        <v>4290</v>
      </c>
      <c r="E94" s="42"/>
      <c r="F94" s="32">
        <f t="shared" ref="F94:F99" si="2">C94/C$100</f>
        <v>0.12460353420933394</v>
      </c>
      <c r="G94" s="32">
        <f t="shared" ref="G94:G99" si="3">D94/D$100</f>
        <v>9.7190756683280477E-2</v>
      </c>
    </row>
    <row r="95" spans="1:7" x14ac:dyDescent="0.25">
      <c r="A95" s="23" t="s">
        <v>165</v>
      </c>
      <c r="B95" s="42" t="s">
        <v>129</v>
      </c>
      <c r="C95" s="31">
        <v>2750</v>
      </c>
      <c r="D95" s="31">
        <v>5500</v>
      </c>
      <c r="E95" s="42"/>
      <c r="F95" s="32">
        <f t="shared" si="2"/>
        <v>6.230176710466697E-2</v>
      </c>
      <c r="G95" s="32">
        <f t="shared" si="3"/>
        <v>0.12460353420933394</v>
      </c>
    </row>
    <row r="96" spans="1:7" x14ac:dyDescent="0.25">
      <c r="A96" s="23" t="s">
        <v>166</v>
      </c>
      <c r="B96" s="42" t="s">
        <v>131</v>
      </c>
      <c r="C96" s="31">
        <v>5500</v>
      </c>
      <c r="D96" s="31">
        <v>2750</v>
      </c>
      <c r="E96" s="42"/>
      <c r="F96" s="32">
        <f t="shared" si="2"/>
        <v>0.12460353420933394</v>
      </c>
      <c r="G96" s="32">
        <f t="shared" si="3"/>
        <v>6.230176710466697E-2</v>
      </c>
    </row>
    <row r="97" spans="1:7" x14ac:dyDescent="0.25">
      <c r="A97" s="23" t="s">
        <v>167</v>
      </c>
      <c r="B97" s="42" t="s">
        <v>133</v>
      </c>
      <c r="C97" s="31">
        <v>3000</v>
      </c>
      <c r="D97" s="31">
        <v>5500</v>
      </c>
      <c r="E97" s="42"/>
      <c r="F97" s="32">
        <f t="shared" si="2"/>
        <v>6.7965564114182142E-2</v>
      </c>
      <c r="G97" s="32">
        <f t="shared" si="3"/>
        <v>0.12460353420933394</v>
      </c>
    </row>
    <row r="98" spans="1:7" x14ac:dyDescent="0.25">
      <c r="A98" s="23" t="s">
        <v>168</v>
      </c>
      <c r="B98" s="42" t="s">
        <v>135</v>
      </c>
      <c r="C98" s="31">
        <v>19500</v>
      </c>
      <c r="D98" s="31">
        <v>20250</v>
      </c>
      <c r="E98" s="42"/>
      <c r="F98" s="32">
        <f t="shared" si="2"/>
        <v>0.44177616674218395</v>
      </c>
      <c r="G98" s="32">
        <f t="shared" si="3"/>
        <v>0.45876755777072947</v>
      </c>
    </row>
    <row r="99" spans="1:7" x14ac:dyDescent="0.25">
      <c r="A99" s="23" t="s">
        <v>169</v>
      </c>
      <c r="B99" s="42" t="s">
        <v>137</v>
      </c>
      <c r="C99" s="31">
        <v>3600</v>
      </c>
      <c r="D99" s="31">
        <v>5850</v>
      </c>
      <c r="E99" s="42"/>
      <c r="F99" s="32">
        <f t="shared" si="2"/>
        <v>8.155867693701857E-2</v>
      </c>
      <c r="G99" s="32">
        <f t="shared" si="3"/>
        <v>0.13253285002265519</v>
      </c>
    </row>
    <row r="100" spans="1:7" x14ac:dyDescent="0.25">
      <c r="A100" s="23" t="s">
        <v>170</v>
      </c>
      <c r="B100" s="280" t="s">
        <v>107</v>
      </c>
      <c r="C100" s="52">
        <f>SUM(C93:C99)</f>
        <v>44140</v>
      </c>
      <c r="D100" s="52">
        <f>SUM(D93:D99)</f>
        <v>44140</v>
      </c>
      <c r="E100" s="40"/>
      <c r="F100" s="276">
        <f>SUM(F93:F99)</f>
        <v>1</v>
      </c>
      <c r="G100" s="276">
        <f>SUM(G93:G99)</f>
        <v>1</v>
      </c>
    </row>
    <row r="101" spans="1:7" hidden="1" outlineLevel="1" x14ac:dyDescent="0.25">
      <c r="A101" s="23" t="s">
        <v>171</v>
      </c>
      <c r="B101" s="281" t="s">
        <v>140</v>
      </c>
      <c r="C101" s="52"/>
      <c r="D101" s="52"/>
      <c r="E101" s="40"/>
      <c r="F101" s="32"/>
      <c r="G101" s="32"/>
    </row>
    <row r="102" spans="1:7" hidden="1" outlineLevel="1" x14ac:dyDescent="0.25">
      <c r="A102" s="23" t="s">
        <v>172</v>
      </c>
      <c r="B102" s="281" t="s">
        <v>142</v>
      </c>
      <c r="C102" s="52"/>
      <c r="D102" s="52"/>
      <c r="E102" s="40"/>
      <c r="F102" s="32"/>
      <c r="G102" s="32"/>
    </row>
    <row r="103" spans="1:7" hidden="1" outlineLevel="1" x14ac:dyDescent="0.25">
      <c r="A103" s="23" t="s">
        <v>173</v>
      </c>
      <c r="B103" s="281" t="s">
        <v>144</v>
      </c>
      <c r="C103" s="52"/>
      <c r="D103" s="52"/>
      <c r="E103" s="40"/>
      <c r="F103" s="32"/>
      <c r="G103" s="32"/>
    </row>
    <row r="104" spans="1:7" hidden="1" outlineLevel="1" x14ac:dyDescent="0.25">
      <c r="A104" s="23" t="s">
        <v>174</v>
      </c>
      <c r="B104" s="281" t="s">
        <v>146</v>
      </c>
      <c r="C104" s="52"/>
      <c r="D104" s="52"/>
      <c r="E104" s="40"/>
      <c r="F104" s="32"/>
      <c r="G104" s="32"/>
    </row>
    <row r="105" spans="1:7" hidden="1" outlineLevel="1" x14ac:dyDescent="0.25">
      <c r="A105" s="23" t="s">
        <v>175</v>
      </c>
      <c r="B105" s="281" t="s">
        <v>148</v>
      </c>
      <c r="C105" s="52"/>
      <c r="D105" s="52"/>
      <c r="E105" s="40"/>
      <c r="F105" s="32"/>
      <c r="G105" s="32"/>
    </row>
    <row r="106" spans="1:7" hidden="1" outlineLevel="1" x14ac:dyDescent="0.25">
      <c r="A106" s="23" t="s">
        <v>176</v>
      </c>
      <c r="B106" s="281"/>
      <c r="C106" s="53"/>
      <c r="D106" s="53"/>
      <c r="E106" s="40"/>
      <c r="F106" s="55"/>
      <c r="G106" s="55"/>
    </row>
    <row r="107" spans="1:7" hidden="1" outlineLevel="1" x14ac:dyDescent="0.25">
      <c r="A107" s="23" t="s">
        <v>177</v>
      </c>
      <c r="B107" s="281"/>
      <c r="C107" s="53"/>
      <c r="D107" s="53"/>
      <c r="E107" s="40"/>
      <c r="F107" s="55"/>
      <c r="G107" s="55"/>
    </row>
    <row r="108" spans="1:7" hidden="1" outlineLevel="1" x14ac:dyDescent="0.25">
      <c r="A108" s="23" t="s">
        <v>178</v>
      </c>
      <c r="B108" s="280"/>
      <c r="C108" s="53"/>
      <c r="D108" s="53"/>
      <c r="E108" s="40"/>
      <c r="F108" s="55"/>
      <c r="G108" s="55"/>
    </row>
    <row r="109" spans="1:7" hidden="1" outlineLevel="1" x14ac:dyDescent="0.25">
      <c r="A109" s="23" t="s">
        <v>179</v>
      </c>
      <c r="B109" s="281"/>
      <c r="C109" s="53"/>
      <c r="D109" s="53"/>
      <c r="E109" s="40"/>
      <c r="F109" s="55"/>
      <c r="G109" s="55"/>
    </row>
    <row r="110" spans="1:7" hidden="1" outlineLevel="1" x14ac:dyDescent="0.25">
      <c r="A110" s="23" t="s">
        <v>180</v>
      </c>
      <c r="B110" s="281"/>
      <c r="C110" s="53"/>
      <c r="D110" s="53"/>
      <c r="E110" s="40"/>
      <c r="F110" s="55"/>
      <c r="G110" s="55"/>
    </row>
    <row r="111" spans="1:7" collapsed="1" x14ac:dyDescent="0.25">
      <c r="A111" s="491"/>
      <c r="B111" s="492" t="s">
        <v>181</v>
      </c>
      <c r="C111" s="491" t="s">
        <v>182</v>
      </c>
      <c r="D111" s="493" t="s">
        <v>183</v>
      </c>
      <c r="E111" s="493"/>
      <c r="F111" s="493" t="s">
        <v>184</v>
      </c>
      <c r="G111" s="494" t="s">
        <v>185</v>
      </c>
    </row>
    <row r="112" spans="1:7" x14ac:dyDescent="0.25">
      <c r="A112" s="23" t="s">
        <v>186</v>
      </c>
      <c r="B112" s="40" t="s">
        <v>16</v>
      </c>
      <c r="C112" s="31">
        <v>52968.088448980001</v>
      </c>
      <c r="D112" s="31">
        <f>C112</f>
        <v>52968.088448980001</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3" customFormat="1" x14ac:dyDescent="0.25">
      <c r="A121" s="384" t="s">
        <v>203</v>
      </c>
      <c r="B121" s="385" t="s">
        <v>204</v>
      </c>
      <c r="C121" s="389"/>
      <c r="D121" s="389"/>
      <c r="E121" s="385"/>
      <c r="F121" s="386"/>
      <c r="G121" s="386"/>
    </row>
    <row r="122" spans="1:7" x14ac:dyDescent="0.25">
      <c r="A122" s="384" t="s">
        <v>205</v>
      </c>
      <c r="B122" s="40" t="s">
        <v>206</v>
      </c>
      <c r="C122" s="31"/>
      <c r="D122" s="31"/>
      <c r="E122" s="40"/>
      <c r="F122" s="32"/>
      <c r="G122" s="32"/>
    </row>
    <row r="123" spans="1:7" x14ac:dyDescent="0.25">
      <c r="A123" s="384" t="s">
        <v>207</v>
      </c>
      <c r="B123" s="40" t="s">
        <v>208</v>
      </c>
      <c r="C123" s="31"/>
      <c r="D123" s="31"/>
      <c r="E123" s="40"/>
      <c r="F123" s="32"/>
      <c r="G123" s="32"/>
    </row>
    <row r="124" spans="1:7" x14ac:dyDescent="0.25">
      <c r="A124" s="384" t="s">
        <v>209</v>
      </c>
      <c r="B124" s="40" t="s">
        <v>210</v>
      </c>
      <c r="C124" s="31"/>
      <c r="D124" s="31"/>
      <c r="E124" s="40"/>
      <c r="F124" s="32"/>
      <c r="G124" s="32"/>
    </row>
    <row r="125" spans="1:7" s="480" customFormat="1" x14ac:dyDescent="0.25">
      <c r="A125" s="500" t="s">
        <v>211</v>
      </c>
      <c r="B125" s="500" t="s">
        <v>212</v>
      </c>
      <c r="C125" s="503"/>
      <c r="D125" s="503"/>
      <c r="E125" s="504"/>
      <c r="F125" s="505"/>
      <c r="G125" s="505"/>
    </row>
    <row r="126" spans="1:7" x14ac:dyDescent="0.25">
      <c r="A126" s="384" t="s">
        <v>213</v>
      </c>
      <c r="B126" s="42" t="s">
        <v>214</v>
      </c>
      <c r="C126" s="31"/>
      <c r="D126" s="31"/>
      <c r="E126" s="40"/>
      <c r="F126" s="32"/>
      <c r="G126" s="32"/>
    </row>
    <row r="127" spans="1:7" x14ac:dyDescent="0.25">
      <c r="A127" s="384" t="s">
        <v>215</v>
      </c>
      <c r="B127" s="40" t="s">
        <v>216</v>
      </c>
      <c r="C127" s="31"/>
      <c r="D127" s="31"/>
      <c r="E127" s="40"/>
      <c r="F127" s="32"/>
      <c r="G127" s="32"/>
    </row>
    <row r="128" spans="1:7" x14ac:dyDescent="0.25">
      <c r="A128" s="476" t="s">
        <v>217</v>
      </c>
      <c r="B128" s="40" t="s">
        <v>218</v>
      </c>
      <c r="C128" s="31"/>
      <c r="D128" s="31"/>
      <c r="E128" s="40"/>
      <c r="F128" s="32"/>
      <c r="G128" s="32"/>
    </row>
    <row r="129" spans="1:7" x14ac:dyDescent="0.25">
      <c r="A129" s="476" t="s">
        <v>219</v>
      </c>
      <c r="B129" s="40" t="s">
        <v>220</v>
      </c>
      <c r="C129" s="31"/>
      <c r="D129" s="31"/>
      <c r="E129" s="40"/>
      <c r="F129" s="32"/>
      <c r="G129" s="32"/>
    </row>
    <row r="130" spans="1:7" x14ac:dyDescent="0.25">
      <c r="A130" s="476" t="s">
        <v>221</v>
      </c>
      <c r="B130" s="40" t="s">
        <v>105</v>
      </c>
      <c r="C130" s="31"/>
      <c r="D130" s="31"/>
      <c r="E130" s="40"/>
      <c r="F130" s="32"/>
      <c r="G130" s="32"/>
    </row>
    <row r="131" spans="1:7" x14ac:dyDescent="0.25">
      <c r="A131" s="476" t="s">
        <v>222</v>
      </c>
      <c r="B131" s="280" t="s">
        <v>107</v>
      </c>
      <c r="C131" s="31">
        <f>C112</f>
        <v>52968.088448980001</v>
      </c>
      <c r="D131" s="31">
        <f>D112</f>
        <v>52968.088448980001</v>
      </c>
      <c r="E131" s="40"/>
      <c r="F131" s="273">
        <f>F112</f>
        <v>1</v>
      </c>
      <c r="G131" s="273">
        <f>G112</f>
        <v>1</v>
      </c>
    </row>
    <row r="132" spans="1:7" hidden="1" outlineLevel="1" x14ac:dyDescent="0.25">
      <c r="A132" s="476" t="s">
        <v>223</v>
      </c>
      <c r="B132" s="35" t="s">
        <v>109</v>
      </c>
      <c r="C132" s="31"/>
      <c r="D132" s="31"/>
      <c r="E132" s="40"/>
      <c r="F132" s="32"/>
      <c r="G132" s="32"/>
    </row>
    <row r="133" spans="1:7" hidden="1" outlineLevel="1" x14ac:dyDescent="0.25">
      <c r="A133" s="476" t="s">
        <v>224</v>
      </c>
      <c r="B133" s="35" t="s">
        <v>109</v>
      </c>
      <c r="C133" s="31"/>
      <c r="D133" s="31"/>
      <c r="E133" s="40"/>
      <c r="F133" s="32"/>
      <c r="G133" s="32"/>
    </row>
    <row r="134" spans="1:7" hidden="1" outlineLevel="1" x14ac:dyDescent="0.25">
      <c r="A134" s="476" t="s">
        <v>225</v>
      </c>
      <c r="B134" s="35" t="s">
        <v>109</v>
      </c>
      <c r="C134" s="31"/>
      <c r="D134" s="31"/>
      <c r="E134" s="40"/>
      <c r="F134" s="32"/>
      <c r="G134" s="32"/>
    </row>
    <row r="135" spans="1:7" hidden="1" outlineLevel="1" x14ac:dyDescent="0.25">
      <c r="A135" s="476" t="s">
        <v>226</v>
      </c>
      <c r="B135" s="35" t="s">
        <v>109</v>
      </c>
      <c r="C135" s="31"/>
      <c r="D135" s="31"/>
      <c r="E135" s="40"/>
      <c r="F135" s="32"/>
      <c r="G135" s="32"/>
    </row>
    <row r="136" spans="1:7" hidden="1" outlineLevel="1" x14ac:dyDescent="0.25">
      <c r="A136" s="500" t="s">
        <v>227</v>
      </c>
      <c r="B136" s="35" t="s">
        <v>109</v>
      </c>
      <c r="C136" s="31"/>
      <c r="D136" s="31"/>
      <c r="E136" s="40"/>
      <c r="F136" s="32"/>
      <c r="G136" s="32"/>
    </row>
    <row r="137" spans="1:7" collapsed="1" x14ac:dyDescent="0.25">
      <c r="A137" s="491"/>
      <c r="B137" s="492" t="s">
        <v>228</v>
      </c>
      <c r="C137" s="491" t="s">
        <v>182</v>
      </c>
      <c r="D137" s="493" t="s">
        <v>183</v>
      </c>
      <c r="E137" s="493"/>
      <c r="F137" s="493" t="s">
        <v>184</v>
      </c>
      <c r="G137" s="494" t="s">
        <v>185</v>
      </c>
    </row>
    <row r="138" spans="1:7" x14ac:dyDescent="0.25">
      <c r="A138" s="23" t="s">
        <v>229</v>
      </c>
      <c r="B138" s="40" t="s">
        <v>16</v>
      </c>
      <c r="C138" s="31">
        <v>44140</v>
      </c>
      <c r="D138" s="31">
        <f>C138</f>
        <v>44140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4" customFormat="1" x14ac:dyDescent="0.25">
      <c r="A147" s="384" t="s">
        <v>238</v>
      </c>
      <c r="B147" s="385" t="s">
        <v>204</v>
      </c>
      <c r="C147" s="389"/>
      <c r="D147" s="389"/>
      <c r="E147" s="385"/>
      <c r="F147" s="386"/>
      <c r="G147" s="386"/>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0" customFormat="1" x14ac:dyDescent="0.25">
      <c r="A151" s="500" t="s">
        <v>242</v>
      </c>
      <c r="B151" s="500" t="s">
        <v>212</v>
      </c>
      <c r="C151" s="503"/>
      <c r="D151" s="503"/>
      <c r="E151" s="504"/>
      <c r="F151" s="505"/>
      <c r="G151" s="505"/>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76" t="s">
        <v>245</v>
      </c>
      <c r="B154" s="40" t="s">
        <v>218</v>
      </c>
      <c r="C154" s="31"/>
      <c r="D154" s="31"/>
      <c r="E154" s="40"/>
      <c r="F154" s="32"/>
      <c r="G154" s="32"/>
    </row>
    <row r="155" spans="1:7" x14ac:dyDescent="0.25">
      <c r="A155" s="476" t="s">
        <v>246</v>
      </c>
      <c r="B155" s="40" t="s">
        <v>220</v>
      </c>
      <c r="C155" s="31"/>
      <c r="D155" s="31"/>
      <c r="E155" s="40"/>
      <c r="F155" s="32"/>
      <c r="G155" s="32"/>
    </row>
    <row r="156" spans="1:7" x14ac:dyDescent="0.25">
      <c r="A156" s="476" t="s">
        <v>247</v>
      </c>
      <c r="B156" s="40" t="s">
        <v>105</v>
      </c>
      <c r="C156" s="31"/>
      <c r="D156" s="31"/>
      <c r="E156" s="40"/>
      <c r="F156" s="32"/>
      <c r="G156" s="32"/>
    </row>
    <row r="157" spans="1:7" x14ac:dyDescent="0.25">
      <c r="A157" s="476" t="s">
        <v>248</v>
      </c>
      <c r="B157" s="280" t="s">
        <v>107</v>
      </c>
      <c r="C157" s="31">
        <f>C138</f>
        <v>44140</v>
      </c>
      <c r="D157" s="31">
        <f>D138</f>
        <v>44140</v>
      </c>
      <c r="E157" s="40"/>
      <c r="F157" s="273">
        <f>F138</f>
        <v>1</v>
      </c>
      <c r="G157" s="273">
        <f>G138</f>
        <v>1</v>
      </c>
    </row>
    <row r="158" spans="1:7" hidden="1" outlineLevel="1" x14ac:dyDescent="0.25">
      <c r="A158" s="476" t="s">
        <v>249</v>
      </c>
      <c r="B158" s="35" t="s">
        <v>109</v>
      </c>
      <c r="C158" s="31"/>
      <c r="D158" s="31"/>
      <c r="E158" s="40"/>
      <c r="F158" s="32"/>
      <c r="G158" s="32"/>
    </row>
    <row r="159" spans="1:7" hidden="1" outlineLevel="1" x14ac:dyDescent="0.25">
      <c r="A159" s="476" t="s">
        <v>250</v>
      </c>
      <c r="B159" s="35" t="s">
        <v>109</v>
      </c>
      <c r="C159" s="31"/>
      <c r="D159" s="31"/>
      <c r="E159" s="40"/>
      <c r="F159" s="32"/>
      <c r="G159" s="32"/>
    </row>
    <row r="160" spans="1:7" hidden="1" outlineLevel="1" x14ac:dyDescent="0.25">
      <c r="A160" s="476" t="s">
        <v>251</v>
      </c>
      <c r="B160" s="35" t="s">
        <v>109</v>
      </c>
      <c r="C160" s="31"/>
      <c r="D160" s="31"/>
      <c r="E160" s="40"/>
      <c r="F160" s="32"/>
      <c r="G160" s="32"/>
    </row>
    <row r="161" spans="1:7" hidden="1" outlineLevel="1" x14ac:dyDescent="0.25">
      <c r="A161" s="476" t="s">
        <v>252</v>
      </c>
      <c r="B161" s="35" t="s">
        <v>109</v>
      </c>
      <c r="C161" s="31"/>
      <c r="D161" s="31"/>
      <c r="E161" s="40"/>
      <c r="F161" s="32"/>
      <c r="G161" s="32"/>
    </row>
    <row r="162" spans="1:7" hidden="1" outlineLevel="1" x14ac:dyDescent="0.25">
      <c r="A162" s="500" t="s">
        <v>253</v>
      </c>
      <c r="B162" s="35" t="s">
        <v>109</v>
      </c>
      <c r="C162" s="31"/>
      <c r="D162" s="31"/>
      <c r="E162" s="40"/>
      <c r="F162" s="32"/>
      <c r="G162" s="32"/>
    </row>
    <row r="163" spans="1:7" collapsed="1" x14ac:dyDescent="0.25">
      <c r="A163" s="491"/>
      <c r="B163" s="492" t="s">
        <v>254</v>
      </c>
      <c r="C163" s="491" t="s">
        <v>182</v>
      </c>
      <c r="D163" s="493" t="s">
        <v>183</v>
      </c>
      <c r="E163" s="493"/>
      <c r="F163" s="493" t="s">
        <v>184</v>
      </c>
      <c r="G163" s="494" t="s">
        <v>185</v>
      </c>
    </row>
    <row r="164" spans="1:7" x14ac:dyDescent="0.25">
      <c r="A164" s="23" t="s">
        <v>255</v>
      </c>
      <c r="B164" s="19" t="s">
        <v>256</v>
      </c>
      <c r="C164" s="31">
        <v>44050</v>
      </c>
      <c r="D164" s="31">
        <f>C164</f>
        <v>44050</v>
      </c>
      <c r="E164" s="285"/>
      <c r="F164" s="32">
        <f>C164/C$167</f>
        <v>0.99796103307657458</v>
      </c>
      <c r="G164" s="32">
        <f>D164/D$167</f>
        <v>0.99796103307657458</v>
      </c>
    </row>
    <row r="165" spans="1:7" x14ac:dyDescent="0.25">
      <c r="A165" s="23" t="s">
        <v>257</v>
      </c>
      <c r="B165" s="19" t="s">
        <v>258</v>
      </c>
      <c r="C165" s="31">
        <v>90</v>
      </c>
      <c r="D165" s="31">
        <f>C165</f>
        <v>90</v>
      </c>
      <c r="E165" s="285"/>
      <c r="F165" s="32">
        <f t="shared" ref="F165:F166" si="4">C165/C$167</f>
        <v>2.0389669234254643E-3</v>
      </c>
      <c r="G165" s="32">
        <f t="shared" ref="G165:G166" si="5">D165/D$167</f>
        <v>2.0389669234254643E-3</v>
      </c>
    </row>
    <row r="166" spans="1:7" x14ac:dyDescent="0.25">
      <c r="A166" s="23" t="s">
        <v>259</v>
      </c>
      <c r="B166" s="19" t="s">
        <v>105</v>
      </c>
      <c r="C166" s="31">
        <v>0</v>
      </c>
      <c r="D166" s="31">
        <f>C166</f>
        <v>0</v>
      </c>
      <c r="E166" s="285"/>
      <c r="F166" s="32">
        <f t="shared" si="4"/>
        <v>0</v>
      </c>
      <c r="G166" s="32">
        <f t="shared" si="5"/>
        <v>0</v>
      </c>
    </row>
    <row r="167" spans="1:7" x14ac:dyDescent="0.25">
      <c r="A167" s="23" t="s">
        <v>260</v>
      </c>
      <c r="B167" s="286" t="s">
        <v>107</v>
      </c>
      <c r="C167" s="287">
        <f>SUM(C164:C166)</f>
        <v>44140</v>
      </c>
      <c r="D167" s="287">
        <f>SUM(D164:D166)</f>
        <v>44140</v>
      </c>
      <c r="E167" s="285"/>
      <c r="F167" s="288">
        <f>SUM(F164:F166)</f>
        <v>1</v>
      </c>
      <c r="G167" s="288">
        <f>SUM(G164:G166)</f>
        <v>1</v>
      </c>
    </row>
    <row r="168" spans="1:7" hidden="1" outlineLevel="1" x14ac:dyDescent="0.25">
      <c r="A168" s="23" t="s">
        <v>261</v>
      </c>
      <c r="B168" s="286"/>
      <c r="C168" s="287"/>
      <c r="D168" s="287"/>
      <c r="E168" s="285"/>
      <c r="F168" s="285"/>
      <c r="G168" s="42"/>
    </row>
    <row r="169" spans="1:7" hidden="1" outlineLevel="1" x14ac:dyDescent="0.25">
      <c r="A169" s="23" t="s">
        <v>262</v>
      </c>
      <c r="B169" s="286"/>
      <c r="C169" s="287"/>
      <c r="D169" s="287"/>
      <c r="E169" s="285"/>
      <c r="F169" s="285"/>
      <c r="G169" s="42"/>
    </row>
    <row r="170" spans="1:7" hidden="1" outlineLevel="1" x14ac:dyDescent="0.25">
      <c r="A170" s="23" t="s">
        <v>263</v>
      </c>
      <c r="B170" s="286"/>
      <c r="C170" s="287"/>
      <c r="D170" s="287"/>
      <c r="E170" s="285"/>
      <c r="F170" s="285"/>
      <c r="G170" s="42"/>
    </row>
    <row r="171" spans="1:7" hidden="1" outlineLevel="1" x14ac:dyDescent="0.25">
      <c r="A171" s="23" t="s">
        <v>264</v>
      </c>
      <c r="B171" s="286"/>
      <c r="C171" s="287"/>
      <c r="D171" s="287"/>
      <c r="E171" s="285"/>
      <c r="F171" s="285"/>
      <c r="G171" s="42"/>
    </row>
    <row r="172" spans="1:7" hidden="1" outlineLevel="1" x14ac:dyDescent="0.25">
      <c r="A172" s="23" t="s">
        <v>265</v>
      </c>
      <c r="B172" s="286"/>
      <c r="C172" s="287"/>
      <c r="D172" s="287"/>
      <c r="E172" s="285"/>
      <c r="F172" s="285"/>
      <c r="G172" s="42"/>
    </row>
    <row r="173" spans="1:7" collapsed="1" x14ac:dyDescent="0.25">
      <c r="A173" s="491"/>
      <c r="B173" s="492" t="s">
        <v>266</v>
      </c>
      <c r="C173" s="491" t="s">
        <v>66</v>
      </c>
      <c r="D173" s="493"/>
      <c r="E173" s="493"/>
      <c r="F173" s="493" t="s">
        <v>267</v>
      </c>
      <c r="G173" s="494"/>
    </row>
    <row r="174" spans="1:7" x14ac:dyDescent="0.25">
      <c r="A174" s="23" t="s">
        <v>268</v>
      </c>
      <c r="B174" s="40" t="s">
        <v>269</v>
      </c>
      <c r="C174" s="31">
        <v>272.62106872999999</v>
      </c>
      <c r="D174" s="46"/>
      <c r="E174" s="26"/>
      <c r="F174" s="32">
        <f>C174/C$179</f>
        <v>0.24112505619254807</v>
      </c>
      <c r="G174" s="55"/>
    </row>
    <row r="175" spans="1:7" ht="30" x14ac:dyDescent="0.25">
      <c r="A175" s="23" t="s">
        <v>270</v>
      </c>
      <c r="B175" s="40" t="s">
        <v>271</v>
      </c>
      <c r="C175" s="31"/>
      <c r="D175" s="23"/>
      <c r="E175" s="277"/>
      <c r="F175" s="32"/>
      <c r="G175" s="55"/>
    </row>
    <row r="176" spans="1:7" x14ac:dyDescent="0.25">
      <c r="A176" s="23" t="s">
        <v>272</v>
      </c>
      <c r="B176" s="40" t="s">
        <v>273</v>
      </c>
      <c r="C176" s="31"/>
      <c r="D176" s="23"/>
      <c r="E176" s="277"/>
      <c r="F176" s="32"/>
      <c r="G176" s="55"/>
    </row>
    <row r="177" spans="1:7" x14ac:dyDescent="0.25">
      <c r="A177" s="23" t="s">
        <v>274</v>
      </c>
      <c r="B177" s="40" t="s">
        <v>275</v>
      </c>
      <c r="C177" s="31">
        <v>858</v>
      </c>
      <c r="D177" s="23"/>
      <c r="E177" s="277"/>
      <c r="F177" s="32">
        <f>C177/C$179</f>
        <v>0.75887494380745202</v>
      </c>
      <c r="G177" s="55"/>
    </row>
    <row r="178" spans="1:7" x14ac:dyDescent="0.25">
      <c r="A178" s="23" t="s">
        <v>276</v>
      </c>
      <c r="B178" s="40" t="s">
        <v>105</v>
      </c>
      <c r="C178" s="31"/>
      <c r="D178" s="23"/>
      <c r="E178" s="277"/>
      <c r="G178" s="55"/>
    </row>
    <row r="179" spans="1:7" x14ac:dyDescent="0.25">
      <c r="A179" s="23" t="s">
        <v>277</v>
      </c>
      <c r="B179" s="280" t="s">
        <v>107</v>
      </c>
      <c r="C179" s="410">
        <f>SUM(C174:C178)</f>
        <v>1130.6210687299999</v>
      </c>
      <c r="D179" s="23"/>
      <c r="E179" s="277"/>
      <c r="F179" s="276">
        <f>F174+F177</f>
        <v>1</v>
      </c>
      <c r="G179" s="55"/>
    </row>
    <row r="180" spans="1:7" hidden="1" outlineLevel="1" x14ac:dyDescent="0.25">
      <c r="A180" s="23" t="s">
        <v>278</v>
      </c>
      <c r="B180" s="289" t="s">
        <v>279</v>
      </c>
      <c r="C180" s="31"/>
      <c r="D180" s="23"/>
      <c r="E180" s="277"/>
      <c r="F180" s="32"/>
      <c r="G180" s="55"/>
    </row>
    <row r="181" spans="1:7" ht="30" hidden="1" outlineLevel="1" x14ac:dyDescent="0.25">
      <c r="A181" s="23" t="s">
        <v>280</v>
      </c>
      <c r="B181" s="289" t="s">
        <v>281</v>
      </c>
      <c r="C181" s="290"/>
      <c r="D181" s="289"/>
      <c r="E181" s="289"/>
      <c r="F181" s="32"/>
      <c r="G181" s="289"/>
    </row>
    <row r="182" spans="1:7" ht="30" hidden="1" outlineLevel="1" x14ac:dyDescent="0.25">
      <c r="A182" s="23" t="s">
        <v>282</v>
      </c>
      <c r="B182" s="289" t="s">
        <v>283</v>
      </c>
      <c r="C182" s="31"/>
      <c r="D182" s="23"/>
      <c r="E182" s="277"/>
      <c r="F182" s="32"/>
      <c r="G182" s="55"/>
    </row>
    <row r="183" spans="1:7" hidden="1" outlineLevel="1" x14ac:dyDescent="0.25">
      <c r="A183" s="23" t="s">
        <v>284</v>
      </c>
      <c r="B183" s="289" t="s">
        <v>285</v>
      </c>
      <c r="C183" s="31"/>
      <c r="D183" s="23"/>
      <c r="E183" s="277"/>
      <c r="F183" s="32"/>
      <c r="G183" s="55"/>
    </row>
    <row r="184" spans="1:7" ht="30" hidden="1" outlineLevel="1" x14ac:dyDescent="0.25">
      <c r="A184" s="23" t="s">
        <v>286</v>
      </c>
      <c r="B184" s="289" t="s">
        <v>287</v>
      </c>
      <c r="C184" s="290"/>
      <c r="D184" s="289"/>
      <c r="E184" s="289"/>
      <c r="F184" s="32"/>
      <c r="G184" s="289"/>
    </row>
    <row r="185" spans="1:7" ht="30" hidden="1" outlineLevel="1" x14ac:dyDescent="0.25">
      <c r="A185" s="23" t="s">
        <v>288</v>
      </c>
      <c r="B185" s="289" t="s">
        <v>289</v>
      </c>
      <c r="C185" s="31"/>
      <c r="D185" s="23"/>
      <c r="E185" s="277"/>
      <c r="F185" s="32"/>
      <c r="G185" s="55"/>
    </row>
    <row r="186" spans="1:7" hidden="1" outlineLevel="1" x14ac:dyDescent="0.25">
      <c r="A186" s="23" t="s">
        <v>290</v>
      </c>
      <c r="B186" s="289" t="s">
        <v>291</v>
      </c>
      <c r="C186" s="31"/>
      <c r="D186" s="23"/>
      <c r="E186" s="277"/>
      <c r="F186" s="32"/>
      <c r="G186" s="55"/>
    </row>
    <row r="187" spans="1:7" hidden="1" outlineLevel="1" x14ac:dyDescent="0.25">
      <c r="A187" s="23" t="s">
        <v>292</v>
      </c>
      <c r="B187" s="289" t="s">
        <v>293</v>
      </c>
      <c r="C187" s="31">
        <f>C179</f>
        <v>1130.6210687299999</v>
      </c>
      <c r="D187" s="23"/>
      <c r="E187" s="277"/>
      <c r="F187" s="32">
        <f>C187/C$179</f>
        <v>1</v>
      </c>
      <c r="G187" s="55"/>
    </row>
    <row r="188" spans="1:7" hidden="1" outlineLevel="1" x14ac:dyDescent="0.25">
      <c r="A188" s="23" t="s">
        <v>294</v>
      </c>
      <c r="B188" s="289"/>
      <c r="C188" s="23"/>
      <c r="D188" s="23"/>
      <c r="E188" s="277"/>
      <c r="F188" s="55"/>
      <c r="G188" s="55"/>
    </row>
    <row r="189" spans="1:7" hidden="1" outlineLevel="1" x14ac:dyDescent="0.25">
      <c r="A189" s="23" t="s">
        <v>295</v>
      </c>
      <c r="B189" s="289"/>
      <c r="C189" s="23"/>
      <c r="D189" s="23"/>
      <c r="E189" s="277"/>
      <c r="F189" s="55"/>
      <c r="G189" s="55"/>
    </row>
    <row r="190" spans="1:7" hidden="1" outlineLevel="1" x14ac:dyDescent="0.25">
      <c r="A190" s="23" t="s">
        <v>296</v>
      </c>
      <c r="B190" s="289"/>
      <c r="C190" s="23"/>
      <c r="D190" s="23"/>
      <c r="E190" s="277"/>
      <c r="F190" s="55"/>
      <c r="G190" s="55"/>
    </row>
    <row r="191" spans="1:7" hidden="1" outlineLevel="1" x14ac:dyDescent="0.25">
      <c r="A191" s="23" t="s">
        <v>297</v>
      </c>
      <c r="B191" s="35"/>
      <c r="C191" s="23"/>
      <c r="D191" s="23"/>
      <c r="E191" s="277"/>
      <c r="F191" s="55"/>
      <c r="G191" s="55"/>
    </row>
    <row r="192" spans="1:7" collapsed="1" x14ac:dyDescent="0.25">
      <c r="A192" s="491"/>
      <c r="B192" s="492" t="s">
        <v>298</v>
      </c>
      <c r="C192" s="491" t="s">
        <v>66</v>
      </c>
      <c r="D192" s="493"/>
      <c r="E192" s="493"/>
      <c r="F192" s="493" t="s">
        <v>267</v>
      </c>
      <c r="G192" s="494"/>
    </row>
    <row r="193" spans="1:7" x14ac:dyDescent="0.25">
      <c r="A193" s="23" t="s">
        <v>299</v>
      </c>
      <c r="B193" s="40" t="s">
        <v>300</v>
      </c>
      <c r="C193" s="31">
        <f>C179</f>
        <v>1130.6210687299999</v>
      </c>
      <c r="D193" s="23"/>
      <c r="E193" s="53"/>
      <c r="F193" s="32">
        <f>C193/C$209</f>
        <v>1</v>
      </c>
      <c r="G193" s="55"/>
    </row>
    <row r="194" spans="1:7" x14ac:dyDescent="0.25">
      <c r="A194" s="23" t="s">
        <v>301</v>
      </c>
      <c r="B194" s="40" t="s">
        <v>302</v>
      </c>
      <c r="C194" s="31"/>
      <c r="D194" s="23"/>
      <c r="E194" s="277"/>
      <c r="F194" s="32"/>
      <c r="G194" s="277"/>
    </row>
    <row r="195" spans="1:7" x14ac:dyDescent="0.25">
      <c r="A195" s="23" t="s">
        <v>303</v>
      </c>
      <c r="B195" s="40" t="s">
        <v>304</v>
      </c>
      <c r="C195" s="31"/>
      <c r="D195" s="23"/>
      <c r="E195" s="277"/>
      <c r="F195" s="32"/>
      <c r="G195" s="277"/>
    </row>
    <row r="196" spans="1:7" x14ac:dyDescent="0.25">
      <c r="A196" s="23" t="s">
        <v>305</v>
      </c>
      <c r="B196" s="40" t="s">
        <v>306</v>
      </c>
      <c r="C196" s="31"/>
      <c r="D196" s="23"/>
      <c r="E196" s="277"/>
      <c r="F196" s="32"/>
      <c r="G196" s="277"/>
    </row>
    <row r="197" spans="1:7" x14ac:dyDescent="0.25">
      <c r="A197" s="23" t="s">
        <v>307</v>
      </c>
      <c r="B197" s="40" t="s">
        <v>308</v>
      </c>
      <c r="C197" s="31"/>
      <c r="D197" s="23"/>
      <c r="E197" s="277"/>
      <c r="F197" s="32"/>
      <c r="G197" s="277"/>
    </row>
    <row r="198" spans="1:7" s="480" customFormat="1" x14ac:dyDescent="0.25">
      <c r="A198" s="500" t="s">
        <v>309</v>
      </c>
      <c r="B198" s="500" t="s">
        <v>310</v>
      </c>
      <c r="C198" s="503"/>
      <c r="D198" s="500"/>
      <c r="E198" s="506"/>
      <c r="F198" s="505"/>
      <c r="G198" s="506"/>
    </row>
    <row r="199" spans="1:7" x14ac:dyDescent="0.25">
      <c r="A199" s="23" t="s">
        <v>311</v>
      </c>
      <c r="B199" s="40" t="s">
        <v>312</v>
      </c>
      <c r="C199" s="31"/>
      <c r="D199" s="23"/>
      <c r="E199" s="277"/>
      <c r="F199" s="32"/>
      <c r="G199" s="277"/>
    </row>
    <row r="200" spans="1:7" x14ac:dyDescent="0.25">
      <c r="A200" s="23" t="s">
        <v>313</v>
      </c>
      <c r="B200" s="40" t="s">
        <v>314</v>
      </c>
      <c r="C200" s="31"/>
      <c r="D200" s="23"/>
      <c r="E200" s="277"/>
      <c r="F200" s="32"/>
      <c r="G200" s="277"/>
    </row>
    <row r="201" spans="1:7" x14ac:dyDescent="0.25">
      <c r="A201" s="476" t="s">
        <v>315</v>
      </c>
      <c r="B201" s="40" t="s">
        <v>316</v>
      </c>
      <c r="C201" s="31"/>
      <c r="D201" s="23"/>
      <c r="E201" s="277"/>
      <c r="F201" s="32"/>
      <c r="G201" s="277"/>
    </row>
    <row r="202" spans="1:7" x14ac:dyDescent="0.25">
      <c r="A202" s="476" t="s">
        <v>317</v>
      </c>
      <c r="B202" s="40" t="s">
        <v>318</v>
      </c>
      <c r="C202" s="31"/>
      <c r="D202" s="23"/>
      <c r="E202" s="277"/>
      <c r="F202" s="32"/>
      <c r="G202" s="277"/>
    </row>
    <row r="203" spans="1:7" x14ac:dyDescent="0.25">
      <c r="A203" s="476" t="s">
        <v>319</v>
      </c>
      <c r="B203" s="40" t="s">
        <v>320</v>
      </c>
      <c r="C203" s="31"/>
      <c r="D203" s="23"/>
      <c r="E203" s="277"/>
      <c r="F203" s="32"/>
      <c r="G203" s="277"/>
    </row>
    <row r="204" spans="1:7" x14ac:dyDescent="0.25">
      <c r="A204" s="476" t="s">
        <v>321</v>
      </c>
      <c r="B204" s="40" t="s">
        <v>322</v>
      </c>
      <c r="C204" s="31"/>
      <c r="D204" s="23"/>
      <c r="E204" s="277"/>
      <c r="F204" s="32"/>
      <c r="G204" s="277"/>
    </row>
    <row r="205" spans="1:7" x14ac:dyDescent="0.25">
      <c r="A205" s="476" t="s">
        <v>323</v>
      </c>
      <c r="B205" s="40" t="s">
        <v>324</v>
      </c>
      <c r="C205" s="31"/>
      <c r="D205" s="23"/>
      <c r="E205" s="277"/>
      <c r="F205" s="32"/>
      <c r="G205" s="277"/>
    </row>
    <row r="206" spans="1:7" x14ac:dyDescent="0.25">
      <c r="A206" s="476" t="s">
        <v>325</v>
      </c>
      <c r="B206" s="40" t="s">
        <v>326</v>
      </c>
      <c r="C206" s="31"/>
      <c r="D206" s="23"/>
      <c r="E206" s="277"/>
      <c r="F206" s="32"/>
      <c r="G206" s="277"/>
    </row>
    <row r="207" spans="1:7" x14ac:dyDescent="0.25">
      <c r="A207" s="476" t="s">
        <v>327</v>
      </c>
      <c r="B207" s="40" t="s">
        <v>105</v>
      </c>
      <c r="C207" s="31"/>
      <c r="D207" s="23"/>
      <c r="E207" s="277"/>
      <c r="F207" s="32"/>
      <c r="G207" s="277"/>
    </row>
    <row r="208" spans="1:7" x14ac:dyDescent="0.25">
      <c r="A208" s="476" t="s">
        <v>328</v>
      </c>
      <c r="B208" s="51" t="s">
        <v>329</v>
      </c>
      <c r="C208" s="31">
        <f>C193</f>
        <v>1130.6210687299999</v>
      </c>
      <c r="D208" s="23"/>
      <c r="E208" s="277"/>
      <c r="F208" s="32">
        <f>F193</f>
        <v>1</v>
      </c>
      <c r="G208" s="277"/>
    </row>
    <row r="209" spans="1:7" x14ac:dyDescent="0.25">
      <c r="A209" s="476" t="s">
        <v>330</v>
      </c>
      <c r="B209" s="280" t="s">
        <v>107</v>
      </c>
      <c r="C209" s="52">
        <f>C208</f>
        <v>1130.6210687299999</v>
      </c>
      <c r="D209" s="40"/>
      <c r="E209" s="277"/>
      <c r="F209" s="276">
        <f>F208</f>
        <v>1</v>
      </c>
      <c r="G209" s="277"/>
    </row>
    <row r="210" spans="1:7" hidden="1" outlineLevel="1" x14ac:dyDescent="0.25">
      <c r="A210" s="476" t="s">
        <v>331</v>
      </c>
      <c r="B210" s="35" t="s">
        <v>109</v>
      </c>
      <c r="C210" s="31"/>
      <c r="D210" s="23"/>
      <c r="E210" s="277"/>
      <c r="F210" s="32"/>
      <c r="G210" s="277"/>
    </row>
    <row r="211" spans="1:7" hidden="1" outlineLevel="1" x14ac:dyDescent="0.25">
      <c r="A211" s="476" t="s">
        <v>332</v>
      </c>
      <c r="B211" s="35" t="s">
        <v>109</v>
      </c>
      <c r="C211" s="31"/>
      <c r="D211" s="23"/>
      <c r="E211" s="277"/>
      <c r="F211" s="32"/>
      <c r="G211" s="277"/>
    </row>
    <row r="212" spans="1:7" hidden="1" outlineLevel="1" x14ac:dyDescent="0.25">
      <c r="A212" s="476" t="s">
        <v>333</v>
      </c>
      <c r="B212" s="35" t="s">
        <v>109</v>
      </c>
      <c r="C212" s="31"/>
      <c r="D212" s="23"/>
      <c r="E212" s="277"/>
      <c r="F212" s="32"/>
      <c r="G212" s="277"/>
    </row>
    <row r="213" spans="1:7" hidden="1" outlineLevel="1" x14ac:dyDescent="0.25">
      <c r="A213" s="476" t="s">
        <v>334</v>
      </c>
      <c r="B213" s="35" t="s">
        <v>109</v>
      </c>
      <c r="C213" s="31"/>
      <c r="D213" s="23"/>
      <c r="E213" s="277"/>
      <c r="F213" s="32"/>
      <c r="G213" s="277"/>
    </row>
    <row r="214" spans="1:7" hidden="1" outlineLevel="1" x14ac:dyDescent="0.25">
      <c r="A214" s="476" t="s">
        <v>335</v>
      </c>
      <c r="B214" s="35" t="s">
        <v>109</v>
      </c>
      <c r="C214" s="31"/>
      <c r="D214" s="23"/>
      <c r="E214" s="277"/>
      <c r="F214" s="32"/>
      <c r="G214" s="277"/>
    </row>
    <row r="215" spans="1:7" hidden="1" outlineLevel="1" x14ac:dyDescent="0.25">
      <c r="A215" s="500" t="s">
        <v>336</v>
      </c>
      <c r="B215" s="35" t="s">
        <v>109</v>
      </c>
      <c r="C215" s="31"/>
      <c r="D215" s="23"/>
      <c r="E215" s="277"/>
      <c r="F215" s="32"/>
      <c r="G215" s="277"/>
    </row>
    <row r="216" spans="1:7" collapsed="1" x14ac:dyDescent="0.25">
      <c r="A216" s="491"/>
      <c r="B216" s="492" t="s">
        <v>337</v>
      </c>
      <c r="C216" s="491" t="s">
        <v>66</v>
      </c>
      <c r="D216" s="493"/>
      <c r="E216" s="493"/>
      <c r="F216" s="493" t="s">
        <v>95</v>
      </c>
      <c r="G216" s="494" t="s">
        <v>338</v>
      </c>
    </row>
    <row r="217" spans="1:7" x14ac:dyDescent="0.25">
      <c r="A217" s="23" t="s">
        <v>339</v>
      </c>
      <c r="B217" s="42" t="s">
        <v>340</v>
      </c>
      <c r="C217" s="31">
        <f>C179</f>
        <v>1130.6210687299999</v>
      </c>
      <c r="D217" s="23"/>
      <c r="E217" s="285"/>
      <c r="F217" s="32">
        <f>C217/C$58</f>
        <v>2.0899217986153795E-2</v>
      </c>
      <c r="G217" s="32">
        <f>C217/C$39</f>
        <v>2.5614432911871318E-2</v>
      </c>
    </row>
    <row r="218" spans="1:7" x14ac:dyDescent="0.25">
      <c r="A218" s="23" t="s">
        <v>341</v>
      </c>
      <c r="B218" s="42" t="s">
        <v>342</v>
      </c>
      <c r="C218" s="31">
        <v>2658.6416943089498</v>
      </c>
      <c r="D218" s="23"/>
      <c r="E218" s="285"/>
      <c r="F218" s="32">
        <f>C218/C$58</f>
        <v>4.9144256951494117E-2</v>
      </c>
      <c r="G218" s="32">
        <f>C218/C$39</f>
        <v>6.0232027510397593E-2</v>
      </c>
    </row>
    <row r="219" spans="1:7" x14ac:dyDescent="0.25">
      <c r="A219" s="23" t="s">
        <v>343</v>
      </c>
      <c r="B219" s="42" t="s">
        <v>105</v>
      </c>
      <c r="C219" s="31"/>
      <c r="D219" s="23"/>
      <c r="E219" s="285"/>
      <c r="F219" s="32"/>
      <c r="G219" s="32"/>
    </row>
    <row r="220" spans="1:7" x14ac:dyDescent="0.25">
      <c r="A220" s="23" t="s">
        <v>344</v>
      </c>
      <c r="B220" s="280" t="s">
        <v>107</v>
      </c>
      <c r="C220" s="31">
        <f>C217+C218</f>
        <v>3789.2627630389497</v>
      </c>
      <c r="D220" s="23"/>
      <c r="E220" s="285"/>
      <c r="F220" s="273">
        <f>F217+F218</f>
        <v>7.0043474937647912E-2</v>
      </c>
      <c r="G220" s="273">
        <f>G217+G218</f>
        <v>8.5846460422268914E-2</v>
      </c>
    </row>
    <row r="221" spans="1:7" hidden="1" outlineLevel="1" x14ac:dyDescent="0.25">
      <c r="A221" s="23" t="s">
        <v>345</v>
      </c>
      <c r="B221" s="35" t="s">
        <v>109</v>
      </c>
      <c r="C221" s="31"/>
      <c r="D221" s="23"/>
      <c r="E221" s="285"/>
      <c r="F221" s="32"/>
      <c r="G221" s="32"/>
    </row>
    <row r="222" spans="1:7" hidden="1" outlineLevel="1" x14ac:dyDescent="0.25">
      <c r="A222" s="23" t="s">
        <v>346</v>
      </c>
      <c r="B222" s="35" t="s">
        <v>109</v>
      </c>
      <c r="C222" s="31"/>
      <c r="D222" s="23"/>
      <c r="E222" s="285"/>
      <c r="F222" s="32"/>
      <c r="G222" s="32"/>
    </row>
    <row r="223" spans="1:7" hidden="1" outlineLevel="1" x14ac:dyDescent="0.25">
      <c r="A223" s="23" t="s">
        <v>347</v>
      </c>
      <c r="B223" s="35" t="s">
        <v>109</v>
      </c>
      <c r="C223" s="31"/>
      <c r="D223" s="23"/>
      <c r="E223" s="285"/>
      <c r="F223" s="32"/>
      <c r="G223" s="32"/>
    </row>
    <row r="224" spans="1:7" hidden="1" outlineLevel="1" x14ac:dyDescent="0.25">
      <c r="A224" s="23" t="s">
        <v>348</v>
      </c>
      <c r="B224" s="35" t="s">
        <v>109</v>
      </c>
      <c r="C224" s="31"/>
      <c r="D224" s="23"/>
      <c r="E224" s="285"/>
      <c r="F224" s="32"/>
      <c r="G224" s="32"/>
    </row>
    <row r="225" spans="1:7" hidden="1" outlineLevel="1" x14ac:dyDescent="0.25">
      <c r="A225" s="23" t="s">
        <v>349</v>
      </c>
      <c r="B225" s="35" t="s">
        <v>109</v>
      </c>
      <c r="C225" s="31"/>
      <c r="D225" s="23"/>
      <c r="E225" s="285"/>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5"/>
      <c r="F227" s="32"/>
      <c r="G227" s="32"/>
    </row>
    <row r="228" spans="1:7" collapsed="1" x14ac:dyDescent="0.25">
      <c r="A228" s="491"/>
      <c r="B228" s="492" t="s">
        <v>352</v>
      </c>
      <c r="C228" s="491"/>
      <c r="D228" s="493"/>
      <c r="E228" s="493"/>
      <c r="F228" s="493"/>
      <c r="G228" s="494"/>
    </row>
    <row r="229" spans="1:7" x14ac:dyDescent="0.25">
      <c r="A229" s="23" t="s">
        <v>353</v>
      </c>
      <c r="B229" s="40" t="s">
        <v>354</v>
      </c>
      <c r="C229" s="511" t="str">
        <f>C30</f>
        <v>https://www.coveredbondlabel.com/issuer/63-sg-sfh</v>
      </c>
      <c r="D229" s="23"/>
      <c r="E229" s="23"/>
      <c r="F229" s="23"/>
      <c r="G229" s="19"/>
    </row>
    <row r="230" spans="1:7" x14ac:dyDescent="0.25">
      <c r="A230" s="491"/>
      <c r="B230" s="492" t="s">
        <v>355</v>
      </c>
      <c r="C230" s="491"/>
      <c r="D230" s="493"/>
      <c r="E230" s="493"/>
      <c r="F230" s="493"/>
      <c r="G230" s="494"/>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collapsed="1" x14ac:dyDescent="0.25">
      <c r="A239" s="491"/>
      <c r="B239" s="492" t="s">
        <v>371</v>
      </c>
      <c r="C239" s="491"/>
      <c r="D239" s="493"/>
      <c r="E239" s="493"/>
      <c r="F239" s="493"/>
      <c r="G239" s="494"/>
    </row>
    <row r="240" spans="1:7" ht="30" x14ac:dyDescent="0.25">
      <c r="A240" s="23" t="s">
        <v>372</v>
      </c>
      <c r="B240" s="406" t="s">
        <v>373</v>
      </c>
      <c r="C240" s="406" t="s">
        <v>374</v>
      </c>
    </row>
    <row r="241" spans="1:3" x14ac:dyDescent="0.25">
      <c r="A241" s="23" t="s">
        <v>375</v>
      </c>
      <c r="B241" s="406" t="s">
        <v>376</v>
      </c>
      <c r="C241" s="406"/>
    </row>
    <row r="242" spans="1:3" x14ac:dyDescent="0.25">
      <c r="A242" s="23" t="s">
        <v>377</v>
      </c>
      <c r="B242" s="406" t="s">
        <v>378</v>
      </c>
      <c r="C242" s="406"/>
    </row>
    <row r="243" spans="1:3" ht="30" x14ac:dyDescent="0.25">
      <c r="A243" s="23" t="s">
        <v>379</v>
      </c>
      <c r="B243" s="406" t="s">
        <v>380</v>
      </c>
      <c r="C243" s="406" t="s">
        <v>381</v>
      </c>
    </row>
    <row r="244" spans="1:3" s="413" customFormat="1" x14ac:dyDescent="0.25">
      <c r="A244" s="399" t="s">
        <v>382</v>
      </c>
      <c r="B244" s="406" t="s">
        <v>383</v>
      </c>
      <c r="C244" s="475" t="s">
        <v>384</v>
      </c>
    </row>
    <row r="245" spans="1:3" s="413" customFormat="1" x14ac:dyDescent="0.25">
      <c r="A245" s="399" t="s">
        <v>385</v>
      </c>
      <c r="B245" s="406" t="s">
        <v>386</v>
      </c>
      <c r="C245" s="406" t="s">
        <v>374</v>
      </c>
    </row>
    <row r="246" spans="1:3" s="413" customFormat="1" x14ac:dyDescent="0.25">
      <c r="A246" s="399" t="s">
        <v>387</v>
      </c>
      <c r="B246" s="406" t="s">
        <v>388</v>
      </c>
      <c r="C246" s="406"/>
    </row>
    <row r="247" spans="1:3" hidden="1" outlineLevel="1" x14ac:dyDescent="0.25">
      <c r="A247" s="23" t="s">
        <v>389</v>
      </c>
    </row>
    <row r="248" spans="1:3" hidden="1" outlineLevel="1" x14ac:dyDescent="0.25">
      <c r="A248" s="23" t="s">
        <v>390</v>
      </c>
    </row>
    <row r="249" spans="1:3" hidden="1" outlineLevel="1" x14ac:dyDescent="0.25">
      <c r="A249" s="23" t="s">
        <v>391</v>
      </c>
    </row>
    <row r="250" spans="1:3" hidden="1" outlineLevel="1" x14ac:dyDescent="0.25">
      <c r="A250" s="23" t="s">
        <v>392</v>
      </c>
      <c r="B250" s="23"/>
      <c r="C250" s="23"/>
    </row>
    <row r="251" spans="1:3" hidden="1" outlineLevel="1" x14ac:dyDescent="0.25">
      <c r="A251" s="23" t="s">
        <v>393</v>
      </c>
      <c r="B251" s="23"/>
      <c r="C251" s="23"/>
    </row>
    <row r="252" spans="1:3" hidden="1" outlineLevel="1" x14ac:dyDescent="0.25">
      <c r="A252" s="23" t="s">
        <v>394</v>
      </c>
      <c r="B252" s="23"/>
      <c r="C252" s="23"/>
    </row>
    <row r="253" spans="1:3" hidden="1" outlineLevel="1" x14ac:dyDescent="0.25">
      <c r="A253" s="23" t="s">
        <v>395</v>
      </c>
      <c r="B253" s="23"/>
      <c r="C253" s="23"/>
    </row>
    <row r="254" spans="1:3" hidden="1" outlineLevel="1" x14ac:dyDescent="0.25">
      <c r="A254" s="23" t="s">
        <v>396</v>
      </c>
      <c r="B254" s="23"/>
      <c r="C254" s="23"/>
    </row>
    <row r="255" spans="1:3" hidden="1" outlineLevel="1" x14ac:dyDescent="0.25">
      <c r="A255" s="23" t="s">
        <v>397</v>
      </c>
      <c r="B255" s="23"/>
      <c r="C255" s="23"/>
    </row>
    <row r="256" spans="1:3" hidden="1" outlineLevel="1" x14ac:dyDescent="0.25">
      <c r="A256" s="23" t="s">
        <v>398</v>
      </c>
      <c r="B256" s="23"/>
      <c r="C256" s="23"/>
    </row>
    <row r="257" spans="1:3" hidden="1" outlineLevel="1" x14ac:dyDescent="0.25">
      <c r="A257" s="23" t="s">
        <v>399</v>
      </c>
      <c r="B257" s="23"/>
      <c r="C257" s="23"/>
    </row>
    <row r="258" spans="1:3" hidden="1" outlineLevel="1" x14ac:dyDescent="0.25">
      <c r="A258" s="23" t="s">
        <v>400</v>
      </c>
      <c r="B258" s="23"/>
      <c r="C258" s="23"/>
    </row>
    <row r="259" spans="1:3" hidden="1" outlineLevel="1" x14ac:dyDescent="0.25">
      <c r="A259" s="23" t="s">
        <v>401</v>
      </c>
      <c r="B259" s="23"/>
      <c r="C259" s="23"/>
    </row>
    <row r="260" spans="1:3" hidden="1" outlineLevel="1" x14ac:dyDescent="0.25">
      <c r="A260" s="23" t="s">
        <v>402</v>
      </c>
      <c r="B260" s="23"/>
      <c r="C260" s="23"/>
    </row>
    <row r="261" spans="1:3" hidden="1" outlineLevel="1" x14ac:dyDescent="0.25">
      <c r="A261" s="23" t="s">
        <v>403</v>
      </c>
      <c r="B261" s="23"/>
      <c r="C261" s="23"/>
    </row>
    <row r="262" spans="1:3" hidden="1" outlineLevel="1" x14ac:dyDescent="0.25">
      <c r="A262" s="23" t="s">
        <v>404</v>
      </c>
      <c r="B262" s="23"/>
      <c r="C262" s="23"/>
    </row>
    <row r="263" spans="1:3" hidden="1" outlineLevel="1" x14ac:dyDescent="0.25">
      <c r="A263" s="23" t="s">
        <v>405</v>
      </c>
      <c r="B263" s="23"/>
      <c r="C263" s="23"/>
    </row>
    <row r="264" spans="1:3" hidden="1" outlineLevel="1" x14ac:dyDescent="0.25">
      <c r="A264" s="23" t="s">
        <v>406</v>
      </c>
      <c r="B264" s="23"/>
      <c r="C264" s="23"/>
    </row>
    <row r="265" spans="1:3" hidden="1" outlineLevel="1" x14ac:dyDescent="0.25">
      <c r="A265" s="23" t="s">
        <v>407</v>
      </c>
      <c r="B265" s="23"/>
      <c r="C265" s="23"/>
    </row>
    <row r="266" spans="1:3" hidden="1" outlineLevel="1" x14ac:dyDescent="0.25">
      <c r="A266" s="23" t="s">
        <v>408</v>
      </c>
      <c r="B266" s="23"/>
      <c r="C266" s="23"/>
    </row>
    <row r="267" spans="1:3" hidden="1" outlineLevel="1" x14ac:dyDescent="0.25">
      <c r="A267" s="23" t="s">
        <v>409</v>
      </c>
      <c r="B267" s="23"/>
      <c r="C267" s="23"/>
    </row>
    <row r="268" spans="1:3" hidden="1" outlineLevel="1" x14ac:dyDescent="0.25">
      <c r="A268" s="23" t="s">
        <v>410</v>
      </c>
      <c r="B268" s="23"/>
      <c r="C268" s="23"/>
    </row>
    <row r="269" spans="1:3" hidden="1" outlineLevel="1" x14ac:dyDescent="0.25">
      <c r="A269" s="23" t="s">
        <v>411</v>
      </c>
      <c r="B269" s="23"/>
      <c r="C269" s="23"/>
    </row>
    <row r="270" spans="1:3" hidden="1" outlineLevel="1" x14ac:dyDescent="0.25">
      <c r="A270" s="23" t="s">
        <v>412</v>
      </c>
      <c r="B270" s="23"/>
      <c r="C270" s="23"/>
    </row>
    <row r="271" spans="1:3" hidden="1" outlineLevel="1" x14ac:dyDescent="0.25">
      <c r="A271" s="23" t="s">
        <v>413</v>
      </c>
      <c r="B271" s="23"/>
      <c r="C271" s="23"/>
    </row>
    <row r="272" spans="1:3" hidden="1" outlineLevel="1" x14ac:dyDescent="0.25">
      <c r="A272" s="23" t="s">
        <v>414</v>
      </c>
      <c r="B272" s="23"/>
      <c r="C272" s="23"/>
    </row>
    <row r="273" spans="1:7" hidden="1" outlineLevel="1" x14ac:dyDescent="0.25">
      <c r="A273" s="23" t="s">
        <v>415</v>
      </c>
      <c r="B273" s="23"/>
      <c r="C273" s="23"/>
    </row>
    <row r="274" spans="1:7" hidden="1" outlineLevel="1" x14ac:dyDescent="0.25">
      <c r="A274" s="23" t="s">
        <v>416</v>
      </c>
      <c r="B274" s="23"/>
      <c r="C274" s="23"/>
    </row>
    <row r="275" spans="1:7" hidden="1" outlineLevel="1" x14ac:dyDescent="0.25">
      <c r="A275" s="23" t="s">
        <v>417</v>
      </c>
      <c r="B275" s="23"/>
      <c r="C275" s="23"/>
    </row>
    <row r="276" spans="1:7" hidden="1" outlineLevel="1" x14ac:dyDescent="0.25">
      <c r="A276" s="23" t="s">
        <v>418</v>
      </c>
      <c r="B276" s="23"/>
      <c r="C276" s="23"/>
    </row>
    <row r="277" spans="1:7" hidden="1" outlineLevel="1" x14ac:dyDescent="0.25">
      <c r="A277" s="23" t="s">
        <v>419</v>
      </c>
      <c r="B277" s="23"/>
      <c r="C277" s="23"/>
    </row>
    <row r="278" spans="1:7" hidden="1" outlineLevel="1" x14ac:dyDescent="0.25">
      <c r="A278" s="23" t="s">
        <v>420</v>
      </c>
      <c r="B278" s="23"/>
      <c r="C278" s="23"/>
    </row>
    <row r="279" spans="1:7" hidden="1" outlineLevel="1" x14ac:dyDescent="0.25">
      <c r="A279" s="23" t="s">
        <v>421</v>
      </c>
      <c r="B279" s="23"/>
      <c r="C279" s="23"/>
    </row>
    <row r="280" spans="1:7" hidden="1" outlineLevel="1" x14ac:dyDescent="0.25">
      <c r="A280" s="23" t="s">
        <v>422</v>
      </c>
      <c r="B280" s="23"/>
      <c r="C280" s="23"/>
    </row>
    <row r="281" spans="1:7" hidden="1" outlineLevel="1" x14ac:dyDescent="0.25">
      <c r="A281" s="23" t="s">
        <v>423</v>
      </c>
      <c r="B281" s="23"/>
      <c r="C281" s="23"/>
    </row>
    <row r="282" spans="1:7" hidden="1" outlineLevel="1" x14ac:dyDescent="0.25">
      <c r="A282" s="23" t="s">
        <v>424</v>
      </c>
      <c r="B282" s="23"/>
      <c r="C282" s="23"/>
    </row>
    <row r="283" spans="1:7" hidden="1" outlineLevel="1" x14ac:dyDescent="0.25">
      <c r="A283" s="23" t="s">
        <v>425</v>
      </c>
      <c r="B283" s="23"/>
      <c r="C283" s="23"/>
    </row>
    <row r="284" spans="1:7" hidden="1" outlineLevel="1" x14ac:dyDescent="0.25">
      <c r="A284" s="500" t="s">
        <v>426</v>
      </c>
      <c r="B284" s="23"/>
      <c r="C284" s="23"/>
    </row>
    <row r="285" spans="1:7" ht="18.75" collapsed="1" x14ac:dyDescent="0.25">
      <c r="A285" s="28"/>
      <c r="B285" s="28" t="s">
        <v>427</v>
      </c>
      <c r="C285" s="28" t="s">
        <v>428</v>
      </c>
      <c r="D285" s="28" t="s">
        <v>428</v>
      </c>
      <c r="E285" s="28"/>
      <c r="F285" s="29"/>
      <c r="G285" s="30"/>
    </row>
    <row r="286" spans="1:7" x14ac:dyDescent="0.25">
      <c r="A286" s="291" t="s">
        <v>429</v>
      </c>
      <c r="B286" s="292"/>
      <c r="C286" s="292"/>
      <c r="D286" s="292"/>
      <c r="E286" s="292"/>
      <c r="F286" s="293"/>
      <c r="G286" s="292"/>
    </row>
    <row r="287" spans="1:7" x14ac:dyDescent="0.25">
      <c r="A287" s="291" t="s">
        <v>430</v>
      </c>
      <c r="B287" s="292"/>
      <c r="C287" s="292"/>
      <c r="D287" s="292"/>
      <c r="E287" s="292"/>
      <c r="F287" s="293"/>
      <c r="G287" s="292"/>
    </row>
    <row r="288" spans="1:7" x14ac:dyDescent="0.25">
      <c r="A288" s="23" t="s">
        <v>431</v>
      </c>
      <c r="B288" s="388" t="s">
        <v>432</v>
      </c>
      <c r="C288" s="294">
        <f>ROW(B38)</f>
        <v>38</v>
      </c>
      <c r="D288" s="275"/>
      <c r="E288" s="275"/>
      <c r="F288" s="275"/>
      <c r="G288" s="275"/>
    </row>
    <row r="289" spans="1:7" x14ac:dyDescent="0.25">
      <c r="A289" s="23" t="s">
        <v>433</v>
      </c>
      <c r="B289" s="388" t="s">
        <v>434</v>
      </c>
      <c r="C289" s="294">
        <f>ROW(B39)</f>
        <v>39</v>
      </c>
      <c r="D289" s="23"/>
      <c r="E289" s="275"/>
      <c r="F289" s="275"/>
      <c r="G289" s="19"/>
    </row>
    <row r="290" spans="1:7" s="394" customFormat="1" x14ac:dyDescent="0.25">
      <c r="A290" s="384" t="s">
        <v>435</v>
      </c>
      <c r="B290" s="388" t="s">
        <v>436</v>
      </c>
      <c r="C290" s="395" t="s">
        <v>437</v>
      </c>
      <c r="D290" s="384"/>
      <c r="E290" s="275"/>
      <c r="F290" s="275"/>
      <c r="G290" s="387"/>
    </row>
    <row r="291" spans="1:7" x14ac:dyDescent="0.25">
      <c r="A291" s="23" t="s">
        <v>438</v>
      </c>
      <c r="B291" s="388" t="s">
        <v>439</v>
      </c>
      <c r="C291" s="294" t="str">
        <f>ROW('B1. HTT Mortgage Assets'!B43)&amp;" for Mortgage Assets"</f>
        <v>43 for Mortgage Assets</v>
      </c>
      <c r="D291" s="294"/>
      <c r="E291" s="295"/>
      <c r="F291" s="275"/>
      <c r="G291" s="295"/>
    </row>
    <row r="292" spans="1:7" x14ac:dyDescent="0.25">
      <c r="A292" s="23" t="s">
        <v>440</v>
      </c>
      <c r="B292" s="388" t="s">
        <v>441</v>
      </c>
      <c r="C292" s="294">
        <f>ROW(B52)</f>
        <v>52</v>
      </c>
      <c r="D292" s="23"/>
      <c r="E292" s="23"/>
      <c r="F292" s="23"/>
      <c r="G292" s="19"/>
    </row>
    <row r="293" spans="1:7" x14ac:dyDescent="0.25">
      <c r="A293" s="23" t="s">
        <v>442</v>
      </c>
      <c r="B293" s="388" t="s">
        <v>443</v>
      </c>
      <c r="C293" s="296" t="str">
        <f>ROW('B1. HTT Mortgage Assets'!B186)&amp;" for Residential Mortgage Assets"</f>
        <v>186 for Residential Mortgage Assets</v>
      </c>
      <c r="D293" s="401" t="str">
        <f>ROW('B1. HTT Mortgage Assets'!B286 )&amp; " for Commercial Mortgage Assets"</f>
        <v>286 for Commercial Mortgage Assets</v>
      </c>
      <c r="E293" s="295"/>
      <c r="F293" s="294"/>
      <c r="G293" s="295"/>
    </row>
    <row r="294" spans="1:7" s="394" customFormat="1" x14ac:dyDescent="0.25">
      <c r="A294" s="384" t="s">
        <v>444</v>
      </c>
      <c r="B294" s="400" t="s">
        <v>445</v>
      </c>
      <c r="C294" s="401" t="s">
        <v>446</v>
      </c>
      <c r="D294" s="294"/>
      <c r="E294" s="295"/>
      <c r="F294" s="294"/>
      <c r="G294" s="295"/>
    </row>
    <row r="295" spans="1:7" x14ac:dyDescent="0.25">
      <c r="A295" s="23" t="s">
        <v>447</v>
      </c>
      <c r="B295" s="38" t="s">
        <v>448</v>
      </c>
      <c r="C295" s="294" t="str">
        <f>ROW('B1. HTT Mortgage Assets'!B149)&amp;" for Mortgage Assets"</f>
        <v>149 for Mortgage Assets</v>
      </c>
      <c r="D295" s="294"/>
      <c r="E295" s="23"/>
      <c r="F295" s="23"/>
      <c r="G295" s="19"/>
    </row>
    <row r="296" spans="1:7" x14ac:dyDescent="0.25">
      <c r="A296" s="23" t="s">
        <v>449</v>
      </c>
      <c r="B296" s="38" t="s">
        <v>450</v>
      </c>
      <c r="C296" s="294">
        <f>ROW(B111)</f>
        <v>111</v>
      </c>
      <c r="D296" s="23"/>
      <c r="E296" s="23"/>
      <c r="F296" s="295"/>
      <c r="G296" s="19"/>
    </row>
    <row r="297" spans="1:7" x14ac:dyDescent="0.25">
      <c r="A297" s="23" t="s">
        <v>451</v>
      </c>
      <c r="B297" s="38" t="s">
        <v>452</v>
      </c>
      <c r="C297" s="294">
        <f>ROW(B163)</f>
        <v>163</v>
      </c>
      <c r="D297" s="23"/>
      <c r="E297" s="295"/>
      <c r="F297" s="295"/>
      <c r="G297" s="19"/>
    </row>
    <row r="298" spans="1:7" x14ac:dyDescent="0.25">
      <c r="A298" s="23" t="s">
        <v>453</v>
      </c>
      <c r="B298" s="38" t="s">
        <v>454</v>
      </c>
      <c r="C298" s="294">
        <f>ROW(B137)</f>
        <v>137</v>
      </c>
      <c r="D298" s="23"/>
      <c r="E298" s="295"/>
      <c r="F298" s="295"/>
      <c r="G298" s="19"/>
    </row>
    <row r="299" spans="1:7" s="394" customFormat="1" x14ac:dyDescent="0.25">
      <c r="A299" s="384" t="s">
        <v>455</v>
      </c>
      <c r="B299" s="388" t="s">
        <v>456</v>
      </c>
      <c r="C299" s="294"/>
      <c r="D299" s="384"/>
      <c r="E299" s="295"/>
      <c r="F299" s="295"/>
      <c r="G299" s="387"/>
    </row>
    <row r="300" spans="1:7" s="394" customFormat="1" ht="30" x14ac:dyDescent="0.25">
      <c r="A300" s="384" t="s">
        <v>457</v>
      </c>
      <c r="B300" s="388" t="s">
        <v>458</v>
      </c>
      <c r="C300" s="398" t="s">
        <v>459</v>
      </c>
      <c r="E300" s="295"/>
      <c r="F300" s="408" t="s">
        <v>460</v>
      </c>
      <c r="G300" s="387"/>
    </row>
    <row r="301" spans="1:7" s="394" customFormat="1" x14ac:dyDescent="0.25">
      <c r="A301" s="384" t="s">
        <v>461</v>
      </c>
      <c r="B301" s="388" t="s">
        <v>462</v>
      </c>
      <c r="C301" s="398" t="s">
        <v>463</v>
      </c>
      <c r="D301" s="399"/>
      <c r="E301" s="295"/>
      <c r="F301" s="295"/>
      <c r="G301" s="387"/>
    </row>
    <row r="302" spans="1:7" x14ac:dyDescent="0.25">
      <c r="A302" s="23" t="s">
        <v>464</v>
      </c>
      <c r="B302" s="384" t="s">
        <v>465</v>
      </c>
      <c r="C302" s="398" t="str">
        <f>ROW('C. HTT Harmonised Glossary'!B18)&amp;" for Harmonised Glossary"</f>
        <v>18 for Harmonised Glossary</v>
      </c>
      <c r="D302" s="399"/>
      <c r="E302" s="295"/>
      <c r="F302" s="23"/>
      <c r="G302" s="19"/>
    </row>
    <row r="303" spans="1:7" x14ac:dyDescent="0.25">
      <c r="A303" s="23" t="s">
        <v>466</v>
      </c>
      <c r="B303" s="388" t="s">
        <v>467</v>
      </c>
      <c r="C303" s="294">
        <f>ROW(B65)</f>
        <v>65</v>
      </c>
      <c r="D303" s="23"/>
      <c r="E303" s="295"/>
      <c r="F303" s="23"/>
      <c r="G303" s="19"/>
    </row>
    <row r="304" spans="1:7" x14ac:dyDescent="0.25">
      <c r="A304" s="23" t="s">
        <v>468</v>
      </c>
      <c r="B304" s="388" t="s">
        <v>469</v>
      </c>
      <c r="C304" s="294">
        <f>ROW(B88)</f>
        <v>88</v>
      </c>
      <c r="D304" s="23"/>
      <c r="E304" s="295"/>
      <c r="F304" s="23"/>
      <c r="G304" s="19"/>
    </row>
    <row r="305" spans="1:7" s="394" customFormat="1" x14ac:dyDescent="0.25">
      <c r="A305" s="384" t="s">
        <v>470</v>
      </c>
      <c r="B305" s="388" t="s">
        <v>471</v>
      </c>
      <c r="C305" s="401" t="s">
        <v>472</v>
      </c>
      <c r="D305" s="384"/>
      <c r="E305" s="295"/>
      <c r="F305" s="384"/>
      <c r="G305" s="387"/>
    </row>
    <row r="306" spans="1:7" s="394" customFormat="1" x14ac:dyDescent="0.25">
      <c r="A306" s="384" t="s">
        <v>473</v>
      </c>
      <c r="B306" s="388" t="s">
        <v>474</v>
      </c>
      <c r="C306" s="398">
        <v>44</v>
      </c>
      <c r="D306" s="384"/>
      <c r="E306" s="295"/>
      <c r="F306" s="384"/>
      <c r="G306" s="387"/>
    </row>
    <row r="307" spans="1:7" s="394" customFormat="1" x14ac:dyDescent="0.25">
      <c r="A307" s="384" t="s">
        <v>475</v>
      </c>
      <c r="B307" s="388" t="s">
        <v>476</v>
      </c>
      <c r="C307" s="398" t="str">
        <f ca="1">IF(ISREF(INDIRECT("'B1. HTT Mortgage Assets'!A1")),ROW('B1. HTT Mortgage Assets'!B179)&amp; " for Mortgage Assets","")</f>
        <v>179 for Mortgage Assets</v>
      </c>
      <c r="D307" s="294"/>
      <c r="E307" s="295"/>
      <c r="F307" s="384"/>
      <c r="G307" s="387"/>
    </row>
    <row r="308" spans="1:7" s="394" customFormat="1" x14ac:dyDescent="0.25">
      <c r="A308" s="384" t="s">
        <v>477</v>
      </c>
      <c r="B308" s="388"/>
      <c r="C308" s="294"/>
      <c r="D308" s="294"/>
      <c r="E308" s="295"/>
      <c r="F308" s="384"/>
      <c r="G308" s="387"/>
    </row>
    <row r="309" spans="1:7" s="394" customFormat="1" x14ac:dyDescent="0.25">
      <c r="A309" s="384" t="s">
        <v>478</v>
      </c>
      <c r="B309" s="388"/>
      <c r="C309" s="294"/>
      <c r="D309" s="294"/>
      <c r="E309" s="295"/>
      <c r="F309" s="384"/>
      <c r="G309" s="387"/>
    </row>
    <row r="310" spans="1:7" x14ac:dyDescent="0.25">
      <c r="A310" s="23" t="s">
        <v>479</v>
      </c>
      <c r="B310" s="38"/>
      <c r="C310" s="294"/>
      <c r="D310" s="294"/>
      <c r="E310" s="295"/>
      <c r="F310" s="23"/>
      <c r="G310" s="19"/>
    </row>
    <row r="311" spans="1:7" ht="37.5" x14ac:dyDescent="0.25">
      <c r="A311" s="29"/>
      <c r="B311" s="28" t="s">
        <v>23</v>
      </c>
      <c r="C311" s="29"/>
      <c r="D311" s="29"/>
      <c r="E311" s="29"/>
      <c r="F311" s="29"/>
      <c r="G311" s="30"/>
    </row>
    <row r="312" spans="1:7" s="394" customFormat="1" x14ac:dyDescent="0.25">
      <c r="A312" s="384" t="s">
        <v>480</v>
      </c>
      <c r="B312" s="272" t="s">
        <v>481</v>
      </c>
      <c r="D312" s="384"/>
      <c r="E312" s="384"/>
      <c r="F312" s="384"/>
      <c r="G312" s="387"/>
    </row>
    <row r="313" spans="1:7" s="394" customFormat="1" x14ac:dyDescent="0.25">
      <c r="A313" s="384" t="s">
        <v>482</v>
      </c>
      <c r="B313" s="272" t="s">
        <v>483</v>
      </c>
      <c r="C313" s="389">
        <f>C187</f>
        <v>1130.6210687299999</v>
      </c>
      <c r="D313" s="384"/>
      <c r="E313" s="384"/>
      <c r="F313" s="384"/>
      <c r="G313" s="387"/>
    </row>
    <row r="314" spans="1:7" s="394" customFormat="1" x14ac:dyDescent="0.25">
      <c r="A314" s="384" t="s">
        <v>484</v>
      </c>
      <c r="B314" s="272" t="s">
        <v>485</v>
      </c>
      <c r="C314" s="389"/>
      <c r="D314" s="384"/>
      <c r="E314" s="384"/>
      <c r="F314" s="384"/>
      <c r="G314" s="387"/>
    </row>
    <row r="315" spans="1:7" s="394" customFormat="1" x14ac:dyDescent="0.25">
      <c r="A315" s="384" t="s">
        <v>486</v>
      </c>
      <c r="B315" s="272"/>
      <c r="C315" s="389"/>
      <c r="D315" s="384"/>
      <c r="E315" s="384"/>
      <c r="F315" s="384"/>
      <c r="G315" s="387"/>
    </row>
    <row r="316" spans="1:7" s="394" customFormat="1" x14ac:dyDescent="0.25">
      <c r="A316" s="384" t="s">
        <v>487</v>
      </c>
      <c r="B316" s="272"/>
      <c r="C316" s="389"/>
      <c r="D316" s="384"/>
      <c r="E316" s="384"/>
      <c r="F316" s="384"/>
      <c r="G316" s="387"/>
    </row>
    <row r="317" spans="1:7" s="394" customFormat="1" x14ac:dyDescent="0.25">
      <c r="A317" s="384" t="s">
        <v>488</v>
      </c>
      <c r="B317" s="272"/>
      <c r="C317" s="389"/>
      <c r="D317" s="384"/>
      <c r="E317" s="384"/>
      <c r="F317" s="384"/>
      <c r="G317" s="387"/>
    </row>
    <row r="318" spans="1:7" x14ac:dyDescent="0.25">
      <c r="A318" s="23" t="s">
        <v>489</v>
      </c>
      <c r="B318" s="272"/>
      <c r="C318" s="31"/>
      <c r="D318" s="23"/>
      <c r="E318" s="23"/>
      <c r="F318" s="23"/>
      <c r="G318" s="19"/>
    </row>
    <row r="319" spans="1:7" ht="18.75" x14ac:dyDescent="0.25">
      <c r="A319" s="29"/>
      <c r="B319" s="28" t="s">
        <v>24</v>
      </c>
      <c r="C319" s="29"/>
      <c r="D319" s="29"/>
      <c r="E319" s="29"/>
      <c r="F319" s="29"/>
      <c r="G319" s="30"/>
    </row>
    <row r="320" spans="1:7" x14ac:dyDescent="0.25">
      <c r="A320" s="491"/>
      <c r="B320" s="492" t="s">
        <v>490</v>
      </c>
      <c r="C320" s="491"/>
      <c r="D320" s="493"/>
      <c r="E320" s="493"/>
      <c r="F320" s="493"/>
      <c r="G320" s="494"/>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row r="366" spans="1:7" collapsed="1" x14ac:dyDescent="0.25"/>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7"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80" zoomScaleNormal="80" workbookViewId="0">
      <selection activeCell="M36" activeCellId="1" sqref="D32:H32 M36"/>
    </sheetView>
  </sheetViews>
  <sheetFormatPr baseColWidth="10" defaultColWidth="9.140625" defaultRowHeight="15" outlineLevelRow="2" x14ac:dyDescent="0.25"/>
  <cols>
    <col min="1" max="1" width="13.85546875" customWidth="1"/>
    <col min="2" max="2" width="60.7109375" customWidth="1"/>
    <col min="3" max="3" width="24.42578125" customWidth="1"/>
    <col min="4" max="4" width="36" customWidth="1"/>
    <col min="5" max="5" width="6.7109375" customWidth="1"/>
    <col min="6" max="6" width="19.7109375" bestFit="1" customWidth="1"/>
    <col min="7" max="7" width="23.85546875" customWidth="1"/>
  </cols>
  <sheetData>
    <row r="1" spans="1:7" ht="31.5" x14ac:dyDescent="0.25">
      <c r="A1" s="18" t="s">
        <v>546</v>
      </c>
      <c r="B1" s="18"/>
      <c r="C1" s="19"/>
      <c r="D1" s="19"/>
      <c r="E1" s="19"/>
      <c r="F1" s="498"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0"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1"/>
      <c r="B11" s="492" t="s">
        <v>551</v>
      </c>
      <c r="C11" s="491" t="s">
        <v>66</v>
      </c>
      <c r="D11" s="491"/>
      <c r="E11" s="491"/>
      <c r="F11" s="494" t="s">
        <v>552</v>
      </c>
      <c r="G11" s="494"/>
    </row>
    <row r="12" spans="1:7" x14ac:dyDescent="0.25">
      <c r="A12" s="23" t="s">
        <v>553</v>
      </c>
      <c r="B12" s="23" t="s">
        <v>554</v>
      </c>
      <c r="C12" s="31">
        <v>52968.088448980001</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52968.088448980001</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collapsed="1" x14ac:dyDescent="0.25">
      <c r="A27" s="491"/>
      <c r="B27" s="492" t="s">
        <v>572</v>
      </c>
      <c r="C27" s="491" t="s">
        <v>573</v>
      </c>
      <c r="D27" s="491" t="s">
        <v>574</v>
      </c>
      <c r="E27" s="491"/>
      <c r="F27" s="494" t="s">
        <v>575</v>
      </c>
      <c r="G27" s="494"/>
    </row>
    <row r="28" spans="1:7" x14ac:dyDescent="0.25">
      <c r="A28" s="23" t="s">
        <v>576</v>
      </c>
      <c r="B28" s="23" t="s">
        <v>577</v>
      </c>
      <c r="C28" s="478">
        <v>441830</v>
      </c>
      <c r="D28" s="23"/>
      <c r="E28" s="23"/>
      <c r="F28" s="49">
        <f>C28</f>
        <v>441830</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collapsed="1" x14ac:dyDescent="0.25">
      <c r="A35" s="491"/>
      <c r="B35" s="492" t="s">
        <v>586</v>
      </c>
      <c r="C35" s="491" t="s">
        <v>587</v>
      </c>
      <c r="D35" s="491" t="s">
        <v>588</v>
      </c>
      <c r="E35" s="491"/>
      <c r="F35" s="494" t="s">
        <v>552</v>
      </c>
      <c r="G35" s="494"/>
    </row>
    <row r="36" spans="1:7" x14ac:dyDescent="0.25">
      <c r="A36" s="23" t="s">
        <v>589</v>
      </c>
      <c r="B36" s="23" t="s">
        <v>590</v>
      </c>
      <c r="C36" s="297">
        <v>1.1051011583395588E-4</v>
      </c>
      <c r="D36" s="34"/>
      <c r="E36" s="39"/>
      <c r="F36" s="297">
        <f>C36</f>
        <v>1.1051011583395588E-4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collapsed="1" x14ac:dyDescent="0.25">
      <c r="A43" s="491"/>
      <c r="B43" s="492" t="s">
        <v>597</v>
      </c>
      <c r="C43" s="491" t="s">
        <v>587</v>
      </c>
      <c r="D43" s="491" t="s">
        <v>588</v>
      </c>
      <c r="E43" s="491"/>
      <c r="F43" s="494" t="s">
        <v>552</v>
      </c>
      <c r="G43" s="494"/>
    </row>
    <row r="44" spans="1:7" x14ac:dyDescent="0.25">
      <c r="A44" s="23" t="s">
        <v>598</v>
      </c>
      <c r="B44" s="497" t="s">
        <v>599</v>
      </c>
      <c r="C44" s="496">
        <f>C54</f>
        <v>1</v>
      </c>
      <c r="D44" s="496"/>
      <c r="E44" s="495"/>
      <c r="F44" s="496">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497" t="s">
        <v>306</v>
      </c>
      <c r="C72" s="496">
        <v>0</v>
      </c>
      <c r="D72" s="496"/>
      <c r="E72" s="495"/>
      <c r="F72" s="496">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497" t="s">
        <v>105</v>
      </c>
      <c r="C76" s="496">
        <v>0</v>
      </c>
      <c r="D76" s="496"/>
      <c r="E76" s="495"/>
      <c r="F76" s="496">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collapsed="1" x14ac:dyDescent="0.25">
      <c r="A98" s="491"/>
      <c r="B98" s="492" t="s">
        <v>682</v>
      </c>
      <c r="C98" s="491" t="s">
        <v>587</v>
      </c>
      <c r="D98" s="491" t="s">
        <v>588</v>
      </c>
      <c r="E98" s="491"/>
      <c r="F98" s="494" t="s">
        <v>552</v>
      </c>
      <c r="G98" s="494"/>
    </row>
    <row r="99" spans="1:7" x14ac:dyDescent="0.25">
      <c r="A99" s="23" t="s">
        <v>683</v>
      </c>
      <c r="B99" s="499" t="s">
        <v>2</v>
      </c>
      <c r="C99" s="496">
        <f>SUM(C100:C148)</f>
        <v>1</v>
      </c>
      <c r="D99" s="496">
        <f>SUM(D100:D148)</f>
        <v>0</v>
      </c>
      <c r="E99" s="495"/>
      <c r="F99" s="496">
        <f>IF(ISBLANK(C99),"",C99)</f>
        <v>1</v>
      </c>
      <c r="G99" s="23"/>
    </row>
    <row r="100" spans="1:7" x14ac:dyDescent="0.25">
      <c r="A100" s="23" t="s">
        <v>684</v>
      </c>
      <c r="B100" s="40" t="s">
        <v>685</v>
      </c>
      <c r="C100" s="34">
        <v>0.11239485843942407</v>
      </c>
      <c r="D100" s="34"/>
      <c r="E100" s="34"/>
      <c r="F100" s="34">
        <f>IF(ISBLANK(C100),"",C100)</f>
        <v>0.11239485843942407</v>
      </c>
      <c r="G100" s="23"/>
    </row>
    <row r="101" spans="1:7" x14ac:dyDescent="0.25">
      <c r="A101" s="23" t="s">
        <v>686</v>
      </c>
      <c r="B101" s="40" t="s">
        <v>687</v>
      </c>
      <c r="C101" s="34">
        <v>1.3663922454500758E-2</v>
      </c>
      <c r="D101" s="34"/>
      <c r="E101" s="34"/>
      <c r="F101" s="34">
        <f t="shared" ref="F101:F148" si="0">IF(ISBLANK(C101),"",C101)</f>
        <v>1.3663922454500758E-2</v>
      </c>
      <c r="G101" s="23"/>
    </row>
    <row r="102" spans="1:7" x14ac:dyDescent="0.25">
      <c r="A102" s="23" t="s">
        <v>688</v>
      </c>
      <c r="B102" s="40" t="s">
        <v>689</v>
      </c>
      <c r="C102" s="34">
        <v>2.6084932592779015E-2</v>
      </c>
      <c r="D102" s="34"/>
      <c r="E102" s="34"/>
      <c r="F102" s="34">
        <f t="shared" si="0"/>
        <v>2.6084932592779015E-2</v>
      </c>
      <c r="G102" s="23"/>
    </row>
    <row r="103" spans="1:7" x14ac:dyDescent="0.25">
      <c r="A103" s="23" t="s">
        <v>690</v>
      </c>
      <c r="B103" s="40" t="s">
        <v>691</v>
      </c>
      <c r="C103" s="34">
        <v>2.0223447326625732E-2</v>
      </c>
      <c r="D103" s="34"/>
      <c r="E103" s="34"/>
      <c r="F103" s="34">
        <f t="shared" si="0"/>
        <v>2.0223447326625732E-2</v>
      </c>
      <c r="G103" s="23"/>
    </row>
    <row r="104" spans="1:7" x14ac:dyDescent="0.25">
      <c r="A104" s="23" t="s">
        <v>692</v>
      </c>
      <c r="B104" s="40" t="s">
        <v>693</v>
      </c>
      <c r="C104" s="34">
        <v>6.3970778680521754E-3</v>
      </c>
      <c r="D104" s="34"/>
      <c r="E104" s="34"/>
      <c r="F104" s="34">
        <f t="shared" si="0"/>
        <v>6.3970778680521754E-3</v>
      </c>
      <c r="G104" s="23"/>
    </row>
    <row r="105" spans="1:7" x14ac:dyDescent="0.25">
      <c r="A105" s="23" t="s">
        <v>694</v>
      </c>
      <c r="B105" s="40" t="s">
        <v>695</v>
      </c>
      <c r="C105" s="34">
        <v>3.2717042788304954E-3</v>
      </c>
      <c r="D105" s="34"/>
      <c r="E105" s="34"/>
      <c r="F105" s="34">
        <f t="shared" si="0"/>
        <v>3.2717042788304954E-3</v>
      </c>
      <c r="G105" s="23"/>
    </row>
    <row r="106" spans="1:7" x14ac:dyDescent="0.25">
      <c r="A106" s="23" t="s">
        <v>696</v>
      </c>
      <c r="B106" s="40" t="s">
        <v>697</v>
      </c>
      <c r="C106" s="34">
        <v>3.3883053277422186E-2</v>
      </c>
      <c r="D106" s="34"/>
      <c r="E106" s="34"/>
      <c r="F106" s="34">
        <f t="shared" si="0"/>
        <v>3.3883053277422186E-2</v>
      </c>
      <c r="G106" s="23"/>
    </row>
    <row r="107" spans="1:7" x14ac:dyDescent="0.25">
      <c r="A107" s="23" t="s">
        <v>698</v>
      </c>
      <c r="B107" s="40" t="s">
        <v>699</v>
      </c>
      <c r="C107" s="34">
        <v>0.10403970086419309</v>
      </c>
      <c r="D107" s="34"/>
      <c r="E107" s="34"/>
      <c r="F107" s="34">
        <f t="shared" si="0"/>
        <v>0.10403970086419309</v>
      </c>
      <c r="G107" s="23"/>
    </row>
    <row r="108" spans="1:7" x14ac:dyDescent="0.25">
      <c r="A108" s="23" t="s">
        <v>700</v>
      </c>
      <c r="B108" s="40" t="s">
        <v>701</v>
      </c>
      <c r="C108" s="34">
        <v>0.34713102318692557</v>
      </c>
      <c r="D108" s="34"/>
      <c r="E108" s="34"/>
      <c r="F108" s="34">
        <f t="shared" si="0"/>
        <v>0.34713102318692557</v>
      </c>
      <c r="G108" s="23"/>
    </row>
    <row r="109" spans="1:7" x14ac:dyDescent="0.25">
      <c r="A109" s="23" t="s">
        <v>702</v>
      </c>
      <c r="B109" s="40" t="s">
        <v>703</v>
      </c>
      <c r="C109" s="34">
        <v>4.4784256288102467E-2</v>
      </c>
      <c r="D109" s="34"/>
      <c r="E109" s="34"/>
      <c r="F109" s="34">
        <f t="shared" si="0"/>
        <v>4.4784256288102467E-2</v>
      </c>
      <c r="G109" s="23"/>
    </row>
    <row r="110" spans="1:7" x14ac:dyDescent="0.25">
      <c r="A110" s="23" t="s">
        <v>704</v>
      </c>
      <c r="B110" s="40" t="s">
        <v>705</v>
      </c>
      <c r="C110" s="34">
        <v>7.1072443824853462E-2</v>
      </c>
      <c r="D110" s="34"/>
      <c r="E110" s="34"/>
      <c r="F110" s="34">
        <f t="shared" si="0"/>
        <v>7.1072443824853462E-2</v>
      </c>
      <c r="G110" s="23"/>
    </row>
    <row r="111" spans="1:7" x14ac:dyDescent="0.25">
      <c r="A111" s="23" t="s">
        <v>706</v>
      </c>
      <c r="B111" s="40" t="s">
        <v>707</v>
      </c>
      <c r="C111" s="34">
        <v>7.4992419649165046E-2</v>
      </c>
      <c r="D111" s="34"/>
      <c r="E111" s="34"/>
      <c r="F111" s="34">
        <f t="shared" si="0"/>
        <v>7.4992419649165046E-2</v>
      </c>
      <c r="G111" s="23"/>
    </row>
    <row r="112" spans="1:7" x14ac:dyDescent="0.25">
      <c r="A112" s="23" t="s">
        <v>708</v>
      </c>
      <c r="B112" s="40" t="s">
        <v>709</v>
      </c>
      <c r="C112" s="34">
        <v>3.4504579818477377E-2</v>
      </c>
      <c r="D112" s="34"/>
      <c r="E112" s="34"/>
      <c r="F112" s="34">
        <f t="shared" si="0"/>
        <v>3.4504579818477377E-2</v>
      </c>
      <c r="G112" s="23"/>
    </row>
    <row r="113" spans="1:7" x14ac:dyDescent="0.25">
      <c r="A113" s="23" t="s">
        <v>710</v>
      </c>
      <c r="B113" s="40" t="s">
        <v>711</v>
      </c>
      <c r="C113" s="34">
        <v>0.10755658013064862</v>
      </c>
      <c r="D113" s="34"/>
      <c r="E113" s="34"/>
      <c r="F113" s="34">
        <f t="shared" si="0"/>
        <v>0.10755658013064862</v>
      </c>
      <c r="G113" s="23"/>
    </row>
    <row r="114" spans="1:7" hidden="1" outlineLevel="1" x14ac:dyDescent="0.25">
      <c r="A114" s="23" t="s">
        <v>712</v>
      </c>
      <c r="B114" s="40"/>
      <c r="C114" s="34"/>
      <c r="D114" s="34"/>
      <c r="E114" s="34"/>
      <c r="F114" s="34" t="str">
        <f t="shared" si="0"/>
        <v/>
      </c>
      <c r="G114" s="23"/>
    </row>
    <row r="115" spans="1:7" hidden="1" outlineLevel="1" x14ac:dyDescent="0.25">
      <c r="A115" s="23" t="s">
        <v>713</v>
      </c>
      <c r="B115" s="40"/>
      <c r="C115" s="34"/>
      <c r="D115" s="34"/>
      <c r="E115" s="34"/>
      <c r="F115" s="34" t="str">
        <f t="shared" si="0"/>
        <v/>
      </c>
      <c r="G115" s="23"/>
    </row>
    <row r="116" spans="1:7" hidden="1" outlineLevel="1" x14ac:dyDescent="0.25">
      <c r="A116" s="23" t="s">
        <v>714</v>
      </c>
      <c r="B116" s="40"/>
      <c r="C116" s="34"/>
      <c r="D116" s="34"/>
      <c r="E116" s="34"/>
      <c r="F116" s="34" t="str">
        <f t="shared" si="0"/>
        <v/>
      </c>
      <c r="G116" s="23"/>
    </row>
    <row r="117" spans="1:7" hidden="1" outlineLevel="1" x14ac:dyDescent="0.25">
      <c r="A117" s="23" t="s">
        <v>715</v>
      </c>
      <c r="B117" s="40"/>
      <c r="C117" s="34"/>
      <c r="D117" s="34"/>
      <c r="E117" s="34"/>
      <c r="F117" s="34" t="str">
        <f t="shared" si="0"/>
        <v/>
      </c>
      <c r="G117" s="23"/>
    </row>
    <row r="118" spans="1:7" hidden="1" outlineLevel="1" x14ac:dyDescent="0.25">
      <c r="A118" s="23" t="s">
        <v>716</v>
      </c>
      <c r="B118" s="40"/>
      <c r="C118" s="34"/>
      <c r="D118" s="34"/>
      <c r="E118" s="34"/>
      <c r="F118" s="34" t="str">
        <f t="shared" si="0"/>
        <v/>
      </c>
      <c r="G118" s="23"/>
    </row>
    <row r="119" spans="1:7" hidden="1" outlineLevel="1" x14ac:dyDescent="0.25">
      <c r="A119" s="23" t="s">
        <v>717</v>
      </c>
      <c r="B119" s="40"/>
      <c r="C119" s="34"/>
      <c r="D119" s="34"/>
      <c r="E119" s="34"/>
      <c r="F119" s="34" t="str">
        <f t="shared" si="0"/>
        <v/>
      </c>
      <c r="G119" s="23"/>
    </row>
    <row r="120" spans="1:7" hidden="1" outlineLevel="1" x14ac:dyDescent="0.25">
      <c r="A120" s="23" t="s">
        <v>718</v>
      </c>
      <c r="B120" s="40"/>
      <c r="C120" s="34"/>
      <c r="D120" s="34"/>
      <c r="E120" s="34"/>
      <c r="F120" s="34" t="str">
        <f t="shared" si="0"/>
        <v/>
      </c>
      <c r="G120" s="23"/>
    </row>
    <row r="121" spans="1:7" hidden="1" outlineLevel="1" x14ac:dyDescent="0.25">
      <c r="A121" s="23" t="s">
        <v>719</v>
      </c>
      <c r="B121" s="40"/>
      <c r="C121" s="34"/>
      <c r="D121" s="34"/>
      <c r="E121" s="34"/>
      <c r="F121" s="34" t="str">
        <f t="shared" si="0"/>
        <v/>
      </c>
      <c r="G121" s="23"/>
    </row>
    <row r="122" spans="1:7" hidden="1" outlineLevel="1" x14ac:dyDescent="0.25">
      <c r="A122" s="23" t="s">
        <v>720</v>
      </c>
      <c r="B122" s="40"/>
      <c r="C122" s="34"/>
      <c r="D122" s="34"/>
      <c r="E122" s="34"/>
      <c r="F122" s="34" t="str">
        <f t="shared" si="0"/>
        <v/>
      </c>
      <c r="G122" s="23"/>
    </row>
    <row r="123" spans="1:7" hidden="1" outlineLevel="1" x14ac:dyDescent="0.25">
      <c r="A123" s="23" t="s">
        <v>721</v>
      </c>
      <c r="B123" s="40"/>
      <c r="C123" s="34"/>
      <c r="D123" s="34"/>
      <c r="E123" s="34"/>
      <c r="F123" s="34" t="str">
        <f t="shared" si="0"/>
        <v/>
      </c>
      <c r="G123" s="23"/>
    </row>
    <row r="124" spans="1:7" hidden="1" outlineLevel="1" x14ac:dyDescent="0.25">
      <c r="A124" s="23" t="s">
        <v>722</v>
      </c>
      <c r="B124" s="40"/>
      <c r="C124" s="34"/>
      <c r="D124" s="34"/>
      <c r="E124" s="34"/>
      <c r="F124" s="34" t="str">
        <f t="shared" si="0"/>
        <v/>
      </c>
      <c r="G124" s="23"/>
    </row>
    <row r="125" spans="1:7" hidden="1" outlineLevel="1" x14ac:dyDescent="0.25">
      <c r="A125" s="23" t="s">
        <v>723</v>
      </c>
      <c r="B125" s="40"/>
      <c r="C125" s="34"/>
      <c r="D125" s="34"/>
      <c r="E125" s="34"/>
      <c r="F125" s="34" t="str">
        <f t="shared" si="0"/>
        <v/>
      </c>
      <c r="G125" s="23"/>
    </row>
    <row r="126" spans="1:7" hidden="1" outlineLevel="1" x14ac:dyDescent="0.25">
      <c r="A126" s="23" t="s">
        <v>724</v>
      </c>
      <c r="B126" s="40"/>
      <c r="C126" s="34"/>
      <c r="D126" s="34"/>
      <c r="E126" s="34"/>
      <c r="F126" s="34" t="str">
        <f t="shared" si="0"/>
        <v/>
      </c>
      <c r="G126" s="23"/>
    </row>
    <row r="127" spans="1:7" hidden="1" outlineLevel="1" x14ac:dyDescent="0.25">
      <c r="A127" s="23" t="s">
        <v>725</v>
      </c>
      <c r="B127" s="40"/>
      <c r="C127" s="34"/>
      <c r="D127" s="34"/>
      <c r="E127" s="34"/>
      <c r="F127" s="34" t="str">
        <f t="shared" si="0"/>
        <v/>
      </c>
      <c r="G127" s="23"/>
    </row>
    <row r="128" spans="1:7" hidden="1" outlineLevel="1" x14ac:dyDescent="0.25">
      <c r="A128" s="23" t="s">
        <v>726</v>
      </c>
      <c r="B128" s="40"/>
      <c r="C128" s="34"/>
      <c r="D128" s="34"/>
      <c r="E128" s="34"/>
      <c r="F128" s="34" t="str">
        <f t="shared" si="0"/>
        <v/>
      </c>
      <c r="G128" s="23"/>
    </row>
    <row r="129" spans="1:7" hidden="1" outlineLevel="1" x14ac:dyDescent="0.25">
      <c r="A129" s="23" t="s">
        <v>727</v>
      </c>
      <c r="B129" s="40"/>
      <c r="C129" s="34"/>
      <c r="D129" s="34"/>
      <c r="E129" s="34"/>
      <c r="F129" s="34" t="str">
        <f t="shared" si="0"/>
        <v/>
      </c>
      <c r="G129" s="23"/>
    </row>
    <row r="130" spans="1:7" hidden="1" outlineLevel="1" x14ac:dyDescent="0.25">
      <c r="A130" s="23" t="s">
        <v>728</v>
      </c>
      <c r="B130" s="40"/>
      <c r="C130" s="34"/>
      <c r="D130" s="34"/>
      <c r="E130" s="34"/>
      <c r="F130" s="34" t="str">
        <f t="shared" si="0"/>
        <v/>
      </c>
      <c r="G130" s="23"/>
    </row>
    <row r="131" spans="1:7" hidden="1" outlineLevel="1" x14ac:dyDescent="0.25">
      <c r="A131" s="23" t="s">
        <v>729</v>
      </c>
      <c r="B131" s="40"/>
      <c r="C131" s="34"/>
      <c r="D131" s="34"/>
      <c r="E131" s="34"/>
      <c r="F131" s="34" t="str">
        <f t="shared" si="0"/>
        <v/>
      </c>
      <c r="G131" s="23"/>
    </row>
    <row r="132" spans="1:7" hidden="1" outlineLevel="1" x14ac:dyDescent="0.25">
      <c r="A132" s="23" t="s">
        <v>730</v>
      </c>
      <c r="B132" s="40"/>
      <c r="C132" s="34"/>
      <c r="D132" s="34"/>
      <c r="E132" s="34"/>
      <c r="F132" s="34" t="str">
        <f t="shared" si="0"/>
        <v/>
      </c>
      <c r="G132" s="23"/>
    </row>
    <row r="133" spans="1:7" hidden="1" outlineLevel="1" x14ac:dyDescent="0.25">
      <c r="A133" s="23" t="s">
        <v>731</v>
      </c>
      <c r="B133" s="40"/>
      <c r="C133" s="34"/>
      <c r="D133" s="34"/>
      <c r="E133" s="34"/>
      <c r="F133" s="34" t="str">
        <f t="shared" si="0"/>
        <v/>
      </c>
      <c r="G133" s="23"/>
    </row>
    <row r="134" spans="1:7" hidden="1" outlineLevel="1" x14ac:dyDescent="0.25">
      <c r="A134" s="23" t="s">
        <v>732</v>
      </c>
      <c r="B134" s="40"/>
      <c r="C134" s="34"/>
      <c r="D134" s="34"/>
      <c r="E134" s="34"/>
      <c r="F134" s="34" t="str">
        <f t="shared" si="0"/>
        <v/>
      </c>
      <c r="G134" s="23"/>
    </row>
    <row r="135" spans="1:7" hidden="1" outlineLevel="1" x14ac:dyDescent="0.25">
      <c r="A135" s="23" t="s">
        <v>733</v>
      </c>
      <c r="B135" s="40"/>
      <c r="C135" s="34"/>
      <c r="D135" s="34"/>
      <c r="E135" s="34"/>
      <c r="F135" s="34" t="str">
        <f t="shared" si="0"/>
        <v/>
      </c>
      <c r="G135" s="23"/>
    </row>
    <row r="136" spans="1:7" hidden="1" outlineLevel="1" x14ac:dyDescent="0.25">
      <c r="A136" s="23" t="s">
        <v>734</v>
      </c>
      <c r="B136" s="40"/>
      <c r="C136" s="34"/>
      <c r="D136" s="34"/>
      <c r="E136" s="34"/>
      <c r="F136" s="34" t="str">
        <f t="shared" si="0"/>
        <v/>
      </c>
      <c r="G136" s="23"/>
    </row>
    <row r="137" spans="1:7" hidden="1" outlineLevel="1" x14ac:dyDescent="0.25">
      <c r="A137" s="23" t="s">
        <v>735</v>
      </c>
      <c r="B137" s="40"/>
      <c r="C137" s="34"/>
      <c r="D137" s="34"/>
      <c r="E137" s="34"/>
      <c r="F137" s="34" t="str">
        <f t="shared" si="0"/>
        <v/>
      </c>
      <c r="G137" s="23"/>
    </row>
    <row r="138" spans="1:7" hidden="1" outlineLevel="1" x14ac:dyDescent="0.25">
      <c r="A138" s="23" t="s">
        <v>736</v>
      </c>
      <c r="B138" s="40"/>
      <c r="C138" s="34"/>
      <c r="D138" s="34"/>
      <c r="E138" s="34"/>
      <c r="F138" s="34" t="str">
        <f t="shared" si="0"/>
        <v/>
      </c>
      <c r="G138" s="23"/>
    </row>
    <row r="139" spans="1:7" hidden="1" outlineLevel="1" x14ac:dyDescent="0.25">
      <c r="A139" s="23" t="s">
        <v>737</v>
      </c>
      <c r="B139" s="40"/>
      <c r="C139" s="34"/>
      <c r="D139" s="34"/>
      <c r="E139" s="34"/>
      <c r="F139" s="34" t="str">
        <f t="shared" si="0"/>
        <v/>
      </c>
      <c r="G139" s="23"/>
    </row>
    <row r="140" spans="1:7" hidden="1" outlineLevel="1" x14ac:dyDescent="0.25">
      <c r="A140" s="23" t="s">
        <v>738</v>
      </c>
      <c r="B140" s="40"/>
      <c r="C140" s="34"/>
      <c r="D140" s="34"/>
      <c r="E140" s="34"/>
      <c r="F140" s="34" t="str">
        <f t="shared" si="0"/>
        <v/>
      </c>
      <c r="G140" s="23"/>
    </row>
    <row r="141" spans="1:7" hidden="1" outlineLevel="1" x14ac:dyDescent="0.25">
      <c r="A141" s="23" t="s">
        <v>739</v>
      </c>
      <c r="B141" s="40"/>
      <c r="C141" s="34"/>
      <c r="D141" s="34"/>
      <c r="E141" s="34"/>
      <c r="F141" s="34" t="str">
        <f t="shared" si="0"/>
        <v/>
      </c>
      <c r="G141" s="23"/>
    </row>
    <row r="142" spans="1:7" hidden="1" outlineLevel="1" x14ac:dyDescent="0.25">
      <c r="A142" s="23" t="s">
        <v>740</v>
      </c>
      <c r="B142" s="40"/>
      <c r="C142" s="34"/>
      <c r="D142" s="34"/>
      <c r="E142" s="34"/>
      <c r="F142" s="34" t="str">
        <f t="shared" si="0"/>
        <v/>
      </c>
      <c r="G142" s="23"/>
    </row>
    <row r="143" spans="1:7" hidden="1" outlineLevel="1" x14ac:dyDescent="0.25">
      <c r="A143" s="23" t="s">
        <v>741</v>
      </c>
      <c r="B143" s="40"/>
      <c r="C143" s="34"/>
      <c r="D143" s="34"/>
      <c r="E143" s="34"/>
      <c r="F143" s="34" t="str">
        <f t="shared" si="0"/>
        <v/>
      </c>
      <c r="G143" s="23"/>
    </row>
    <row r="144" spans="1:7" hidden="1" outlineLevel="1" x14ac:dyDescent="0.25">
      <c r="A144" s="23" t="s">
        <v>742</v>
      </c>
      <c r="B144" s="40"/>
      <c r="C144" s="34"/>
      <c r="D144" s="34"/>
      <c r="E144" s="34"/>
      <c r="F144" s="34" t="str">
        <f t="shared" si="0"/>
        <v/>
      </c>
      <c r="G144" s="23"/>
    </row>
    <row r="145" spans="1:7" hidden="1" outlineLevel="1" x14ac:dyDescent="0.25">
      <c r="A145" s="23" t="s">
        <v>743</v>
      </c>
      <c r="B145" s="40"/>
      <c r="C145" s="34"/>
      <c r="D145" s="34"/>
      <c r="E145" s="34"/>
      <c r="F145" s="34" t="str">
        <f t="shared" si="0"/>
        <v/>
      </c>
      <c r="G145" s="23"/>
    </row>
    <row r="146" spans="1:7" hidden="1" outlineLevel="1" x14ac:dyDescent="0.25">
      <c r="A146" s="23" t="s">
        <v>744</v>
      </c>
      <c r="B146" s="40"/>
      <c r="C146" s="34"/>
      <c r="D146" s="34"/>
      <c r="E146" s="34"/>
      <c r="F146" s="34" t="str">
        <f t="shared" si="0"/>
        <v/>
      </c>
      <c r="G146" s="23"/>
    </row>
    <row r="147" spans="1:7" hidden="1" outlineLevel="1" x14ac:dyDescent="0.25">
      <c r="A147" s="23" t="s">
        <v>745</v>
      </c>
      <c r="B147" s="40"/>
      <c r="C147" s="34"/>
      <c r="D147" s="34"/>
      <c r="E147" s="34"/>
      <c r="F147" s="34" t="str">
        <f t="shared" si="0"/>
        <v/>
      </c>
      <c r="G147" s="23"/>
    </row>
    <row r="148" spans="1:7" hidden="1" outlineLevel="1" x14ac:dyDescent="0.25">
      <c r="A148" s="23" t="s">
        <v>746</v>
      </c>
      <c r="B148" s="40"/>
      <c r="C148" s="34"/>
      <c r="D148" s="34"/>
      <c r="E148" s="34"/>
      <c r="F148" s="34" t="str">
        <f t="shared" si="0"/>
        <v/>
      </c>
      <c r="G148" s="23"/>
    </row>
    <row r="149" spans="1:7" collapsed="1" x14ac:dyDescent="0.25">
      <c r="A149" s="491"/>
      <c r="B149" s="492" t="s">
        <v>747</v>
      </c>
      <c r="C149" s="491" t="s">
        <v>587</v>
      </c>
      <c r="D149" s="491" t="s">
        <v>588</v>
      </c>
      <c r="E149" s="491"/>
      <c r="F149" s="494" t="s">
        <v>552</v>
      </c>
      <c r="G149" s="494"/>
    </row>
    <row r="150" spans="1:7" x14ac:dyDescent="0.25">
      <c r="A150" s="23" t="s">
        <v>748</v>
      </c>
      <c r="B150" s="23" t="s">
        <v>749</v>
      </c>
      <c r="C150" s="34">
        <v>0.9966912199091571</v>
      </c>
      <c r="D150" s="34"/>
      <c r="E150" s="41"/>
      <c r="F150" s="34">
        <f>C150</f>
        <v>0.9966912199091571</v>
      </c>
      <c r="G150" s="19"/>
    </row>
    <row r="151" spans="1:7" x14ac:dyDescent="0.25">
      <c r="A151" s="23" t="s">
        <v>750</v>
      </c>
      <c r="B151" s="23" t="s">
        <v>751</v>
      </c>
      <c r="C151" s="34">
        <f>1-C150</f>
        <v>3.3087800908428999E-3</v>
      </c>
      <c r="D151" s="34"/>
      <c r="E151" s="41"/>
      <c r="F151" s="34">
        <f>C151</f>
        <v>3.3087800908428999E-3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collapsed="1" x14ac:dyDescent="0.25">
      <c r="A159" s="491"/>
      <c r="B159" s="492" t="s">
        <v>759</v>
      </c>
      <c r="C159" s="491" t="s">
        <v>587</v>
      </c>
      <c r="D159" s="491" t="s">
        <v>588</v>
      </c>
      <c r="E159" s="491"/>
      <c r="F159" s="494" t="s">
        <v>552</v>
      </c>
      <c r="G159" s="494"/>
    </row>
    <row r="160" spans="1:7" x14ac:dyDescent="0.25">
      <c r="A160" s="23" t="s">
        <v>760</v>
      </c>
      <c r="B160" s="23" t="s">
        <v>761</v>
      </c>
      <c r="C160" s="34">
        <v>2.0350709296188652E-4</v>
      </c>
      <c r="D160" s="34"/>
      <c r="E160" s="41"/>
      <c r="F160" s="34">
        <f>C160</f>
        <v>2.0350709296188652E-4</v>
      </c>
      <c r="G160" s="19"/>
    </row>
    <row r="161" spans="1:7" x14ac:dyDescent="0.25">
      <c r="A161" s="23" t="s">
        <v>762</v>
      </c>
      <c r="B161" s="23" t="s">
        <v>763</v>
      </c>
      <c r="C161" s="34">
        <f>1-C160</f>
        <v>0.99979649290703809</v>
      </c>
      <c r="D161" s="34"/>
      <c r="E161" s="41"/>
      <c r="F161" s="34">
        <f>C161</f>
        <v>0.99979649290703809</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collapsed="1" x14ac:dyDescent="0.25">
      <c r="A169" s="491"/>
      <c r="B169" s="492" t="s">
        <v>771</v>
      </c>
      <c r="C169" s="491" t="s">
        <v>587</v>
      </c>
      <c r="D169" s="491" t="s">
        <v>588</v>
      </c>
      <c r="E169" s="491"/>
      <c r="F169" s="494" t="s">
        <v>552</v>
      </c>
      <c r="G169" s="494"/>
    </row>
    <row r="170" spans="1:7" x14ac:dyDescent="0.25">
      <c r="A170" s="23" t="s">
        <v>772</v>
      </c>
      <c r="B170" s="42" t="s">
        <v>773</v>
      </c>
      <c r="C170" s="34">
        <v>6.9803276248327578E-2</v>
      </c>
      <c r="D170" s="34"/>
      <c r="E170" s="41"/>
      <c r="F170" s="34">
        <f>C170</f>
        <v>6.9803276248327578E-2</v>
      </c>
      <c r="G170" s="19"/>
    </row>
    <row r="171" spans="1:7" x14ac:dyDescent="0.25">
      <c r="A171" s="23" t="s">
        <v>774</v>
      </c>
      <c r="B171" s="42" t="s">
        <v>775</v>
      </c>
      <c r="C171" s="34">
        <v>2.2834038466292637E-2</v>
      </c>
      <c r="D171" s="34"/>
      <c r="E171" s="41"/>
      <c r="F171" s="34">
        <f>C171</f>
        <v>2.2834038466292637E-2</v>
      </c>
      <c r="G171" s="19"/>
    </row>
    <row r="172" spans="1:7" x14ac:dyDescent="0.25">
      <c r="A172" s="23" t="s">
        <v>776</v>
      </c>
      <c r="B172" s="42" t="s">
        <v>777</v>
      </c>
      <c r="C172" s="34">
        <v>8.6846367862810483E-2</v>
      </c>
      <c r="D172" s="34"/>
      <c r="E172" s="34"/>
      <c r="F172" s="34">
        <f>C172</f>
        <v>8.6846367862810483E-2</v>
      </c>
      <c r="G172" s="19"/>
    </row>
    <row r="173" spans="1:7" x14ac:dyDescent="0.25">
      <c r="A173" s="23" t="s">
        <v>778</v>
      </c>
      <c r="B173" s="42" t="s">
        <v>779</v>
      </c>
      <c r="C173" s="34">
        <v>0.29945771813000832</v>
      </c>
      <c r="D173" s="34"/>
      <c r="E173" s="34"/>
      <c r="F173" s="34">
        <f>C173</f>
        <v>0.29945771813000832</v>
      </c>
      <c r="G173" s="19"/>
    </row>
    <row r="174" spans="1:7" x14ac:dyDescent="0.25">
      <c r="A174" s="23" t="s">
        <v>780</v>
      </c>
      <c r="B174" s="42" t="s">
        <v>781</v>
      </c>
      <c r="C174" s="34">
        <v>0.52105859929256104</v>
      </c>
      <c r="D174" s="34"/>
      <c r="E174" s="34"/>
      <c r="F174" s="34">
        <f>C174</f>
        <v>0.52105859929256104</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collapsed="1" x14ac:dyDescent="0.25">
      <c r="A179" s="491"/>
      <c r="B179" s="492" t="s">
        <v>786</v>
      </c>
      <c r="C179" s="491" t="s">
        <v>587</v>
      </c>
      <c r="D179" s="491" t="s">
        <v>588</v>
      </c>
      <c r="E179" s="491"/>
      <c r="F179" s="494" t="s">
        <v>552</v>
      </c>
      <c r="G179" s="494"/>
    </row>
    <row r="180" spans="1:7" s="393" customFormat="1" x14ac:dyDescent="0.25">
      <c r="A180" s="384" t="s">
        <v>787</v>
      </c>
      <c r="B180" s="384" t="s">
        <v>788</v>
      </c>
      <c r="C180" s="392">
        <v>0</v>
      </c>
      <c r="D180" s="392"/>
      <c r="E180" s="41"/>
      <c r="F180" s="392">
        <f>C180</f>
        <v>0</v>
      </c>
      <c r="G180" s="387"/>
    </row>
    <row r="181" spans="1:7" s="393" customFormat="1" x14ac:dyDescent="0.25">
      <c r="A181" s="384" t="s">
        <v>789</v>
      </c>
      <c r="B181" s="384" t="s">
        <v>790</v>
      </c>
      <c r="C181" s="392">
        <v>0</v>
      </c>
      <c r="D181" s="392"/>
      <c r="E181" s="41"/>
      <c r="F181" s="392">
        <f>C181</f>
        <v>0</v>
      </c>
      <c r="G181" s="387"/>
    </row>
    <row r="182" spans="1:7" s="393" customFormat="1" x14ac:dyDescent="0.25">
      <c r="A182" s="384" t="s">
        <v>791</v>
      </c>
      <c r="B182" s="384"/>
      <c r="C182" s="392"/>
      <c r="D182" s="392"/>
      <c r="E182" s="41"/>
      <c r="F182" s="392"/>
      <c r="G182" s="387"/>
    </row>
    <row r="183" spans="1:7" s="393" customFormat="1" x14ac:dyDescent="0.25">
      <c r="A183" s="384" t="s">
        <v>792</v>
      </c>
      <c r="B183" s="384"/>
      <c r="C183" s="392"/>
      <c r="D183" s="392"/>
      <c r="E183" s="41"/>
      <c r="F183" s="392"/>
      <c r="G183" s="387"/>
    </row>
    <row r="184" spans="1:7" x14ac:dyDescent="0.25">
      <c r="A184" s="384" t="s">
        <v>793</v>
      </c>
      <c r="B184" s="23"/>
      <c r="C184" s="34"/>
      <c r="D184" s="34"/>
      <c r="E184" s="41"/>
      <c r="F184" s="34"/>
      <c r="G184" s="19"/>
    </row>
    <row r="185" spans="1:7" ht="18.75" x14ac:dyDescent="0.25">
      <c r="A185" s="43"/>
      <c r="B185" s="44" t="s">
        <v>549</v>
      </c>
      <c r="C185" s="43"/>
      <c r="D185" s="43"/>
      <c r="E185" s="43"/>
      <c r="F185" s="45"/>
      <c r="G185" s="45"/>
    </row>
    <row r="186" spans="1:7" x14ac:dyDescent="0.25">
      <c r="A186" s="491"/>
      <c r="B186" s="492" t="s">
        <v>794</v>
      </c>
      <c r="C186" s="491" t="s">
        <v>795</v>
      </c>
      <c r="D186" s="491" t="s">
        <v>796</v>
      </c>
      <c r="E186" s="491"/>
      <c r="F186" s="494" t="s">
        <v>587</v>
      </c>
      <c r="G186" s="494" t="s">
        <v>797</v>
      </c>
    </row>
    <row r="187" spans="1:7" x14ac:dyDescent="0.25">
      <c r="A187" s="23" t="s">
        <v>798</v>
      </c>
      <c r="B187" s="40" t="s">
        <v>799</v>
      </c>
      <c r="C187" s="31">
        <f>C214/D214*1000</f>
        <v>119.88341318828509</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29320.659237290001</v>
      </c>
      <c r="D190" s="49">
        <v>359773</v>
      </c>
      <c r="E190" s="46"/>
      <c r="F190" s="32">
        <f>C190/C$214</f>
        <v>0.55355328266249004</v>
      </c>
      <c r="G190" s="32">
        <f>D190/D$214</f>
        <v>0.81427924767444493</v>
      </c>
    </row>
    <row r="191" spans="1:7" x14ac:dyDescent="0.25">
      <c r="A191" s="23" t="s">
        <v>803</v>
      </c>
      <c r="B191" s="40" t="s">
        <v>804</v>
      </c>
      <c r="C191" s="31">
        <v>20057.84827799</v>
      </c>
      <c r="D191" s="49">
        <v>73951</v>
      </c>
      <c r="E191" s="46"/>
      <c r="F191" s="32">
        <f t="shared" ref="F191:F195" si="1">C191/C$214</f>
        <v>0.37867797130927522</v>
      </c>
      <c r="G191" s="32">
        <f t="shared" ref="G191:G195" si="2">D191/D$214</f>
        <v>0.16737432949324402</v>
      </c>
    </row>
    <row r="192" spans="1:7" x14ac:dyDescent="0.25">
      <c r="A192" s="23" t="s">
        <v>805</v>
      </c>
      <c r="B192" s="40" t="s">
        <v>806</v>
      </c>
      <c r="C192" s="31">
        <v>3588.97736725</v>
      </c>
      <c r="D192" s="49">
        <v>8105</v>
      </c>
      <c r="E192" s="46"/>
      <c r="F192" s="32">
        <f t="shared" si="1"/>
        <v>6.7757351121080764E-2</v>
      </c>
      <c r="G192" s="32">
        <f t="shared" si="2"/>
        <v>1.8344159518366793E-2</v>
      </c>
    </row>
    <row r="193" spans="1:7" x14ac:dyDescent="0.25">
      <c r="A193" s="23" t="s">
        <v>807</v>
      </c>
      <c r="B193" s="40" t="s">
        <v>808</v>
      </c>
      <c r="C193" s="31">
        <v>0.60356644999999998</v>
      </c>
      <c r="D193" s="49">
        <v>1</v>
      </c>
      <c r="E193" s="46"/>
      <c r="F193" s="32">
        <f t="shared" si="1"/>
        <v>1.1394907153981366E-5</v>
      </c>
      <c r="G193" s="32">
        <f t="shared" si="2"/>
        <v>2.2633139442772108E-6</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52968.088448980001</v>
      </c>
      <c r="D214" s="53">
        <f>SUM(D190:D195)</f>
        <v>441830</v>
      </c>
      <c r="E214" s="50"/>
      <c r="F214" s="54">
        <f>SUM(F190:F195)</f>
        <v>0.99999999999999989</v>
      </c>
      <c r="G214" s="54">
        <f>SUM(G190:G195)</f>
        <v>1</v>
      </c>
    </row>
    <row r="215" spans="1:7" x14ac:dyDescent="0.25">
      <c r="A215" s="491"/>
      <c r="B215" s="492" t="s">
        <v>832</v>
      </c>
      <c r="C215" s="491" t="s">
        <v>795</v>
      </c>
      <c r="D215" s="491" t="s">
        <v>796</v>
      </c>
      <c r="E215" s="491"/>
      <c r="F215" s="494" t="s">
        <v>587</v>
      </c>
      <c r="G215" s="494" t="s">
        <v>797</v>
      </c>
    </row>
    <row r="216" spans="1:7" x14ac:dyDescent="0.25">
      <c r="A216" s="23" t="s">
        <v>833</v>
      </c>
      <c r="B216" s="23" t="s">
        <v>834</v>
      </c>
      <c r="C216" s="34">
        <v>0.63622926291540782</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9200.5313660699994</v>
      </c>
      <c r="D219" s="49">
        <v>164521</v>
      </c>
      <c r="E219" s="23"/>
      <c r="F219" s="32">
        <f>C219/C$227</f>
        <v>0.17369951673699055</v>
      </c>
      <c r="G219" s="32">
        <f>D219/D$227</f>
        <v>0.37236267342643098</v>
      </c>
    </row>
    <row r="220" spans="1:7" x14ac:dyDescent="0.25">
      <c r="A220" s="23" t="s">
        <v>838</v>
      </c>
      <c r="B220" s="23" t="s">
        <v>839</v>
      </c>
      <c r="C220" s="31">
        <v>5510.1631059000001</v>
      </c>
      <c r="D220" s="49">
        <v>50038</v>
      </c>
      <c r="E220" s="23"/>
      <c r="F220" s="32">
        <f t="shared" ref="F220:G233" si="3">C220/C$227</f>
        <v>0.10402797735862239</v>
      </c>
      <c r="G220" s="32">
        <f t="shared" si="3"/>
        <v>0.11325170314374307</v>
      </c>
    </row>
    <row r="221" spans="1:7" x14ac:dyDescent="0.25">
      <c r="A221" s="23" t="s">
        <v>840</v>
      </c>
      <c r="B221" s="23" t="s">
        <v>841</v>
      </c>
      <c r="C221" s="31">
        <v>6533.07426184</v>
      </c>
      <c r="D221" s="49">
        <v>49964</v>
      </c>
      <c r="E221" s="23"/>
      <c r="F221" s="32">
        <f t="shared" si="3"/>
        <v>0.1233398155973251</v>
      </c>
      <c r="G221" s="32">
        <f t="shared" si="3"/>
        <v>0.11308421791186656</v>
      </c>
    </row>
    <row r="222" spans="1:7" x14ac:dyDescent="0.25">
      <c r="A222" s="23" t="s">
        <v>842</v>
      </c>
      <c r="B222" s="23" t="s">
        <v>843</v>
      </c>
      <c r="C222" s="31">
        <v>7440.95604095</v>
      </c>
      <c r="D222" s="49">
        <v>48676</v>
      </c>
      <c r="E222" s="23"/>
      <c r="F222" s="32">
        <f t="shared" si="3"/>
        <v>0.14047998066075743</v>
      </c>
      <c r="G222" s="32">
        <f t="shared" si="3"/>
        <v>0.11016906955163751</v>
      </c>
    </row>
    <row r="223" spans="1:7" x14ac:dyDescent="0.25">
      <c r="A223" s="23" t="s">
        <v>844</v>
      </c>
      <c r="B223" s="23" t="s">
        <v>845</v>
      </c>
      <c r="C223" s="31">
        <v>9045.7565316700002</v>
      </c>
      <c r="D223" s="49">
        <v>51513</v>
      </c>
      <c r="E223" s="23"/>
      <c r="F223" s="32">
        <f t="shared" si="3"/>
        <v>0.17077747746896824</v>
      </c>
      <c r="G223" s="32">
        <f t="shared" si="3"/>
        <v>0.11659009121155195</v>
      </c>
    </row>
    <row r="224" spans="1:7" x14ac:dyDescent="0.25">
      <c r="A224" s="23" t="s">
        <v>846</v>
      </c>
      <c r="B224" s="23" t="s">
        <v>847</v>
      </c>
      <c r="C224" s="31">
        <v>10086.283117520001</v>
      </c>
      <c r="D224" s="49">
        <v>50748</v>
      </c>
      <c r="E224" s="23"/>
      <c r="F224" s="32">
        <f t="shared" si="3"/>
        <v>0.19042188254981721</v>
      </c>
      <c r="G224" s="32">
        <f t="shared" si="3"/>
        <v>0.11485865604417989</v>
      </c>
    </row>
    <row r="225" spans="1:7" x14ac:dyDescent="0.25">
      <c r="A225" s="23" t="s">
        <v>848</v>
      </c>
      <c r="B225" s="23" t="s">
        <v>849</v>
      </c>
      <c r="C225" s="31">
        <v>4843.91942217</v>
      </c>
      <c r="D225" s="49">
        <v>24512</v>
      </c>
      <c r="E225" s="23"/>
      <c r="F225" s="32">
        <f t="shared" si="3"/>
        <v>9.1449768417370139E-2</v>
      </c>
      <c r="G225" s="32">
        <f t="shared" si="3"/>
        <v>5.547835140212299E-2</v>
      </c>
    </row>
    <row r="226" spans="1:7" x14ac:dyDescent="0.25">
      <c r="A226" s="23" t="s">
        <v>850</v>
      </c>
      <c r="B226" s="23" t="s">
        <v>851</v>
      </c>
      <c r="C226" s="31">
        <f>SUM(C228:C233)</f>
        <v>307.40460286000001</v>
      </c>
      <c r="D226" s="49">
        <f>SUM(D228:D233)</f>
        <v>1858</v>
      </c>
      <c r="E226" s="23"/>
      <c r="F226" s="32">
        <f>SUM(F228:F233)</f>
        <v>5.803581210148798E-3</v>
      </c>
      <c r="G226" s="32">
        <f>SUM(G228:G233)</f>
        <v>4.205237308467058E-3</v>
      </c>
    </row>
    <row r="227" spans="1:7" x14ac:dyDescent="0.25">
      <c r="A227" s="23" t="s">
        <v>852</v>
      </c>
      <c r="B227" s="51" t="s">
        <v>107</v>
      </c>
      <c r="C227" s="31">
        <f>SUM(C219:C226)</f>
        <v>52968.088448980008</v>
      </c>
      <c r="D227" s="49">
        <f>SUM(D219:D226)</f>
        <v>441830</v>
      </c>
      <c r="E227" s="23"/>
      <c r="F227" s="34">
        <f>SUM(F219:F226)</f>
        <v>0.99999999999999978</v>
      </c>
      <c r="G227" s="34">
        <f>SUM(G219:G226)</f>
        <v>1</v>
      </c>
    </row>
    <row r="228" spans="1:7" hidden="1" outlineLevel="1" x14ac:dyDescent="0.25">
      <c r="A228" s="23" t="s">
        <v>853</v>
      </c>
      <c r="B228" s="35" t="s">
        <v>854</v>
      </c>
      <c r="C228" s="31">
        <v>260.64357339999998</v>
      </c>
      <c r="D228" s="49">
        <v>1551</v>
      </c>
      <c r="E228" s="23"/>
      <c r="F228" s="32">
        <f t="shared" si="3"/>
        <v>4.9207660882657194E-3</v>
      </c>
      <c r="G228" s="32">
        <f t="shared" si="3"/>
        <v>3.5103999275739538E-3</v>
      </c>
    </row>
    <row r="229" spans="1:7" hidden="1" outlineLevel="1" x14ac:dyDescent="0.25">
      <c r="A229" s="23" t="s">
        <v>855</v>
      </c>
      <c r="B229" s="35" t="s">
        <v>856</v>
      </c>
      <c r="C229" s="31">
        <v>42.074839369999999</v>
      </c>
      <c r="D229" s="49">
        <v>271</v>
      </c>
      <c r="E229" s="23"/>
      <c r="F229" s="32">
        <f t="shared" si="3"/>
        <v>7.9434317155936977E-4</v>
      </c>
      <c r="G229" s="32">
        <f t="shared" si="3"/>
        <v>6.1335807889912415E-4</v>
      </c>
    </row>
    <row r="230" spans="1:7" hidden="1" outlineLevel="1" x14ac:dyDescent="0.25">
      <c r="A230" s="23" t="s">
        <v>857</v>
      </c>
      <c r="B230" s="35" t="s">
        <v>858</v>
      </c>
      <c r="C230" s="31">
        <v>4.2267719799999997</v>
      </c>
      <c r="D230" s="49">
        <v>32</v>
      </c>
      <c r="E230" s="23"/>
      <c r="F230" s="32">
        <f t="shared" si="3"/>
        <v>7.9798461748743608E-5</v>
      </c>
      <c r="G230" s="32">
        <f t="shared" si="3"/>
        <v>7.2426046216870745E-5</v>
      </c>
    </row>
    <row r="231" spans="1:7" hidden="1" outlineLevel="1" x14ac:dyDescent="0.25">
      <c r="A231" s="23" t="s">
        <v>859</v>
      </c>
      <c r="B231" s="35" t="s">
        <v>860</v>
      </c>
      <c r="C231" s="31">
        <v>0</v>
      </c>
      <c r="D231" s="49">
        <v>0</v>
      </c>
      <c r="E231" s="23"/>
      <c r="F231" s="32">
        <f t="shared" si="3"/>
        <v>0</v>
      </c>
      <c r="G231" s="32">
        <f t="shared" si="3"/>
        <v>0</v>
      </c>
    </row>
    <row r="232" spans="1:7" hidden="1" outlineLevel="1" x14ac:dyDescent="0.25">
      <c r="A232" s="23" t="s">
        <v>861</v>
      </c>
      <c r="B232" s="35" t="s">
        <v>862</v>
      </c>
      <c r="C232" s="31">
        <v>6.6837419999999995E-2</v>
      </c>
      <c r="D232" s="49">
        <v>1</v>
      </c>
      <c r="E232" s="23"/>
      <c r="F232" s="32">
        <f t="shared" si="3"/>
        <v>1.2618431579682024E-6</v>
      </c>
      <c r="G232" s="32">
        <f t="shared" si="3"/>
        <v>2.2633139442772108E-6</v>
      </c>
    </row>
    <row r="233" spans="1:7" hidden="1" outlineLevel="1" x14ac:dyDescent="0.25">
      <c r="A233" s="23" t="s">
        <v>863</v>
      </c>
      <c r="B233" s="35" t="s">
        <v>864</v>
      </c>
      <c r="C233" s="31">
        <v>0.39258069000000001</v>
      </c>
      <c r="D233" s="49">
        <v>3</v>
      </c>
      <c r="E233" s="23"/>
      <c r="F233" s="32">
        <f t="shared" si="3"/>
        <v>7.4116454169974837E-6</v>
      </c>
      <c r="G233" s="32">
        <f t="shared" si="3"/>
        <v>6.7899418328316323E-6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collapsed="1" x14ac:dyDescent="0.25">
      <c r="A237" s="491"/>
      <c r="B237" s="492" t="s">
        <v>868</v>
      </c>
      <c r="C237" s="491" t="s">
        <v>795</v>
      </c>
      <c r="D237" s="491" t="s">
        <v>796</v>
      </c>
      <c r="E237" s="491"/>
      <c r="F237" s="494" t="s">
        <v>587</v>
      </c>
      <c r="G237" s="494" t="s">
        <v>797</v>
      </c>
    </row>
    <row r="238" spans="1:7" x14ac:dyDescent="0.25">
      <c r="A238" s="23" t="s">
        <v>869</v>
      </c>
      <c r="B238" s="23" t="s">
        <v>834</v>
      </c>
      <c r="C238" s="34">
        <v>0.59275439006295405</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12107.62491952</v>
      </c>
      <c r="D241" s="49">
        <v>196765</v>
      </c>
      <c r="E241" s="23"/>
      <c r="F241" s="32">
        <f>C241/C$249</f>
        <v>0.22858338433682243</v>
      </c>
      <c r="G241" s="32">
        <f>D241/D$249</f>
        <v>0.44534096824570535</v>
      </c>
    </row>
    <row r="242" spans="1:7" x14ac:dyDescent="0.25">
      <c r="A242" s="23" t="s">
        <v>871</v>
      </c>
      <c r="B242" s="23" t="s">
        <v>839</v>
      </c>
      <c r="C242" s="31">
        <v>6610.8990452099997</v>
      </c>
      <c r="D242" s="49">
        <v>54383</v>
      </c>
      <c r="E242" s="23"/>
      <c r="F242" s="32">
        <f t="shared" ref="F242:G247" si="4">C242/C$249</f>
        <v>0.12480909239490036</v>
      </c>
      <c r="G242" s="32">
        <f t="shared" si="4"/>
        <v>0.12308580223162754</v>
      </c>
    </row>
    <row r="243" spans="1:7" x14ac:dyDescent="0.25">
      <c r="A243" s="23" t="s">
        <v>872</v>
      </c>
      <c r="B243" s="23" t="s">
        <v>841</v>
      </c>
      <c r="C243" s="31">
        <v>7262.2445203799998</v>
      </c>
      <c r="D243" s="49">
        <v>49809</v>
      </c>
      <c r="E243" s="23"/>
      <c r="F243" s="32">
        <f t="shared" si="4"/>
        <v>0.13710603370886509</v>
      </c>
      <c r="G243" s="32">
        <f t="shared" si="4"/>
        <v>0.11273340425050359</v>
      </c>
    </row>
    <row r="244" spans="1:7" x14ac:dyDescent="0.25">
      <c r="A244" s="23" t="s">
        <v>873</v>
      </c>
      <c r="B244" s="23" t="s">
        <v>843</v>
      </c>
      <c r="C244" s="31">
        <v>7897.8367367199999</v>
      </c>
      <c r="D244" s="49">
        <v>46586</v>
      </c>
      <c r="E244" s="23"/>
      <c r="F244" s="32">
        <f t="shared" si="4"/>
        <v>0.14910556465195768</v>
      </c>
      <c r="G244" s="32">
        <f t="shared" si="4"/>
        <v>0.10543874340809814</v>
      </c>
    </row>
    <row r="245" spans="1:7" x14ac:dyDescent="0.25">
      <c r="A245" s="23" t="s">
        <v>874</v>
      </c>
      <c r="B245" s="23" t="s">
        <v>845</v>
      </c>
      <c r="C245" s="31">
        <v>7456.0478836599996</v>
      </c>
      <c r="D245" s="49">
        <v>39514</v>
      </c>
      <c r="E245" s="23"/>
      <c r="F245" s="32">
        <f t="shared" si="4"/>
        <v>0.14076490396367286</v>
      </c>
      <c r="G245" s="32">
        <f>D245/D$249</f>
        <v>8.9432587194169702E-2</v>
      </c>
    </row>
    <row r="246" spans="1:7" x14ac:dyDescent="0.25">
      <c r="A246" s="23" t="s">
        <v>875</v>
      </c>
      <c r="B246" s="23" t="s">
        <v>847</v>
      </c>
      <c r="C246" s="31">
        <v>6132.2380997399996</v>
      </c>
      <c r="D246" s="49">
        <v>29496</v>
      </c>
      <c r="E246" s="23"/>
      <c r="F246" s="32">
        <f t="shared" si="4"/>
        <v>0.11577231271328024</v>
      </c>
      <c r="G246" s="32">
        <f t="shared" si="4"/>
        <v>6.6758708100400604E-2</v>
      </c>
    </row>
    <row r="247" spans="1:7" x14ac:dyDescent="0.25">
      <c r="A247" s="23" t="s">
        <v>876</v>
      </c>
      <c r="B247" s="23" t="s">
        <v>849</v>
      </c>
      <c r="C247" s="31">
        <v>5501.1972437499999</v>
      </c>
      <c r="D247" s="49">
        <v>25277</v>
      </c>
      <c r="E247" s="23"/>
      <c r="F247" s="32">
        <f t="shared" si="4"/>
        <v>0.10385870823050129</v>
      </c>
      <c r="G247" s="32">
        <f t="shared" si="4"/>
        <v>5.7209786569495054E-2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52968.088448980001</v>
      </c>
      <c r="D249" s="49">
        <f>SUM(D241:D248)</f>
        <v>441830</v>
      </c>
      <c r="E249" s="23"/>
      <c r="F249" s="39">
        <f>SUM(F241:F248)</f>
        <v>1</v>
      </c>
      <c r="G249" s="39">
        <f>SUM(G241:G248)</f>
        <v>1</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collapsed="1" x14ac:dyDescent="0.25">
      <c r="A259" s="491"/>
      <c r="B259" s="492" t="s">
        <v>888</v>
      </c>
      <c r="C259" s="491" t="s">
        <v>587</v>
      </c>
      <c r="D259" s="491"/>
      <c r="E259" s="491"/>
      <c r="F259" s="494"/>
      <c r="G259" s="494"/>
    </row>
    <row r="260" spans="1:7" x14ac:dyDescent="0.25">
      <c r="A260" s="23" t="s">
        <v>889</v>
      </c>
      <c r="B260" s="23" t="s">
        <v>890</v>
      </c>
      <c r="C260" s="34">
        <v>0.77763397780070698</v>
      </c>
      <c r="D260" s="23"/>
      <c r="E260" s="50"/>
      <c r="F260" s="50"/>
      <c r="G260" s="50"/>
    </row>
    <row r="261" spans="1:7" x14ac:dyDescent="0.25">
      <c r="A261" s="23" t="s">
        <v>891</v>
      </c>
      <c r="B261" s="23" t="s">
        <v>892</v>
      </c>
      <c r="C261" s="34">
        <v>4.3137313064088877E-2</v>
      </c>
      <c r="D261" s="23"/>
      <c r="E261" s="50"/>
      <c r="F261" s="50"/>
      <c r="G261" s="19"/>
    </row>
    <row r="262" spans="1:7" x14ac:dyDescent="0.25">
      <c r="A262" s="23" t="s">
        <v>893</v>
      </c>
      <c r="B262" s="23" t="s">
        <v>894</v>
      </c>
      <c r="C262" s="34">
        <v>0.17922870913520411</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collapsed="1" x14ac:dyDescent="0.25">
      <c r="A276" s="491"/>
      <c r="B276" s="492" t="s">
        <v>914</v>
      </c>
      <c r="C276" s="491" t="s">
        <v>587</v>
      </c>
      <c r="D276" s="491"/>
      <c r="E276" s="491"/>
      <c r="F276" s="494"/>
      <c r="G276" s="494"/>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collapsed="1" x14ac:dyDescent="0.25">
      <c r="A286" s="491"/>
      <c r="B286" s="492" t="s">
        <v>926</v>
      </c>
      <c r="C286" s="491" t="s">
        <v>66</v>
      </c>
      <c r="D286" s="491" t="s">
        <v>927</v>
      </c>
      <c r="E286" s="491"/>
      <c r="F286" s="494" t="s">
        <v>587</v>
      </c>
      <c r="G286" s="494" t="s">
        <v>928</v>
      </c>
    </row>
    <row r="287" spans="1:7" x14ac:dyDescent="0.25">
      <c r="A287" s="23" t="s">
        <v>929</v>
      </c>
      <c r="B287" s="385"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collapsed="1" x14ac:dyDescent="0.25">
      <c r="A309" s="491"/>
      <c r="B309" s="492" t="s">
        <v>953</v>
      </c>
      <c r="C309" s="491" t="s">
        <v>66</v>
      </c>
      <c r="D309" s="491" t="s">
        <v>927</v>
      </c>
      <c r="E309" s="491"/>
      <c r="F309" s="494" t="s">
        <v>587</v>
      </c>
      <c r="G309" s="494"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collapsed="1" x14ac:dyDescent="0.25">
      <c r="A332" s="491"/>
      <c r="B332" s="492" t="s">
        <v>976</v>
      </c>
      <c r="C332" s="491" t="s">
        <v>66</v>
      </c>
      <c r="D332" s="491" t="s">
        <v>927</v>
      </c>
      <c r="E332" s="491"/>
      <c r="F332" s="494" t="s">
        <v>587</v>
      </c>
      <c r="G332" s="494"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85"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3" customFormat="1" x14ac:dyDescent="0.25">
      <c r="A341" s="384" t="s">
        <v>993</v>
      </c>
      <c r="B341" s="385" t="s">
        <v>994</v>
      </c>
      <c r="C341" s="384"/>
      <c r="D341" s="384"/>
      <c r="E341" s="26"/>
      <c r="F341" s="386"/>
      <c r="G341" s="386"/>
    </row>
    <row r="342" spans="1:7" s="393" customFormat="1" x14ac:dyDescent="0.25">
      <c r="A342" s="384" t="s">
        <v>995</v>
      </c>
      <c r="B342" s="385" t="s">
        <v>996</v>
      </c>
      <c r="C342" s="384"/>
      <c r="D342" s="384"/>
      <c r="E342" s="26"/>
      <c r="F342" s="386"/>
      <c r="G342" s="386"/>
    </row>
    <row r="343" spans="1:7" s="393" customFormat="1" x14ac:dyDescent="0.25">
      <c r="A343" s="384" t="s">
        <v>997</v>
      </c>
      <c r="B343" s="385" t="s">
        <v>998</v>
      </c>
      <c r="C343" s="384"/>
      <c r="D343" s="384"/>
      <c r="E343" s="26"/>
      <c r="F343" s="386"/>
      <c r="G343" s="386"/>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3" customFormat="1" ht="13.9" customHeight="1" x14ac:dyDescent="0.25">
      <c r="A346" s="384" t="s">
        <v>1002</v>
      </c>
      <c r="B346" s="385" t="s">
        <v>107</v>
      </c>
      <c r="C346" s="384">
        <f>SUM(C333:C345)</f>
        <v>0</v>
      </c>
      <c r="D346" s="384">
        <f>SUM(D333:D345)</f>
        <v>0</v>
      </c>
      <c r="E346" s="26"/>
      <c r="F346" s="39">
        <f>SUM(F333:F345)</f>
        <v>0</v>
      </c>
      <c r="G346" s="39">
        <f>SUM(G333:G345)</f>
        <v>0</v>
      </c>
    </row>
    <row r="347" spans="1:7" hidden="1" outlineLevel="1" x14ac:dyDescent="0.25">
      <c r="A347" s="23" t="s">
        <v>1003</v>
      </c>
      <c r="B347" s="40"/>
      <c r="C347" s="23"/>
      <c r="D347" s="23"/>
      <c r="E347" s="26"/>
      <c r="F347" s="39"/>
      <c r="G347" s="39"/>
    </row>
    <row r="348" spans="1:7" s="396" customFormat="1" hidden="1" outlineLevel="1" x14ac:dyDescent="0.25">
      <c r="A348" s="384" t="s">
        <v>1004</v>
      </c>
      <c r="B348" s="385"/>
      <c r="C348" s="384"/>
      <c r="D348" s="384"/>
      <c r="E348" s="26"/>
      <c r="F348" s="39"/>
      <c r="G348" s="39"/>
    </row>
    <row r="349" spans="1:7" s="396" customFormat="1" hidden="1" outlineLevel="1" x14ac:dyDescent="0.25">
      <c r="A349" s="384" t="s">
        <v>1005</v>
      </c>
      <c r="B349" s="385"/>
      <c r="C349" s="384"/>
      <c r="D349" s="384"/>
      <c r="E349" s="26"/>
      <c r="F349" s="39"/>
      <c r="G349" s="39"/>
    </row>
    <row r="350" spans="1:7" s="396" customFormat="1" hidden="1" outlineLevel="1" x14ac:dyDescent="0.25">
      <c r="A350" s="384" t="s">
        <v>1006</v>
      </c>
      <c r="B350" s="385"/>
      <c r="C350" s="384"/>
      <c r="D350" s="384"/>
      <c r="E350" s="26"/>
      <c r="F350" s="39"/>
      <c r="G350" s="39"/>
    </row>
    <row r="351" spans="1:7" s="396" customFormat="1" hidden="1" outlineLevel="1" x14ac:dyDescent="0.25">
      <c r="A351" s="384" t="s">
        <v>1007</v>
      </c>
      <c r="B351" s="385"/>
      <c r="C351" s="384"/>
      <c r="D351" s="384"/>
      <c r="E351" s="26"/>
      <c r="F351" s="39"/>
      <c r="G351" s="39"/>
    </row>
    <row r="352" spans="1:7" s="396" customFormat="1" hidden="1" outlineLevel="1" x14ac:dyDescent="0.25">
      <c r="A352" s="384" t="s">
        <v>1008</v>
      </c>
      <c r="B352" s="385"/>
      <c r="C352" s="384"/>
      <c r="D352" s="384"/>
      <c r="E352" s="26"/>
      <c r="F352" s="39"/>
      <c r="G352" s="39"/>
    </row>
    <row r="353" spans="1:7" s="396" customFormat="1" hidden="1" outlineLevel="1" x14ac:dyDescent="0.25">
      <c r="A353" s="384" t="s">
        <v>1009</v>
      </c>
      <c r="B353" s="385"/>
      <c r="C353" s="384"/>
      <c r="D353" s="384"/>
      <c r="E353" s="26"/>
      <c r="F353" s="39"/>
      <c r="G353" s="39"/>
    </row>
    <row r="354" spans="1:7" s="396" customFormat="1" hidden="1" outlineLevel="1" x14ac:dyDescent="0.25">
      <c r="A354" s="384" t="s">
        <v>1010</v>
      </c>
      <c r="B354" s="385"/>
      <c r="C354" s="384"/>
      <c r="D354" s="384"/>
      <c r="E354" s="26"/>
      <c r="F354" s="39"/>
      <c r="G354" s="39"/>
    </row>
    <row r="355" spans="1:7" s="396" customFormat="1" hidden="1" outlineLevel="1" x14ac:dyDescent="0.25">
      <c r="A355" s="384" t="s">
        <v>1011</v>
      </c>
      <c r="B355" s="385"/>
      <c r="C355" s="384"/>
      <c r="D355" s="384"/>
      <c r="E355" s="26"/>
      <c r="F355" s="39"/>
      <c r="G355" s="39"/>
    </row>
    <row r="356" spans="1:7" hidden="1" outlineLevel="1" x14ac:dyDescent="0.25">
      <c r="A356" s="23" t="s">
        <v>1012</v>
      </c>
      <c r="B356" s="40"/>
      <c r="C356" s="23"/>
      <c r="D356" s="23"/>
      <c r="E356" s="26"/>
      <c r="F356" s="26"/>
      <c r="G356" s="26"/>
    </row>
    <row r="357" spans="1:7" collapsed="1" x14ac:dyDescent="0.25">
      <c r="A357" s="491"/>
      <c r="B357" s="492" t="s">
        <v>1013</v>
      </c>
      <c r="C357" s="491" t="s">
        <v>66</v>
      </c>
      <c r="D357" s="491" t="s">
        <v>927</v>
      </c>
      <c r="E357" s="491"/>
      <c r="F357" s="494" t="s">
        <v>587</v>
      </c>
      <c r="G357" s="494"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collapsed="1" x14ac:dyDescent="0.25">
      <c r="A367" s="491"/>
      <c r="B367" s="492" t="s">
        <v>1030</v>
      </c>
      <c r="C367" s="491" t="s">
        <v>66</v>
      </c>
      <c r="D367" s="491" t="s">
        <v>927</v>
      </c>
      <c r="E367" s="491"/>
      <c r="F367" s="494" t="s">
        <v>587</v>
      </c>
      <c r="G367" s="494"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3" customFormat="1" ht="30" collapsed="1" x14ac:dyDescent="0.25">
      <c r="A374" s="491"/>
      <c r="B374" s="492" t="s">
        <v>1039</v>
      </c>
      <c r="C374" s="491" t="s">
        <v>1040</v>
      </c>
      <c r="D374" s="491" t="s">
        <v>1041</v>
      </c>
      <c r="E374" s="491"/>
      <c r="F374" s="494" t="s">
        <v>1042</v>
      </c>
      <c r="G374" s="494" t="s">
        <v>1043</v>
      </c>
    </row>
    <row r="375" spans="1:7" s="383" customFormat="1" x14ac:dyDescent="0.25">
      <c r="A375" s="384" t="s">
        <v>1044</v>
      </c>
      <c r="B375" s="385" t="s">
        <v>1015</v>
      </c>
      <c r="C375" s="389"/>
      <c r="D375" s="384"/>
      <c r="E375" s="387"/>
      <c r="F375" s="386"/>
      <c r="G375" s="386" t="s">
        <v>41</v>
      </c>
    </row>
    <row r="376" spans="1:7" s="383" customFormat="1" x14ac:dyDescent="0.25">
      <c r="A376" s="384" t="s">
        <v>1045</v>
      </c>
      <c r="B376" s="385" t="s">
        <v>1017</v>
      </c>
      <c r="C376" s="389"/>
      <c r="D376" s="384"/>
      <c r="E376" s="387"/>
      <c r="F376" s="386"/>
      <c r="G376" s="431" t="s">
        <v>41</v>
      </c>
    </row>
    <row r="377" spans="1:7" s="383" customFormat="1" x14ac:dyDescent="0.25">
      <c r="A377" s="384" t="s">
        <v>1046</v>
      </c>
      <c r="B377" s="385" t="s">
        <v>1019</v>
      </c>
      <c r="C377" s="389"/>
      <c r="D377" s="384"/>
      <c r="E377" s="387"/>
      <c r="F377" s="386"/>
      <c r="G377" s="431" t="s">
        <v>41</v>
      </c>
    </row>
    <row r="378" spans="1:7" s="383" customFormat="1" x14ac:dyDescent="0.25">
      <c r="A378" s="384" t="s">
        <v>1047</v>
      </c>
      <c r="B378" s="385" t="s">
        <v>1021</v>
      </c>
      <c r="C378" s="389"/>
      <c r="D378" s="384"/>
      <c r="E378" s="387"/>
      <c r="F378" s="386"/>
      <c r="G378" s="431" t="s">
        <v>41</v>
      </c>
    </row>
    <row r="379" spans="1:7" s="383" customFormat="1" x14ac:dyDescent="0.25">
      <c r="A379" s="384" t="s">
        <v>1048</v>
      </c>
      <c r="B379" s="385" t="s">
        <v>1023</v>
      </c>
      <c r="C379" s="389"/>
      <c r="D379" s="384"/>
      <c r="E379" s="387"/>
      <c r="F379" s="386"/>
      <c r="G379" s="431" t="s">
        <v>41</v>
      </c>
    </row>
    <row r="380" spans="1:7" s="383" customFormat="1" x14ac:dyDescent="0.25">
      <c r="A380" s="384" t="s">
        <v>1049</v>
      </c>
      <c r="B380" s="385" t="s">
        <v>1025</v>
      </c>
      <c r="C380" s="389"/>
      <c r="D380" s="384"/>
      <c r="E380" s="387"/>
      <c r="F380" s="386"/>
      <c r="G380" s="431" t="s">
        <v>41</v>
      </c>
    </row>
    <row r="381" spans="1:7" s="383" customFormat="1" x14ac:dyDescent="0.25">
      <c r="A381" s="507" t="s">
        <v>1050</v>
      </c>
      <c r="B381" s="385" t="s">
        <v>1027</v>
      </c>
      <c r="C381" s="389"/>
      <c r="D381" s="384"/>
      <c r="E381" s="387"/>
      <c r="F381" s="386"/>
      <c r="G381" s="431" t="s">
        <v>41</v>
      </c>
    </row>
    <row r="382" spans="1:7" s="383" customFormat="1" x14ac:dyDescent="0.25">
      <c r="A382" s="507" t="s">
        <v>1051</v>
      </c>
      <c r="B382" s="385" t="s">
        <v>107</v>
      </c>
      <c r="C382" s="389">
        <v>0</v>
      </c>
      <c r="D382" s="278">
        <v>0</v>
      </c>
      <c r="E382" s="387"/>
      <c r="F382" s="386">
        <v>0</v>
      </c>
      <c r="G382" s="431"/>
    </row>
    <row r="383" spans="1:7" s="383" customFormat="1" x14ac:dyDescent="0.25">
      <c r="A383" s="384" t="s">
        <v>1052</v>
      </c>
      <c r="B383" s="385" t="s">
        <v>1053</v>
      </c>
      <c r="C383" s="389"/>
      <c r="D383" s="384"/>
      <c r="E383" s="387"/>
      <c r="F383" s="386"/>
      <c r="G383" s="431"/>
    </row>
    <row r="384" spans="1:7" s="383" customFormat="1" hidden="1" outlineLevel="1" x14ac:dyDescent="0.25">
      <c r="A384" s="384" t="s">
        <v>1054</v>
      </c>
      <c r="B384" s="385"/>
      <c r="C384" s="389"/>
      <c r="D384" s="384"/>
      <c r="E384" s="387"/>
      <c r="F384" s="386"/>
      <c r="G384" s="386"/>
    </row>
    <row r="385" spans="1:7" s="383" customFormat="1" hidden="1" outlineLevel="1" x14ac:dyDescent="0.25">
      <c r="A385" s="476" t="s">
        <v>1055</v>
      </c>
      <c r="B385" s="385"/>
      <c r="C385" s="389"/>
      <c r="D385" s="384"/>
      <c r="E385" s="387"/>
      <c r="F385" s="386"/>
      <c r="G385" s="386"/>
    </row>
    <row r="386" spans="1:7" s="383" customFormat="1" hidden="1" outlineLevel="1" x14ac:dyDescent="0.25">
      <c r="A386" s="476" t="s">
        <v>1056</v>
      </c>
      <c r="B386" s="385"/>
      <c r="C386" s="389"/>
      <c r="D386" s="384"/>
      <c r="E386" s="387"/>
      <c r="F386" s="386"/>
      <c r="G386" s="386"/>
    </row>
    <row r="387" spans="1:7" s="383" customFormat="1" hidden="1" outlineLevel="1" x14ac:dyDescent="0.25">
      <c r="A387" s="476" t="s">
        <v>1057</v>
      </c>
      <c r="B387" s="385"/>
      <c r="C387" s="389"/>
      <c r="D387" s="384"/>
      <c r="E387" s="387"/>
      <c r="F387" s="386"/>
      <c r="G387" s="386"/>
    </row>
    <row r="388" spans="1:7" s="383" customFormat="1" hidden="1" outlineLevel="1" x14ac:dyDescent="0.25">
      <c r="A388" s="476" t="s">
        <v>1058</v>
      </c>
      <c r="B388" s="385"/>
      <c r="C388" s="389"/>
      <c r="D388" s="384"/>
      <c r="E388" s="387"/>
      <c r="F388" s="386"/>
      <c r="G388" s="386"/>
    </row>
    <row r="389" spans="1:7" s="383" customFormat="1" hidden="1" outlineLevel="1" x14ac:dyDescent="0.25">
      <c r="A389" s="476" t="s">
        <v>1059</v>
      </c>
      <c r="B389" s="385"/>
      <c r="C389" s="389"/>
      <c r="D389" s="384"/>
      <c r="E389" s="387"/>
      <c r="F389" s="386"/>
      <c r="G389" s="386"/>
    </row>
    <row r="390" spans="1:7" s="383" customFormat="1" hidden="1" outlineLevel="1" x14ac:dyDescent="0.25">
      <c r="A390" s="476" t="s">
        <v>1060</v>
      </c>
      <c r="B390" s="385"/>
      <c r="C390" s="389"/>
      <c r="D390" s="384"/>
      <c r="E390" s="387"/>
      <c r="F390" s="386"/>
      <c r="G390" s="386"/>
    </row>
    <row r="391" spans="1:7" s="383" customFormat="1" hidden="1" outlineLevel="1" x14ac:dyDescent="0.25">
      <c r="A391" s="476" t="s">
        <v>1061</v>
      </c>
      <c r="B391" s="385"/>
      <c r="C391" s="389"/>
      <c r="D391" s="384"/>
      <c r="E391" s="387"/>
      <c r="F391" s="386"/>
      <c r="G391" s="386"/>
    </row>
    <row r="392" spans="1:7" s="383" customFormat="1" hidden="1" outlineLevel="1" x14ac:dyDescent="0.25">
      <c r="A392" s="476" t="s">
        <v>1062</v>
      </c>
      <c r="B392" s="385"/>
      <c r="C392" s="389"/>
      <c r="D392" s="384"/>
      <c r="E392" s="387"/>
      <c r="F392" s="386"/>
      <c r="G392" s="386"/>
    </row>
    <row r="393" spans="1:7" s="383" customFormat="1" hidden="1" outlineLevel="1" x14ac:dyDescent="0.25">
      <c r="A393" s="476" t="s">
        <v>1063</v>
      </c>
      <c r="B393" s="384"/>
      <c r="C393" s="392"/>
      <c r="D393" s="384"/>
      <c r="E393" s="387"/>
      <c r="F393" s="387"/>
      <c r="G393" s="387"/>
    </row>
    <row r="394" spans="1:7" s="383" customFormat="1" hidden="1" outlineLevel="1" x14ac:dyDescent="0.25">
      <c r="A394" s="476" t="s">
        <v>1064</v>
      </c>
      <c r="B394" s="384"/>
      <c r="C394" s="392"/>
      <c r="D394" s="384"/>
      <c r="E394" s="387"/>
      <c r="F394" s="387"/>
      <c r="G394" s="387"/>
    </row>
    <row r="395" spans="1:7" s="383" customFormat="1" hidden="1" outlineLevel="1" x14ac:dyDescent="0.25">
      <c r="A395" s="476" t="s">
        <v>1065</v>
      </c>
      <c r="B395" s="384"/>
      <c r="C395" s="392"/>
      <c r="D395" s="384"/>
      <c r="E395" s="387"/>
      <c r="F395" s="387"/>
      <c r="G395" s="387"/>
    </row>
    <row r="396" spans="1:7" s="383" customFormat="1" hidden="1" outlineLevel="1" x14ac:dyDescent="0.25">
      <c r="A396" s="476" t="s">
        <v>1066</v>
      </c>
      <c r="B396" s="384"/>
      <c r="C396" s="392"/>
      <c r="D396" s="384"/>
      <c r="E396" s="387"/>
      <c r="F396" s="387"/>
      <c r="G396" s="387"/>
    </row>
    <row r="397" spans="1:7" s="383" customFormat="1" hidden="1" outlineLevel="1" x14ac:dyDescent="0.25">
      <c r="A397" s="476" t="s">
        <v>1067</v>
      </c>
      <c r="B397" s="384"/>
      <c r="C397" s="392"/>
      <c r="D397" s="384"/>
      <c r="E397" s="387"/>
      <c r="F397" s="387"/>
      <c r="G397" s="387"/>
    </row>
    <row r="398" spans="1:7" s="383" customFormat="1" hidden="1" outlineLevel="1" x14ac:dyDescent="0.25">
      <c r="A398" s="476" t="s">
        <v>1068</v>
      </c>
      <c r="B398" s="384"/>
      <c r="C398" s="392"/>
      <c r="D398" s="384"/>
      <c r="E398" s="387"/>
      <c r="F398" s="387"/>
      <c r="G398" s="387"/>
    </row>
    <row r="399" spans="1:7" s="383" customFormat="1" hidden="1" outlineLevel="1" x14ac:dyDescent="0.25">
      <c r="A399" s="476" t="s">
        <v>1069</v>
      </c>
      <c r="B399" s="384"/>
      <c r="C399" s="392"/>
      <c r="D399" s="384"/>
      <c r="E399" s="387"/>
      <c r="F399" s="387"/>
      <c r="G399" s="387"/>
    </row>
    <row r="400" spans="1:7" s="383" customFormat="1" hidden="1" outlineLevel="1" x14ac:dyDescent="0.25">
      <c r="A400" s="476" t="s">
        <v>1070</v>
      </c>
      <c r="B400" s="384"/>
      <c r="C400" s="392"/>
      <c r="D400" s="384"/>
      <c r="E400" s="387"/>
      <c r="F400" s="387"/>
      <c r="G400" s="387"/>
    </row>
    <row r="401" spans="1:7" s="383" customFormat="1" hidden="1" outlineLevel="1" x14ac:dyDescent="0.25">
      <c r="A401" s="476" t="s">
        <v>1071</v>
      </c>
      <c r="B401" s="384"/>
      <c r="C401" s="392"/>
      <c r="D401" s="384"/>
      <c r="E401" s="387"/>
      <c r="F401" s="387"/>
      <c r="G401" s="387"/>
    </row>
    <row r="402" spans="1:7" s="383" customFormat="1" hidden="1" outlineLevel="1" x14ac:dyDescent="0.25">
      <c r="A402" s="476" t="s">
        <v>1072</v>
      </c>
      <c r="B402" s="384"/>
      <c r="C402" s="392"/>
      <c r="D402" s="384"/>
      <c r="E402" s="387"/>
      <c r="F402" s="387"/>
      <c r="G402" s="387"/>
    </row>
    <row r="403" spans="1:7" s="383" customFormat="1" hidden="1" outlineLevel="1" x14ac:dyDescent="0.25">
      <c r="A403" s="476" t="s">
        <v>1073</v>
      </c>
      <c r="B403" s="384"/>
      <c r="C403" s="392"/>
      <c r="D403" s="384"/>
      <c r="E403" s="387"/>
      <c r="F403" s="387"/>
      <c r="G403" s="387"/>
    </row>
    <row r="404" spans="1:7" s="383" customFormat="1" hidden="1" outlineLevel="1" x14ac:dyDescent="0.25">
      <c r="A404" s="476" t="s">
        <v>1074</v>
      </c>
      <c r="B404" s="384"/>
      <c r="C404" s="392"/>
      <c r="D404" s="384"/>
      <c r="E404" s="387"/>
      <c r="F404" s="387"/>
      <c r="G404" s="387"/>
    </row>
    <row r="405" spans="1:7" s="383" customFormat="1" hidden="1" outlineLevel="1" x14ac:dyDescent="0.25">
      <c r="A405" s="476" t="s">
        <v>1075</v>
      </c>
      <c r="B405" s="384"/>
      <c r="C405" s="392"/>
      <c r="D405" s="384"/>
      <c r="E405" s="387"/>
      <c r="F405" s="387"/>
      <c r="G405" s="387"/>
    </row>
    <row r="406" spans="1:7" s="383" customFormat="1" hidden="1" outlineLevel="1" x14ac:dyDescent="0.25">
      <c r="A406" s="476" t="s">
        <v>1076</v>
      </c>
      <c r="B406" s="384"/>
      <c r="C406" s="392"/>
      <c r="D406" s="384"/>
      <c r="E406" s="387"/>
      <c r="F406" s="387"/>
      <c r="G406" s="387"/>
    </row>
    <row r="407" spans="1:7" s="383" customFormat="1" hidden="1" outlineLevel="1" x14ac:dyDescent="0.25">
      <c r="A407" s="476" t="s">
        <v>1077</v>
      </c>
      <c r="B407" s="384"/>
      <c r="C407" s="392"/>
      <c r="D407" s="384"/>
      <c r="E407" s="387"/>
      <c r="F407" s="387"/>
      <c r="G407" s="387"/>
    </row>
    <row r="408" spans="1:7" s="383" customFormat="1" hidden="1" outlineLevel="1" x14ac:dyDescent="0.25">
      <c r="A408" s="476" t="s">
        <v>1078</v>
      </c>
      <c r="B408" s="384"/>
      <c r="C408" s="392"/>
      <c r="D408" s="384"/>
      <c r="E408" s="387"/>
      <c r="F408" s="387"/>
      <c r="G408" s="387"/>
    </row>
    <row r="409" spans="1:7" s="383" customFormat="1" hidden="1" outlineLevel="1" x14ac:dyDescent="0.25">
      <c r="A409" s="476" t="s">
        <v>1079</v>
      </c>
      <c r="B409" s="384"/>
      <c r="C409" s="392"/>
      <c r="D409" s="384"/>
      <c r="E409" s="387"/>
      <c r="F409" s="387"/>
      <c r="G409" s="387"/>
    </row>
    <row r="410" spans="1:7" s="383" customFormat="1" hidden="1" outlineLevel="1" x14ac:dyDescent="0.25">
      <c r="A410" s="476" t="s">
        <v>1080</v>
      </c>
      <c r="B410" s="384"/>
      <c r="C410" s="392"/>
      <c r="D410" s="384"/>
      <c r="E410" s="387"/>
      <c r="F410" s="387"/>
      <c r="G410" s="387"/>
    </row>
    <row r="411" spans="1:7" s="383" customFormat="1" hidden="1" outlineLevel="1" x14ac:dyDescent="0.25">
      <c r="A411" s="476" t="s">
        <v>1081</v>
      </c>
      <c r="B411" s="384"/>
      <c r="C411" s="392"/>
      <c r="D411" s="384"/>
      <c r="E411" s="387"/>
      <c r="F411" s="387"/>
      <c r="G411" s="387"/>
    </row>
    <row r="412" spans="1:7" s="383" customFormat="1" hidden="1" outlineLevel="1" x14ac:dyDescent="0.25">
      <c r="A412" s="476" t="s">
        <v>1082</v>
      </c>
      <c r="B412" s="384"/>
      <c r="C412" s="392"/>
      <c r="D412" s="384"/>
      <c r="E412" s="387"/>
      <c r="F412" s="387"/>
      <c r="G412" s="387"/>
    </row>
    <row r="413" spans="1:7" s="383" customFormat="1" hidden="1" outlineLevel="1" x14ac:dyDescent="0.25">
      <c r="A413" s="476" t="s">
        <v>1083</v>
      </c>
      <c r="B413" s="384"/>
      <c r="C413" s="392"/>
      <c r="D413" s="384"/>
      <c r="E413" s="387"/>
      <c r="F413" s="387"/>
      <c r="G413" s="387"/>
    </row>
    <row r="414" spans="1:7" s="383" customFormat="1" hidden="1" outlineLevel="1" x14ac:dyDescent="0.25">
      <c r="A414" s="476" t="s">
        <v>1084</v>
      </c>
      <c r="B414" s="384"/>
      <c r="C414" s="392"/>
      <c r="D414" s="384"/>
      <c r="E414" s="387"/>
      <c r="F414" s="387"/>
      <c r="G414" s="387"/>
    </row>
    <row r="415" spans="1:7" s="383" customFormat="1" hidden="1" outlineLevel="1" x14ac:dyDescent="0.25">
      <c r="A415" s="476" t="s">
        <v>1085</v>
      </c>
      <c r="B415" s="384"/>
      <c r="C415" s="392"/>
      <c r="D415" s="384"/>
      <c r="E415" s="387"/>
      <c r="F415" s="387"/>
      <c r="G415" s="387"/>
    </row>
    <row r="416" spans="1:7" s="383" customFormat="1" hidden="1" outlineLevel="1" x14ac:dyDescent="0.25">
      <c r="A416" s="476" t="s">
        <v>1086</v>
      </c>
      <c r="B416" s="384"/>
      <c r="C416" s="392"/>
      <c r="D416" s="384"/>
      <c r="E416" s="387"/>
      <c r="F416" s="387"/>
      <c r="G416" s="387"/>
    </row>
    <row r="417" spans="1:7" s="383" customFormat="1" hidden="1" outlineLevel="1" x14ac:dyDescent="0.25">
      <c r="A417" s="476" t="s">
        <v>1087</v>
      </c>
      <c r="B417" s="384"/>
      <c r="C417" s="392"/>
      <c r="D417" s="384"/>
      <c r="E417" s="387"/>
      <c r="F417" s="387"/>
      <c r="G417" s="387"/>
    </row>
    <row r="418" spans="1:7" s="383" customFormat="1" hidden="1" outlineLevel="1" x14ac:dyDescent="0.25">
      <c r="A418" s="476" t="s">
        <v>1088</v>
      </c>
      <c r="B418" s="384"/>
      <c r="C418" s="392"/>
      <c r="D418" s="384"/>
      <c r="E418" s="387"/>
      <c r="F418" s="387"/>
      <c r="G418" s="387"/>
    </row>
    <row r="419" spans="1:7" s="383" customFormat="1" hidden="1" outlineLevel="1" x14ac:dyDescent="0.25">
      <c r="A419" s="476" t="s">
        <v>1089</v>
      </c>
      <c r="B419" s="384"/>
      <c r="C419" s="392"/>
      <c r="D419" s="384"/>
      <c r="E419" s="387"/>
      <c r="F419" s="387"/>
      <c r="G419" s="387"/>
    </row>
    <row r="420" spans="1:7" s="383" customFormat="1" hidden="1" outlineLevel="1" x14ac:dyDescent="0.25">
      <c r="A420" s="476" t="s">
        <v>1090</v>
      </c>
      <c r="B420" s="384"/>
      <c r="C420" s="392"/>
      <c r="D420" s="384"/>
      <c r="E420" s="387"/>
      <c r="F420" s="387"/>
      <c r="G420" s="387"/>
    </row>
    <row r="421" spans="1:7" s="480" customFormat="1" hidden="1" outlineLevel="1" x14ac:dyDescent="0.25">
      <c r="A421" s="476" t="s">
        <v>1091</v>
      </c>
      <c r="B421" s="476"/>
      <c r="C421" s="477"/>
      <c r="D421" s="476"/>
      <c r="E421" s="415"/>
      <c r="F421" s="415"/>
      <c r="G421" s="415"/>
    </row>
    <row r="422" spans="1:7" s="383" customFormat="1" hidden="1" outlineLevel="1" x14ac:dyDescent="0.25">
      <c r="A422" s="476" t="s">
        <v>1092</v>
      </c>
      <c r="B422" s="384"/>
      <c r="C422" s="392"/>
      <c r="D422" s="384"/>
      <c r="E422" s="387"/>
      <c r="F422" s="387"/>
      <c r="G422" s="387"/>
    </row>
    <row r="423" spans="1:7" ht="18.75" collapsed="1" x14ac:dyDescent="0.25">
      <c r="A423" s="43"/>
      <c r="B423" s="44" t="s">
        <v>550</v>
      </c>
      <c r="C423" s="43"/>
      <c r="D423" s="43"/>
      <c r="E423" s="43"/>
      <c r="F423" s="45"/>
      <c r="G423" s="45"/>
    </row>
    <row r="424" spans="1:7" x14ac:dyDescent="0.25">
      <c r="A424" s="491"/>
      <c r="B424" s="492" t="s">
        <v>1093</v>
      </c>
      <c r="C424" s="491" t="s">
        <v>795</v>
      </c>
      <c r="D424" s="491" t="s">
        <v>796</v>
      </c>
      <c r="E424" s="491"/>
      <c r="F424" s="494" t="s">
        <v>588</v>
      </c>
      <c r="G424" s="494"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1"/>
      <c r="B453" s="492" t="s">
        <v>1120</v>
      </c>
      <c r="C453" s="491" t="s">
        <v>795</v>
      </c>
      <c r="D453" s="491" t="s">
        <v>796</v>
      </c>
      <c r="E453" s="491"/>
      <c r="F453" s="494" t="s">
        <v>588</v>
      </c>
      <c r="G453" s="494"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collapsed="1" x14ac:dyDescent="0.25">
      <c r="A475" s="491"/>
      <c r="B475" s="492" t="s">
        <v>1140</v>
      </c>
      <c r="C475" s="491" t="s">
        <v>795</v>
      </c>
      <c r="D475" s="491" t="s">
        <v>796</v>
      </c>
      <c r="E475" s="491"/>
      <c r="F475" s="494" t="s">
        <v>588</v>
      </c>
      <c r="G475" s="494"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collapsed="1" x14ac:dyDescent="0.25">
      <c r="A497" s="491"/>
      <c r="B497" s="492" t="s">
        <v>1160</v>
      </c>
      <c r="C497" s="491" t="s">
        <v>1161</v>
      </c>
      <c r="D497" s="491"/>
      <c r="E497" s="491"/>
      <c r="F497" s="494"/>
      <c r="G497" s="494"/>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85"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collapsed="1" x14ac:dyDescent="0.25">
      <c r="A525" s="491"/>
      <c r="B525" s="492" t="s">
        <v>1202</v>
      </c>
      <c r="C525" s="491" t="s">
        <v>66</v>
      </c>
      <c r="D525" s="491" t="s">
        <v>1203</v>
      </c>
      <c r="E525" s="491"/>
      <c r="F525" s="494" t="s">
        <v>588</v>
      </c>
      <c r="G525" s="494"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collapsed="1" x14ac:dyDescent="0.25">
      <c r="A548" s="491"/>
      <c r="B548" s="492" t="s">
        <v>1227</v>
      </c>
      <c r="C548" s="491" t="s">
        <v>66</v>
      </c>
      <c r="D548" s="491" t="s">
        <v>1203</v>
      </c>
      <c r="E548" s="491"/>
      <c r="F548" s="494" t="s">
        <v>588</v>
      </c>
      <c r="G548" s="494"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collapsed="1" x14ac:dyDescent="0.25">
      <c r="A571" s="491"/>
      <c r="B571" s="492" t="s">
        <v>1250</v>
      </c>
      <c r="C571" s="491" t="s">
        <v>66</v>
      </c>
      <c r="D571" s="491" t="s">
        <v>1203</v>
      </c>
      <c r="E571" s="491"/>
      <c r="F571" s="494" t="s">
        <v>588</v>
      </c>
      <c r="G571" s="494"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85"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3" customFormat="1" x14ac:dyDescent="0.25">
      <c r="A580" s="384" t="s">
        <v>1259</v>
      </c>
      <c r="B580" s="385" t="s">
        <v>994</v>
      </c>
      <c r="C580" s="389"/>
      <c r="D580" s="390"/>
      <c r="E580" s="26"/>
      <c r="F580" s="386"/>
      <c r="G580" s="386"/>
    </row>
    <row r="581" spans="1:7" s="393" customFormat="1" x14ac:dyDescent="0.25">
      <c r="A581" s="384" t="s">
        <v>1260</v>
      </c>
      <c r="B581" s="385" t="s">
        <v>996</v>
      </c>
      <c r="C581" s="389"/>
      <c r="D581" s="390"/>
      <c r="E581" s="26"/>
      <c r="F581" s="386"/>
      <c r="G581" s="386"/>
    </row>
    <row r="582" spans="1:7" s="393" customFormat="1" x14ac:dyDescent="0.25">
      <c r="A582" s="384" t="s">
        <v>1261</v>
      </c>
      <c r="B582" s="385" t="s">
        <v>998</v>
      </c>
      <c r="C582" s="389"/>
      <c r="D582" s="390"/>
      <c r="E582" s="26"/>
      <c r="F582" s="386"/>
      <c r="G582" s="386"/>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89">
        <f>SUM(C572:C584)</f>
        <v>0</v>
      </c>
      <c r="D585" s="390">
        <f>SUM(D572:D584)</f>
        <v>0</v>
      </c>
      <c r="E585" s="26"/>
      <c r="F585" s="392">
        <f>SUM(F572:F584)</f>
        <v>0</v>
      </c>
      <c r="G585" s="392">
        <f>SUM(G572:G584)</f>
        <v>0</v>
      </c>
    </row>
    <row r="586" spans="1:7" s="396" customFormat="1" hidden="1" outlineLevel="1" x14ac:dyDescent="0.25">
      <c r="A586" s="384" t="s">
        <v>1265</v>
      </c>
      <c r="B586" s="385"/>
      <c r="C586" s="389"/>
      <c r="D586" s="390"/>
      <c r="E586" s="26"/>
      <c r="F586" s="392"/>
      <c r="G586" s="392"/>
    </row>
    <row r="587" spans="1:7" s="396" customFormat="1" hidden="1" outlineLevel="1" x14ac:dyDescent="0.25">
      <c r="A587" s="384" t="s">
        <v>1266</v>
      </c>
      <c r="B587" s="385"/>
      <c r="C587" s="389"/>
      <c r="D587" s="390"/>
      <c r="E587" s="26"/>
      <c r="F587" s="392"/>
      <c r="G587" s="392"/>
    </row>
    <row r="588" spans="1:7" s="396" customFormat="1" hidden="1" outlineLevel="1" x14ac:dyDescent="0.25">
      <c r="A588" s="384" t="s">
        <v>1267</v>
      </c>
      <c r="B588" s="385"/>
      <c r="C588" s="389"/>
      <c r="D588" s="390"/>
      <c r="E588" s="26"/>
      <c r="F588" s="392"/>
      <c r="G588" s="392"/>
    </row>
    <row r="589" spans="1:7" s="396" customFormat="1" hidden="1" outlineLevel="1" x14ac:dyDescent="0.25">
      <c r="A589" s="384" t="s">
        <v>1268</v>
      </c>
      <c r="B589" s="385"/>
      <c r="C589" s="389"/>
      <c r="D589" s="390"/>
      <c r="E589" s="26"/>
      <c r="F589" s="392"/>
      <c r="G589" s="392"/>
    </row>
    <row r="590" spans="1:7" s="396" customFormat="1" hidden="1" outlineLevel="1" x14ac:dyDescent="0.25">
      <c r="A590" s="384" t="s">
        <v>1269</v>
      </c>
      <c r="B590" s="385"/>
      <c r="C590" s="389"/>
      <c r="D590" s="390"/>
      <c r="E590" s="26"/>
      <c r="F590" s="392"/>
      <c r="G590" s="392"/>
    </row>
    <row r="591" spans="1:7" s="396" customFormat="1" hidden="1" outlineLevel="1" x14ac:dyDescent="0.25">
      <c r="A591" s="384" t="s">
        <v>1270</v>
      </c>
      <c r="B591" s="385"/>
      <c r="C591" s="389"/>
      <c r="D591" s="390"/>
      <c r="E591" s="26"/>
      <c r="F591" s="392"/>
      <c r="G591" s="392"/>
    </row>
    <row r="592" spans="1:7" s="396" customFormat="1" hidden="1" outlineLevel="1" x14ac:dyDescent="0.25">
      <c r="A592" s="384" t="s">
        <v>1271</v>
      </c>
      <c r="B592" s="385"/>
      <c r="C592" s="389"/>
      <c r="D592" s="390"/>
      <c r="E592" s="26"/>
      <c r="F592" s="392"/>
      <c r="G592" s="392"/>
    </row>
    <row r="593" spans="1:7" s="396" customFormat="1" hidden="1" outlineLevel="1" x14ac:dyDescent="0.25">
      <c r="A593" s="384" t="s">
        <v>1272</v>
      </c>
      <c r="B593" s="385"/>
      <c r="C593" s="389"/>
      <c r="D593" s="390"/>
      <c r="E593" s="26"/>
      <c r="F593" s="392"/>
      <c r="G593" s="392"/>
    </row>
    <row r="594" spans="1:7" s="396" customFormat="1" hidden="1" outlineLevel="1" x14ac:dyDescent="0.25">
      <c r="A594" s="384" t="s">
        <v>1273</v>
      </c>
      <c r="B594" s="385"/>
      <c r="C594" s="389"/>
      <c r="D594" s="390"/>
      <c r="E594" s="26"/>
      <c r="F594" s="392"/>
      <c r="G594" s="392"/>
    </row>
    <row r="595" spans="1:7" hidden="1" outlineLevel="2" x14ac:dyDescent="0.25">
      <c r="A595" s="23" t="s">
        <v>1274</v>
      </c>
      <c r="B595" s="23"/>
      <c r="C595" s="23"/>
      <c r="D595" s="23"/>
      <c r="E595" s="23"/>
      <c r="F595" s="23"/>
      <c r="G595" s="19"/>
    </row>
    <row r="596" spans="1:7" collapsed="1" x14ac:dyDescent="0.25">
      <c r="A596" s="491"/>
      <c r="B596" s="492" t="s">
        <v>1275</v>
      </c>
      <c r="C596" s="491" t="s">
        <v>66</v>
      </c>
      <c r="D596" s="491" t="s">
        <v>1203</v>
      </c>
      <c r="E596" s="491"/>
      <c r="F596" s="494" t="s">
        <v>587</v>
      </c>
      <c r="G596" s="494"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396" customFormat="1" x14ac:dyDescent="0.25">
      <c r="A601" s="384" t="s">
        <v>1281</v>
      </c>
      <c r="B601" s="385" t="s">
        <v>107</v>
      </c>
      <c r="C601" s="389">
        <f>SUM(C597:C600)</f>
        <v>0</v>
      </c>
      <c r="D601" s="390">
        <f>SUM(D597:D600)</f>
        <v>0</v>
      </c>
      <c r="E601" s="26"/>
      <c r="F601" s="392">
        <f>SUM(F597:F600)</f>
        <v>0</v>
      </c>
      <c r="G601" s="392">
        <f>SUM(G597:G600)</f>
        <v>0</v>
      </c>
    </row>
    <row r="602" spans="1:7" x14ac:dyDescent="0.25">
      <c r="A602" s="23"/>
      <c r="B602" s="40"/>
      <c r="C602" s="31"/>
      <c r="D602" s="49"/>
      <c r="E602" s="26"/>
      <c r="F602" s="34"/>
      <c r="G602" s="34"/>
    </row>
    <row r="603" spans="1:7" s="391" customFormat="1" ht="30" x14ac:dyDescent="0.25">
      <c r="A603" s="491"/>
      <c r="B603" s="492" t="s">
        <v>1282</v>
      </c>
      <c r="C603" s="491" t="s">
        <v>1040</v>
      </c>
      <c r="D603" s="491" t="s">
        <v>1283</v>
      </c>
      <c r="E603" s="491"/>
      <c r="F603" s="494" t="s">
        <v>1042</v>
      </c>
      <c r="G603" s="494" t="s">
        <v>1043</v>
      </c>
    </row>
    <row r="604" spans="1:7" s="391" customFormat="1" x14ac:dyDescent="0.25">
      <c r="A604" s="384" t="s">
        <v>1284</v>
      </c>
      <c r="B604" s="385" t="s">
        <v>1163</v>
      </c>
      <c r="C604" s="389"/>
      <c r="D604" s="390"/>
      <c r="E604" s="387"/>
      <c r="F604" s="386"/>
      <c r="G604" s="431"/>
    </row>
    <row r="605" spans="1:7" s="391" customFormat="1" x14ac:dyDescent="0.25">
      <c r="A605" s="384" t="s">
        <v>1285</v>
      </c>
      <c r="B605" s="385" t="s">
        <v>1165</v>
      </c>
      <c r="C605" s="389"/>
      <c r="D605" s="390"/>
      <c r="E605" s="387"/>
      <c r="F605" s="386"/>
      <c r="G605" s="431"/>
    </row>
    <row r="606" spans="1:7" s="391" customFormat="1" x14ac:dyDescent="0.25">
      <c r="A606" s="384" t="s">
        <v>1286</v>
      </c>
      <c r="B606" s="385" t="s">
        <v>1167</v>
      </c>
      <c r="C606" s="389"/>
      <c r="D606" s="390"/>
      <c r="E606" s="387"/>
      <c r="F606" s="386"/>
      <c r="G606" s="431"/>
    </row>
    <row r="607" spans="1:7" s="391" customFormat="1" x14ac:dyDescent="0.25">
      <c r="A607" s="384" t="s">
        <v>1287</v>
      </c>
      <c r="B607" s="385" t="s">
        <v>1169</v>
      </c>
      <c r="C607" s="389"/>
      <c r="D607" s="390"/>
      <c r="E607" s="387"/>
      <c r="F607" s="386"/>
      <c r="G607" s="431"/>
    </row>
    <row r="608" spans="1:7" s="391" customFormat="1" x14ac:dyDescent="0.25">
      <c r="A608" s="384" t="s">
        <v>1288</v>
      </c>
      <c r="B608" s="385" t="s">
        <v>1171</v>
      </c>
      <c r="C608" s="389"/>
      <c r="D608" s="390"/>
      <c r="E608" s="387"/>
      <c r="F608" s="386"/>
      <c r="G608" s="431"/>
    </row>
    <row r="609" spans="1:7" s="391" customFormat="1" x14ac:dyDescent="0.25">
      <c r="A609" s="384" t="s">
        <v>1289</v>
      </c>
      <c r="B609" s="385" t="s">
        <v>1173</v>
      </c>
      <c r="C609" s="389"/>
      <c r="D609" s="390"/>
      <c r="E609" s="387"/>
      <c r="F609" s="386"/>
      <c r="G609" s="431"/>
    </row>
    <row r="610" spans="1:7" s="391" customFormat="1" x14ac:dyDescent="0.25">
      <c r="A610" s="384" t="s">
        <v>1290</v>
      </c>
      <c r="B610" s="385" t="s">
        <v>1175</v>
      </c>
      <c r="C610" s="389"/>
      <c r="D610" s="390"/>
      <c r="E610" s="387"/>
      <c r="F610" s="386"/>
      <c r="G610" s="431"/>
    </row>
    <row r="611" spans="1:7" s="391" customFormat="1" x14ac:dyDescent="0.25">
      <c r="A611" s="384" t="s">
        <v>1291</v>
      </c>
      <c r="B611" s="385" t="s">
        <v>1177</v>
      </c>
      <c r="C611" s="389"/>
      <c r="D611" s="390"/>
      <c r="E611" s="387"/>
      <c r="F611" s="386"/>
      <c r="G611" s="431"/>
    </row>
    <row r="612" spans="1:7" s="391" customFormat="1" x14ac:dyDescent="0.25">
      <c r="A612" s="384" t="s">
        <v>1292</v>
      </c>
      <c r="B612" s="385" t="s">
        <v>1179</v>
      </c>
      <c r="C612" s="389"/>
      <c r="D612" s="390"/>
      <c r="E612" s="387"/>
      <c r="F612" s="386"/>
      <c r="G612" s="431"/>
    </row>
    <row r="613" spans="1:7" s="391" customFormat="1" x14ac:dyDescent="0.25">
      <c r="A613" s="384" t="s">
        <v>1293</v>
      </c>
      <c r="B613" s="385" t="s">
        <v>1181</v>
      </c>
      <c r="C613" s="389"/>
      <c r="D613" s="390"/>
      <c r="E613" s="387"/>
      <c r="F613" s="386"/>
      <c r="G613" s="431"/>
    </row>
    <row r="614" spans="1:7" s="391" customFormat="1" x14ac:dyDescent="0.25">
      <c r="A614" s="384" t="s">
        <v>1294</v>
      </c>
      <c r="B614" s="385" t="s">
        <v>1183</v>
      </c>
      <c r="C614" s="389"/>
      <c r="D614" s="390"/>
      <c r="E614" s="387"/>
      <c r="F614" s="386"/>
      <c r="G614" s="431"/>
    </row>
    <row r="615" spans="1:7" s="391" customFormat="1" x14ac:dyDescent="0.25">
      <c r="A615" s="384" t="s">
        <v>1295</v>
      </c>
      <c r="B615" s="385" t="s">
        <v>1185</v>
      </c>
      <c r="C615" s="389"/>
      <c r="D615" s="390"/>
      <c r="E615" s="387"/>
      <c r="F615" s="386"/>
      <c r="G615" s="431"/>
    </row>
    <row r="616" spans="1:7" s="391" customFormat="1" x14ac:dyDescent="0.25">
      <c r="A616" s="507" t="s">
        <v>1296</v>
      </c>
      <c r="B616" s="385" t="s">
        <v>105</v>
      </c>
      <c r="C616" s="389"/>
      <c r="D616" s="390"/>
      <c r="E616" s="387"/>
      <c r="F616" s="386"/>
      <c r="G616" s="431"/>
    </row>
    <row r="617" spans="1:7" s="391" customFormat="1" x14ac:dyDescent="0.25">
      <c r="A617" s="507" t="s">
        <v>1297</v>
      </c>
      <c r="B617" s="385" t="s">
        <v>107</v>
      </c>
      <c r="C617" s="389">
        <f>SUM(C604:C616)</f>
        <v>0</v>
      </c>
      <c r="D617" s="390">
        <f>SUM(D604:D616)</f>
        <v>0</v>
      </c>
      <c r="E617" s="387"/>
      <c r="F617" s="386">
        <f>SUM(F604:F616)</f>
        <v>0</v>
      </c>
      <c r="G617" s="386"/>
    </row>
    <row r="618" spans="1:7" s="391" customFormat="1" x14ac:dyDescent="0.25">
      <c r="A618" s="476" t="s">
        <v>1298</v>
      </c>
      <c r="B618" s="385" t="s">
        <v>1053</v>
      </c>
      <c r="C618" s="389"/>
      <c r="D618" s="390"/>
      <c r="E618" s="387"/>
      <c r="F618" s="386"/>
      <c r="G618" s="386"/>
    </row>
    <row r="619" spans="1:7" s="391" customFormat="1" x14ac:dyDescent="0.25">
      <c r="A619" s="476" t="s">
        <v>1299</v>
      </c>
      <c r="B619" s="385"/>
      <c r="C619" s="389"/>
      <c r="D619" s="390"/>
      <c r="E619" s="387"/>
      <c r="F619" s="386"/>
      <c r="G619" s="386"/>
    </row>
    <row r="620" spans="1:7" s="391" customFormat="1" x14ac:dyDescent="0.25">
      <c r="A620" s="476" t="s">
        <v>1300</v>
      </c>
      <c r="B620" s="385"/>
      <c r="C620" s="389"/>
      <c r="D620" s="390"/>
      <c r="E620" s="387"/>
      <c r="F620" s="386" t="str">
        <f t="shared" ref="F620:F621" si="30">IF($C$561=0,"",IF(C620="[for completion]","",IF(C620="","",C620/$C$561)))</f>
        <v/>
      </c>
      <c r="G620" s="386"/>
    </row>
    <row r="621" spans="1:7" s="391" customFormat="1" x14ac:dyDescent="0.25">
      <c r="A621" s="476" t="s">
        <v>1301</v>
      </c>
      <c r="B621" s="385"/>
      <c r="C621" s="389"/>
      <c r="D621" s="390"/>
      <c r="E621" s="387"/>
      <c r="F621" s="386" t="str">
        <f t="shared" si="30"/>
        <v/>
      </c>
      <c r="G621" s="386"/>
    </row>
    <row r="622" spans="1:7" x14ac:dyDescent="0.25">
      <c r="A622" s="476"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dataConsolidate/>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M36" activeCellId="1" sqref="D32:H32 M36"/>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1303</v>
      </c>
      <c r="B1" s="18"/>
      <c r="C1" s="498"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2"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3" customFormat="1" x14ac:dyDescent="0.25">
      <c r="A12" s="66" t="s">
        <v>1325</v>
      </c>
      <c r="B12" s="46" t="s">
        <v>1326</v>
      </c>
      <c r="C12" s="395"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3" customFormat="1" x14ac:dyDescent="0.25">
      <c r="A20" s="66" t="s">
        <v>446</v>
      </c>
      <c r="B20" s="62" t="s">
        <v>1348</v>
      </c>
      <c r="C20" s="404"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396" customFormat="1" outlineLevel="1" x14ac:dyDescent="0.25">
      <c r="A24" s="66" t="s">
        <v>1354</v>
      </c>
      <c r="B24" s="48"/>
      <c r="C24" s="384"/>
    </row>
    <row r="25" spans="1:3" s="396" customFormat="1" outlineLevel="1" x14ac:dyDescent="0.25">
      <c r="A25" s="66" t="s">
        <v>1355</v>
      </c>
      <c r="B25" s="48"/>
      <c r="C25" s="384"/>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09" t="s">
        <v>1366</v>
      </c>
      <c r="C32" s="472"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09"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1"/>
  <sheetViews>
    <sheetView topLeftCell="A40" zoomScale="80" zoomScaleNormal="80" workbookViewId="0">
      <selection activeCell="M36" activeCellId="1" sqref="D32:H32 M36"/>
    </sheetView>
  </sheetViews>
  <sheetFormatPr baseColWidth="10" defaultColWidth="9.140625" defaultRowHeight="15" outlineLevelRow="1" x14ac:dyDescent="0.25"/>
  <cols>
    <col min="1" max="1" width="13" customWidth="1"/>
    <col min="2" max="2" width="60.7109375" customWidth="1"/>
    <col min="3" max="3" width="28" bestFit="1" customWidth="1"/>
    <col min="4" max="4" width="26.28515625" bestFit="1" customWidth="1"/>
    <col min="5" max="5" width="21.28515625" bestFit="1" customWidth="1"/>
    <col min="6" max="6" width="20.140625" bestFit="1" customWidth="1"/>
    <col min="7" max="7" width="13.42578125" bestFit="1" customWidth="1"/>
    <col min="8" max="8" width="6.7109375" customWidth="1"/>
  </cols>
  <sheetData>
    <row r="1" spans="1:7" x14ac:dyDescent="0.25">
      <c r="A1" s="530" t="s">
        <v>1407</v>
      </c>
      <c r="B1" s="530"/>
      <c r="C1" s="23"/>
      <c r="D1" s="23"/>
      <c r="E1" s="23"/>
      <c r="F1" s="23"/>
      <c r="G1" s="23"/>
    </row>
    <row r="2" spans="1:7" ht="31.5" x14ac:dyDescent="0.25">
      <c r="A2" s="18" t="s">
        <v>1408</v>
      </c>
      <c r="B2" s="18"/>
      <c r="C2" s="19"/>
      <c r="D2" s="19"/>
      <c r="E2" s="19"/>
      <c r="F2" s="498"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1"/>
      <c r="B13" s="492" t="s">
        <v>1414</v>
      </c>
      <c r="C13" s="491" t="s">
        <v>1415</v>
      </c>
      <c r="D13" s="491" t="s">
        <v>1416</v>
      </c>
      <c r="E13" s="493"/>
      <c r="F13" s="494"/>
      <c r="G13" s="494"/>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88"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collapsed="1" x14ac:dyDescent="0.25">
      <c r="A33" s="29"/>
      <c r="B33" s="28" t="s">
        <v>1411</v>
      </c>
      <c r="C33" s="29"/>
      <c r="D33" s="29"/>
      <c r="E33" s="29"/>
      <c r="F33" s="29"/>
      <c r="G33" s="29"/>
    </row>
    <row r="34" spans="1:7" x14ac:dyDescent="0.25">
      <c r="A34" s="491"/>
      <c r="B34" s="492" t="s">
        <v>1451</v>
      </c>
      <c r="C34" s="491" t="s">
        <v>1452</v>
      </c>
      <c r="D34" s="491" t="s">
        <v>1416</v>
      </c>
      <c r="E34" s="493" t="s">
        <v>1453</v>
      </c>
      <c r="F34" s="494"/>
      <c r="G34" s="494"/>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37.5" collapsed="1" x14ac:dyDescent="0.25">
      <c r="A73" s="29"/>
      <c r="B73" s="28" t="s">
        <v>1412</v>
      </c>
      <c r="C73" s="29"/>
      <c r="D73" s="29"/>
      <c r="E73" s="29"/>
      <c r="F73" s="29"/>
      <c r="G73" s="29"/>
    </row>
    <row r="74" spans="1:7" x14ac:dyDescent="0.25">
      <c r="A74" s="491"/>
      <c r="B74" s="492" t="s">
        <v>1492</v>
      </c>
      <c r="C74" s="491" t="s">
        <v>1493</v>
      </c>
      <c r="D74" s="491"/>
      <c r="E74" s="493"/>
      <c r="F74" s="494"/>
      <c r="G74" s="494"/>
    </row>
    <row r="75" spans="1:7" x14ac:dyDescent="0.25">
      <c r="A75" s="23" t="s">
        <v>1494</v>
      </c>
      <c r="B75" s="23" t="s">
        <v>1495</v>
      </c>
      <c r="C75" s="31">
        <v>65.893664338211778</v>
      </c>
      <c r="D75" s="23"/>
      <c r="E75" s="23"/>
      <c r="F75" s="23"/>
      <c r="G75" s="23"/>
    </row>
    <row r="76" spans="1:7" x14ac:dyDescent="0.25">
      <c r="A76" s="23" t="s">
        <v>1496</v>
      </c>
      <c r="B76" s="23" t="s">
        <v>1497</v>
      </c>
      <c r="C76" s="31">
        <v>175.60327076119725</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collapsed="1" x14ac:dyDescent="0.25">
      <c r="A81" s="491"/>
      <c r="B81" s="492" t="s">
        <v>1502</v>
      </c>
      <c r="C81" s="491" t="s">
        <v>587</v>
      </c>
      <c r="D81" s="491" t="s">
        <v>588</v>
      </c>
      <c r="E81" s="493" t="s">
        <v>1503</v>
      </c>
      <c r="F81" s="494" t="s">
        <v>1504</v>
      </c>
      <c r="G81" s="494"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6"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topLeftCell="A365" zoomScale="80" zoomScaleNormal="80" workbookViewId="0">
      <selection activeCell="M36" activeCellId="1" sqref="D32:H32 M36"/>
    </sheetView>
  </sheetViews>
  <sheetFormatPr baseColWidth="10" defaultColWidth="8.85546875" defaultRowHeight="15" outlineLevelRow="2" x14ac:dyDescent="0.25"/>
  <cols>
    <col min="1" max="1" width="14.85546875" style="417" customWidth="1"/>
    <col min="2" max="2" width="59.42578125" style="417" customWidth="1"/>
    <col min="3" max="3" width="17.85546875" style="417" bestFit="1" customWidth="1"/>
    <col min="4" max="4" width="24.85546875" style="417" customWidth="1"/>
    <col min="5" max="5" width="17.85546875" style="417" customWidth="1"/>
    <col min="6" max="6" width="30.5703125" style="417" customWidth="1"/>
    <col min="7" max="7" width="30.140625" style="417" customWidth="1"/>
    <col min="8" max="14" width="8.85546875" style="417" customWidth="1"/>
    <col min="15" max="16384" width="8.85546875" style="417"/>
  </cols>
  <sheetData>
    <row r="1" spans="1:7" ht="31.5" x14ac:dyDescent="0.25">
      <c r="A1" s="414" t="s">
        <v>1520</v>
      </c>
      <c r="B1" s="414"/>
      <c r="C1" s="415"/>
      <c r="D1" s="415"/>
      <c r="E1" s="415"/>
      <c r="F1" s="498" t="s">
        <v>14</v>
      </c>
      <c r="G1" s="416"/>
    </row>
    <row r="2" spans="1:7" x14ac:dyDescent="0.25">
      <c r="A2" s="415"/>
      <c r="B2" s="418"/>
      <c r="C2" s="418"/>
      <c r="D2" s="415"/>
      <c r="E2" s="415"/>
      <c r="F2" s="415"/>
      <c r="G2" s="415"/>
    </row>
    <row r="3" spans="1:7" ht="18.75" x14ac:dyDescent="0.25">
      <c r="A3" s="419"/>
      <c r="B3" s="420" t="s">
        <v>15</v>
      </c>
      <c r="C3" s="421" t="s">
        <v>16</v>
      </c>
      <c r="D3" s="419"/>
      <c r="E3" s="419"/>
      <c r="F3" s="415"/>
      <c r="G3" s="415"/>
    </row>
    <row r="4" spans="1:7" x14ac:dyDescent="0.25">
      <c r="A4" s="406"/>
      <c r="B4" s="406"/>
      <c r="C4" s="406"/>
      <c r="D4" s="406"/>
      <c r="E4" s="406"/>
      <c r="F4" s="406"/>
      <c r="G4" s="406"/>
    </row>
    <row r="5" spans="1:7" ht="18.75" x14ac:dyDescent="0.25">
      <c r="A5" s="422"/>
      <c r="B5" s="532" t="s">
        <v>1521</v>
      </c>
      <c r="C5" s="533"/>
      <c r="D5" s="406"/>
      <c r="E5" s="423"/>
      <c r="F5" s="423"/>
      <c r="G5" s="423"/>
    </row>
    <row r="6" spans="1:7" x14ac:dyDescent="0.25">
      <c r="A6" s="476"/>
      <c r="B6" s="534" t="s">
        <v>1522</v>
      </c>
      <c r="C6" s="535"/>
      <c r="D6" s="425"/>
      <c r="E6" s="406"/>
      <c r="F6" s="406"/>
      <c r="G6" s="406"/>
    </row>
    <row r="7" spans="1:7" x14ac:dyDescent="0.25">
      <c r="A7" s="406"/>
      <c r="B7" s="534" t="s">
        <v>1523</v>
      </c>
      <c r="C7" s="535"/>
      <c r="D7" s="425"/>
      <c r="E7" s="406"/>
      <c r="F7" s="406"/>
      <c r="G7" s="406"/>
    </row>
    <row r="8" spans="1:7" x14ac:dyDescent="0.25">
      <c r="A8" s="406"/>
      <c r="B8" s="534" t="s">
        <v>1524</v>
      </c>
      <c r="C8" s="535"/>
      <c r="D8" s="425"/>
      <c r="E8" s="406"/>
      <c r="F8" s="406"/>
      <c r="G8" s="406"/>
    </row>
    <row r="9" spans="1:7" x14ac:dyDescent="0.25">
      <c r="A9" s="424"/>
      <c r="B9" s="536" t="s">
        <v>1525</v>
      </c>
      <c r="C9" s="536"/>
      <c r="D9" s="425"/>
      <c r="E9" s="406"/>
      <c r="F9" s="406"/>
      <c r="G9" s="406"/>
    </row>
    <row r="10" spans="1:7" x14ac:dyDescent="0.25">
      <c r="A10" s="406"/>
      <c r="B10" s="426"/>
      <c r="C10" s="427"/>
      <c r="D10" s="406"/>
      <c r="E10" s="406"/>
      <c r="F10" s="406"/>
      <c r="G10" s="406"/>
    </row>
    <row r="11" spans="1:7" x14ac:dyDescent="0.25">
      <c r="A11" s="406"/>
      <c r="B11" s="474"/>
      <c r="C11" s="406"/>
      <c r="D11" s="406"/>
      <c r="E11" s="406"/>
      <c r="F11" s="406"/>
      <c r="G11" s="406"/>
    </row>
    <row r="12" spans="1:7" x14ac:dyDescent="0.25">
      <c r="A12" s="406"/>
      <c r="B12" s="474"/>
      <c r="C12" s="406"/>
      <c r="D12" s="406"/>
      <c r="E12" s="406"/>
      <c r="F12" s="406"/>
      <c r="G12" s="406"/>
    </row>
    <row r="13" spans="1:7" ht="18.75" customHeight="1" x14ac:dyDescent="0.25">
      <c r="A13" s="473"/>
      <c r="B13" s="531" t="s">
        <v>1522</v>
      </c>
      <c r="C13" s="531"/>
      <c r="D13" s="473"/>
      <c r="E13" s="473"/>
      <c r="F13" s="473"/>
      <c r="G13" s="473"/>
    </row>
    <row r="14" spans="1:7" ht="30" x14ac:dyDescent="0.25">
      <c r="A14" s="491"/>
      <c r="B14" s="491" t="s">
        <v>1526</v>
      </c>
      <c r="C14" s="491" t="s">
        <v>66</v>
      </c>
      <c r="D14" s="491" t="s">
        <v>1527</v>
      </c>
      <c r="E14" s="491"/>
      <c r="F14" s="491" t="s">
        <v>1528</v>
      </c>
      <c r="G14" s="491" t="s">
        <v>1529</v>
      </c>
    </row>
    <row r="15" spans="1:7" x14ac:dyDescent="0.25">
      <c r="A15" s="406" t="s">
        <v>1530</v>
      </c>
      <c r="B15" s="428" t="s">
        <v>1531</v>
      </c>
      <c r="C15" s="429">
        <v>7837.0064339299997</v>
      </c>
      <c r="D15" s="430">
        <v>51938</v>
      </c>
      <c r="F15" s="431">
        <f>IF(OR('B1. HTT Mortgage Assets'!$C$15=0,C15="[For completion]"),"",C15/'B1. HTT Mortgage Assets'!$C$15)</f>
        <v>0.14795713161291016</v>
      </c>
      <c r="G15" s="431">
        <f>IF(OR('B1. HTT Mortgage Assets'!$F$28=0,D15="[For completion]"),"",D15/'B1. HTT Mortgage Assets'!$F$28)</f>
        <v>0.11755199963786978</v>
      </c>
    </row>
    <row r="16" spans="1:7" x14ac:dyDescent="0.25">
      <c r="A16" s="406" t="s">
        <v>1532</v>
      </c>
      <c r="B16" s="432" t="s">
        <v>1533</v>
      </c>
      <c r="C16" s="429"/>
      <c r="D16" s="430"/>
      <c r="F16" s="431">
        <f>IF(OR('B1. HTT Mortgage Assets'!$C$15=0,C16="[For completion]"),"",C16/'B1. HTT Mortgage Assets'!$C$15)</f>
        <v>0</v>
      </c>
      <c r="G16" s="431">
        <f>IF(OR('B1. HTT Mortgage Assets'!$F$28=0,D16="[For completion]"),"",D16/'B1. HTT Mortgage Assets'!$F$28)</f>
        <v>0</v>
      </c>
    </row>
    <row r="17" spans="1:7" x14ac:dyDescent="0.25">
      <c r="A17" s="406" t="s">
        <v>1534</v>
      </c>
      <c r="B17" s="432" t="s">
        <v>1535</v>
      </c>
      <c r="C17" s="471"/>
      <c r="D17" s="430"/>
      <c r="F17" s="431">
        <f>IF(OR('B1. HTT Mortgage Assets'!$C$15=0,C15="[For completion]"),"",C17/'B1. HTT Mortgage Assets'!$C$15)</f>
        <v>0</v>
      </c>
      <c r="G17" s="431">
        <f>IF(OR('B1. HTT Mortgage Assets'!$F$28=0,D17="[For completion]"),"",D17/'B1. HTT Mortgage Assets'!$F$28)</f>
        <v>0</v>
      </c>
    </row>
    <row r="18" spans="1:7" x14ac:dyDescent="0.25">
      <c r="A18" s="406" t="s">
        <v>1536</v>
      </c>
      <c r="B18" s="432" t="s">
        <v>1537</v>
      </c>
      <c r="C18" s="433">
        <f>SUM(C15:C16)</f>
        <v>7837.0064339299997</v>
      </c>
      <c r="D18" s="434">
        <f>SUM(D15:D17)</f>
        <v>51938</v>
      </c>
      <c r="F18" s="431">
        <f>SUM(F15:F17)</f>
        <v>0.14795713161291016</v>
      </c>
      <c r="G18" s="431">
        <f>SUM(G15:G17)</f>
        <v>0.11755199963786978</v>
      </c>
    </row>
    <row r="19" spans="1:7" hidden="1" outlineLevel="1" x14ac:dyDescent="0.25">
      <c r="A19" s="432" t="s">
        <v>1538</v>
      </c>
      <c r="B19" s="435" t="s">
        <v>109</v>
      </c>
      <c r="C19" s="436"/>
      <c r="D19" s="436"/>
      <c r="F19" s="432"/>
      <c r="G19" s="432"/>
    </row>
    <row r="20" spans="1:7" hidden="1" outlineLevel="1" x14ac:dyDescent="0.25">
      <c r="A20" s="432" t="s">
        <v>1539</v>
      </c>
      <c r="B20" s="435" t="s">
        <v>109</v>
      </c>
      <c r="C20" s="436"/>
      <c r="D20" s="436"/>
      <c r="F20" s="432"/>
      <c r="G20" s="432"/>
    </row>
    <row r="21" spans="1:7" hidden="1" outlineLevel="1" x14ac:dyDescent="0.25">
      <c r="A21" s="432" t="s">
        <v>1540</v>
      </c>
      <c r="B21" s="435" t="s">
        <v>109</v>
      </c>
      <c r="C21" s="436"/>
      <c r="D21" s="436"/>
      <c r="F21" s="432"/>
      <c r="G21" s="432"/>
    </row>
    <row r="22" spans="1:7" hidden="1" outlineLevel="1" x14ac:dyDescent="0.25">
      <c r="A22" s="432" t="s">
        <v>1541</v>
      </c>
      <c r="B22" s="435" t="s">
        <v>109</v>
      </c>
      <c r="C22" s="436"/>
      <c r="D22" s="436"/>
      <c r="F22" s="432"/>
      <c r="G22" s="432"/>
    </row>
    <row r="23" spans="1:7" hidden="1" outlineLevel="1" x14ac:dyDescent="0.25">
      <c r="A23" s="432" t="s">
        <v>1542</v>
      </c>
      <c r="B23" s="435" t="s">
        <v>109</v>
      </c>
      <c r="C23" s="436"/>
      <c r="D23" s="436"/>
      <c r="F23" s="432"/>
      <c r="G23" s="432"/>
    </row>
    <row r="24" spans="1:7" ht="18.75" collapsed="1" x14ac:dyDescent="0.25">
      <c r="A24" s="473"/>
      <c r="B24" s="531" t="s">
        <v>1523</v>
      </c>
      <c r="C24" s="531"/>
      <c r="D24" s="473"/>
      <c r="E24" s="473"/>
      <c r="F24" s="473"/>
      <c r="G24" s="473"/>
    </row>
    <row r="25" spans="1:7" x14ac:dyDescent="0.25">
      <c r="A25" s="491"/>
      <c r="B25" s="491" t="s">
        <v>1543</v>
      </c>
      <c r="C25" s="491" t="s">
        <v>66</v>
      </c>
      <c r="D25" s="491"/>
      <c r="E25" s="491"/>
      <c r="F25" s="491" t="s">
        <v>1544</v>
      </c>
      <c r="G25" s="491"/>
    </row>
    <row r="26" spans="1:7" x14ac:dyDescent="0.25">
      <c r="A26" s="406" t="s">
        <v>1545</v>
      </c>
      <c r="B26" s="406" t="s">
        <v>554</v>
      </c>
      <c r="C26" s="437">
        <v>7837.0064339299997</v>
      </c>
      <c r="D26" s="438"/>
      <c r="E26" s="406"/>
      <c r="F26" s="431">
        <v>1</v>
      </c>
    </row>
    <row r="27" spans="1:7" x14ac:dyDescent="0.25">
      <c r="A27" s="406" t="s">
        <v>1546</v>
      </c>
      <c r="B27" s="406" t="s">
        <v>556</v>
      </c>
      <c r="C27" s="437"/>
      <c r="D27" s="438"/>
      <c r="E27" s="406"/>
      <c r="F27" s="431">
        <f>IF($C$29=0,"",IF(C27="[For completion]","",C27/$C$29))</f>
        <v>0</v>
      </c>
    </row>
    <row r="28" spans="1:7" x14ac:dyDescent="0.25">
      <c r="A28" s="406" t="s">
        <v>1547</v>
      </c>
      <c r="B28" s="406" t="s">
        <v>105</v>
      </c>
      <c r="C28" s="437"/>
      <c r="D28" s="438"/>
      <c r="E28" s="406"/>
      <c r="F28" s="431">
        <f>IF($C$29=0,"",IF(C28="[For completion]","",C28/$C$29))</f>
        <v>0</v>
      </c>
    </row>
    <row r="29" spans="1:7" x14ac:dyDescent="0.25">
      <c r="A29" s="406" t="s">
        <v>1548</v>
      </c>
      <c r="B29" s="439" t="s">
        <v>107</v>
      </c>
      <c r="C29" s="438">
        <f>SUM(C26:C28)</f>
        <v>7837.0064339299997</v>
      </c>
      <c r="D29" s="406"/>
      <c r="E29" s="406"/>
      <c r="F29" s="440">
        <f>F26</f>
        <v>1</v>
      </c>
    </row>
    <row r="30" spans="1:7" hidden="1" outlineLevel="1" x14ac:dyDescent="0.25">
      <c r="A30" s="406" t="s">
        <v>1549</v>
      </c>
      <c r="B30" s="441" t="s">
        <v>562</v>
      </c>
      <c r="C30" s="437"/>
      <c r="D30" s="406"/>
      <c r="E30" s="406"/>
      <c r="F30" s="431">
        <f>IF($C$29=0,"",IF(C30="[For completion]","",C30/$C$29))</f>
        <v>0</v>
      </c>
    </row>
    <row r="31" spans="1:7" hidden="1" outlineLevel="1" x14ac:dyDescent="0.25">
      <c r="A31" s="406" t="s">
        <v>1550</v>
      </c>
      <c r="B31" s="441" t="s">
        <v>1551</v>
      </c>
      <c r="C31" s="437"/>
      <c r="D31" s="406"/>
      <c r="E31" s="406"/>
      <c r="F31" s="431">
        <f t="shared" ref="F31:F38" si="0">IF($C$29=0,"",IF(C31="[For completion]","",C31/$C$29))</f>
        <v>0</v>
      </c>
      <c r="G31" s="423"/>
    </row>
    <row r="32" spans="1:7" hidden="1" outlineLevel="1" x14ac:dyDescent="0.25">
      <c r="A32" s="406" t="s">
        <v>1552</v>
      </c>
      <c r="B32" s="441" t="s">
        <v>1553</v>
      </c>
      <c r="C32" s="437"/>
      <c r="D32" s="406"/>
      <c r="E32" s="406"/>
      <c r="F32" s="431">
        <f>IF($C$29=0,"",IF(C32="[For completion]","",C32/$C$29))</f>
        <v>0</v>
      </c>
      <c r="G32" s="423"/>
    </row>
    <row r="33" spans="1:7" hidden="1" outlineLevel="1" x14ac:dyDescent="0.25">
      <c r="A33" s="406" t="s">
        <v>1554</v>
      </c>
      <c r="B33" s="441" t="s">
        <v>1555</v>
      </c>
      <c r="C33" s="437"/>
      <c r="D33" s="406"/>
      <c r="E33" s="406"/>
      <c r="F33" s="431">
        <f t="shared" si="0"/>
        <v>0</v>
      </c>
      <c r="G33" s="423"/>
    </row>
    <row r="34" spans="1:7" hidden="1" outlineLevel="1" x14ac:dyDescent="0.25">
      <c r="A34" s="406" t="s">
        <v>1556</v>
      </c>
      <c r="B34" s="441" t="s">
        <v>1557</v>
      </c>
      <c r="C34" s="437"/>
      <c r="D34" s="406"/>
      <c r="E34" s="406"/>
      <c r="F34" s="431">
        <f t="shared" si="0"/>
        <v>0</v>
      </c>
      <c r="G34" s="423"/>
    </row>
    <row r="35" spans="1:7" hidden="1" outlineLevel="1" x14ac:dyDescent="0.25">
      <c r="A35" s="406" t="s">
        <v>1558</v>
      </c>
      <c r="B35" s="441" t="s">
        <v>1559</v>
      </c>
      <c r="C35" s="437"/>
      <c r="D35" s="406"/>
      <c r="E35" s="406"/>
      <c r="F35" s="431">
        <f t="shared" si="0"/>
        <v>0</v>
      </c>
      <c r="G35" s="423"/>
    </row>
    <row r="36" spans="1:7" hidden="1" outlineLevel="1" x14ac:dyDescent="0.25">
      <c r="A36" s="406" t="s">
        <v>1560</v>
      </c>
      <c r="B36" s="441" t="s">
        <v>1561</v>
      </c>
      <c r="C36" s="437"/>
      <c r="D36" s="406"/>
      <c r="E36" s="406"/>
      <c r="F36" s="431">
        <f t="shared" si="0"/>
        <v>0</v>
      </c>
      <c r="G36" s="423"/>
    </row>
    <row r="37" spans="1:7" hidden="1" outlineLevel="1" x14ac:dyDescent="0.25">
      <c r="A37" s="406" t="s">
        <v>1562</v>
      </c>
      <c r="B37" s="441" t="s">
        <v>1563</v>
      </c>
      <c r="C37" s="437"/>
      <c r="D37" s="406"/>
      <c r="E37" s="406"/>
      <c r="F37" s="431">
        <f t="shared" si="0"/>
        <v>0</v>
      </c>
      <c r="G37" s="423"/>
    </row>
    <row r="38" spans="1:7" hidden="1" outlineLevel="1" x14ac:dyDescent="0.25">
      <c r="A38" s="406" t="s">
        <v>1564</v>
      </c>
      <c r="B38" s="441" t="s">
        <v>1565</v>
      </c>
      <c r="C38" s="437"/>
      <c r="D38" s="406"/>
      <c r="F38" s="431">
        <f t="shared" si="0"/>
        <v>0</v>
      </c>
      <c r="G38" s="423"/>
    </row>
    <row r="39" spans="1:7" hidden="1" outlineLevel="1" x14ac:dyDescent="0.25">
      <c r="A39" s="406" t="s">
        <v>1566</v>
      </c>
      <c r="B39" s="435" t="s">
        <v>1567</v>
      </c>
      <c r="C39" s="437"/>
      <c r="D39" s="406"/>
      <c r="F39" s="432"/>
      <c r="G39" s="432"/>
    </row>
    <row r="40" spans="1:7" hidden="1" outlineLevel="1" x14ac:dyDescent="0.25">
      <c r="A40" s="406" t="s">
        <v>1568</v>
      </c>
      <c r="B40" s="435" t="s">
        <v>109</v>
      </c>
      <c r="C40" s="442"/>
      <c r="D40" s="443"/>
      <c r="F40" s="432"/>
      <c r="G40" s="432"/>
    </row>
    <row r="41" spans="1:7" hidden="1" outlineLevel="1" x14ac:dyDescent="0.25">
      <c r="A41" s="406" t="s">
        <v>1569</v>
      </c>
      <c r="B41" s="435" t="s">
        <v>109</v>
      </c>
      <c r="C41" s="442"/>
      <c r="D41" s="443"/>
      <c r="E41" s="443"/>
      <c r="F41" s="432"/>
      <c r="G41" s="432"/>
    </row>
    <row r="42" spans="1:7" hidden="1" outlineLevel="1" x14ac:dyDescent="0.25">
      <c r="A42" s="406" t="s">
        <v>1570</v>
      </c>
      <c r="B42" s="435" t="s">
        <v>109</v>
      </c>
      <c r="C42" s="442"/>
      <c r="D42" s="443"/>
      <c r="E42" s="443"/>
      <c r="F42" s="432"/>
      <c r="G42" s="432"/>
    </row>
    <row r="43" spans="1:7" hidden="1" outlineLevel="1" x14ac:dyDescent="0.25">
      <c r="A43" s="406" t="s">
        <v>1571</v>
      </c>
      <c r="B43" s="435" t="s">
        <v>109</v>
      </c>
      <c r="C43" s="442"/>
      <c r="D43" s="443"/>
      <c r="E43" s="443"/>
      <c r="F43" s="432"/>
      <c r="G43" s="432"/>
    </row>
    <row r="44" spans="1:7" hidden="1" outlineLevel="1" x14ac:dyDescent="0.25">
      <c r="A44" s="406" t="s">
        <v>1572</v>
      </c>
      <c r="B44" s="435" t="s">
        <v>109</v>
      </c>
      <c r="C44" s="442"/>
      <c r="D44" s="443"/>
      <c r="E44" s="443"/>
      <c r="F44" s="432"/>
      <c r="G44" s="432"/>
    </row>
    <row r="45" spans="1:7" hidden="1" outlineLevel="1" x14ac:dyDescent="0.25">
      <c r="A45" s="406" t="s">
        <v>1573</v>
      </c>
      <c r="B45" s="435" t="s">
        <v>109</v>
      </c>
      <c r="C45" s="442"/>
      <c r="D45" s="443"/>
      <c r="E45" s="443"/>
      <c r="F45" s="432"/>
      <c r="G45" s="432"/>
    </row>
    <row r="46" spans="1:7" hidden="1" outlineLevel="1" x14ac:dyDescent="0.25">
      <c r="A46" s="406" t="s">
        <v>1574</v>
      </c>
      <c r="B46" s="435" t="s">
        <v>109</v>
      </c>
      <c r="C46" s="442"/>
      <c r="D46" s="443"/>
      <c r="E46" s="443"/>
      <c r="F46" s="432"/>
    </row>
    <row r="47" spans="1:7" hidden="1" outlineLevel="1" x14ac:dyDescent="0.25">
      <c r="A47" s="406" t="s">
        <v>1575</v>
      </c>
      <c r="B47" s="435" t="s">
        <v>109</v>
      </c>
      <c r="C47" s="442"/>
      <c r="D47" s="443"/>
      <c r="E47" s="443"/>
      <c r="F47" s="432"/>
    </row>
    <row r="48" spans="1:7" collapsed="1" x14ac:dyDescent="0.25">
      <c r="A48" s="491"/>
      <c r="B48" s="491" t="s">
        <v>572</v>
      </c>
      <c r="C48" s="491" t="s">
        <v>573</v>
      </c>
      <c r="D48" s="491" t="s">
        <v>574</v>
      </c>
      <c r="E48" s="491"/>
      <c r="F48" s="491" t="s">
        <v>1576</v>
      </c>
      <c r="G48" s="491"/>
    </row>
    <row r="49" spans="1:7" x14ac:dyDescent="0.25">
      <c r="A49" s="406" t="s">
        <v>1577</v>
      </c>
      <c r="B49" s="406" t="s">
        <v>1578</v>
      </c>
      <c r="C49" s="438">
        <v>51938</v>
      </c>
      <c r="D49" s="444"/>
      <c r="E49" s="406"/>
      <c r="F49" s="445">
        <f>C49</f>
        <v>51938</v>
      </c>
      <c r="G49" s="432"/>
    </row>
    <row r="50" spans="1:7" hidden="1" outlineLevel="1" x14ac:dyDescent="0.25">
      <c r="A50" s="406" t="s">
        <v>1579</v>
      </c>
      <c r="B50" s="446" t="s">
        <v>579</v>
      </c>
      <c r="C50" s="447"/>
      <c r="D50" s="447"/>
      <c r="E50" s="406"/>
      <c r="F50" s="406"/>
      <c r="G50" s="432"/>
    </row>
    <row r="51" spans="1:7" hidden="1" outlineLevel="1" x14ac:dyDescent="0.25">
      <c r="A51" s="406" t="s">
        <v>1580</v>
      </c>
      <c r="B51" s="446" t="s">
        <v>581</v>
      </c>
      <c r="C51" s="447"/>
      <c r="D51" s="447"/>
      <c r="E51" s="406"/>
      <c r="F51" s="406"/>
      <c r="G51" s="432"/>
    </row>
    <row r="52" spans="1:7" hidden="1" outlineLevel="2" x14ac:dyDescent="0.25">
      <c r="A52" s="406" t="s">
        <v>1581</v>
      </c>
      <c r="B52" s="448"/>
      <c r="C52" s="406"/>
      <c r="D52" s="406"/>
      <c r="E52" s="406"/>
      <c r="F52" s="406"/>
      <c r="G52" s="432"/>
    </row>
    <row r="53" spans="1:7" hidden="1" outlineLevel="2" x14ac:dyDescent="0.25">
      <c r="A53" s="406" t="s">
        <v>1582</v>
      </c>
      <c r="B53" s="448"/>
      <c r="C53" s="406"/>
      <c r="D53" s="406"/>
      <c r="E53" s="406"/>
      <c r="F53" s="406"/>
      <c r="G53" s="432"/>
    </row>
    <row r="54" spans="1:7" hidden="1" outlineLevel="2" x14ac:dyDescent="0.25">
      <c r="A54" s="406" t="s">
        <v>1583</v>
      </c>
      <c r="B54" s="448"/>
      <c r="C54" s="406"/>
      <c r="D54" s="406"/>
      <c r="E54" s="406"/>
      <c r="F54" s="406"/>
      <c r="G54" s="432"/>
    </row>
    <row r="55" spans="1:7" hidden="1" outlineLevel="2" x14ac:dyDescent="0.25">
      <c r="A55" s="406" t="s">
        <v>1584</v>
      </c>
      <c r="B55" s="448"/>
      <c r="C55" s="406"/>
      <c r="D55" s="406"/>
      <c r="E55" s="406"/>
      <c r="F55" s="406"/>
      <c r="G55" s="432"/>
    </row>
    <row r="56" spans="1:7" ht="30" collapsed="1" x14ac:dyDescent="0.25">
      <c r="A56" s="491"/>
      <c r="B56" s="491" t="s">
        <v>586</v>
      </c>
      <c r="C56" s="491" t="s">
        <v>587</v>
      </c>
      <c r="D56" s="491" t="s">
        <v>588</v>
      </c>
      <c r="E56" s="491"/>
      <c r="F56" s="491" t="s">
        <v>1585</v>
      </c>
      <c r="G56" s="491"/>
    </row>
    <row r="57" spans="1:7" x14ac:dyDescent="0.25">
      <c r="A57" s="406" t="s">
        <v>1586</v>
      </c>
      <c r="B57" s="406" t="s">
        <v>590</v>
      </c>
      <c r="C57" s="449">
        <v>7.3880250690269071E-5</v>
      </c>
      <c r="D57" s="449"/>
      <c r="E57" s="450"/>
      <c r="F57" s="449">
        <f>C57</f>
        <v>7.3880250690269071E-5</v>
      </c>
      <c r="G57" s="432"/>
    </row>
    <row r="58" spans="1:7" hidden="1" outlineLevel="1" x14ac:dyDescent="0.25">
      <c r="A58" s="406" t="s">
        <v>1587</v>
      </c>
      <c r="B58" s="406"/>
      <c r="C58" s="440"/>
      <c r="D58" s="440"/>
      <c r="E58" s="450"/>
      <c r="F58" s="440"/>
      <c r="G58" s="432"/>
    </row>
    <row r="59" spans="1:7" hidden="1" outlineLevel="1" x14ac:dyDescent="0.25">
      <c r="A59" s="406" t="s">
        <v>1588</v>
      </c>
      <c r="B59" s="406"/>
      <c r="C59" s="440"/>
      <c r="D59" s="440"/>
      <c r="E59" s="450"/>
      <c r="F59" s="440"/>
      <c r="G59" s="432"/>
    </row>
    <row r="60" spans="1:7" hidden="1" outlineLevel="1" x14ac:dyDescent="0.25">
      <c r="A60" s="406" t="s">
        <v>1589</v>
      </c>
      <c r="B60" s="406"/>
      <c r="C60" s="440"/>
      <c r="D60" s="440"/>
      <c r="E60" s="450"/>
      <c r="F60" s="440"/>
      <c r="G60" s="432"/>
    </row>
    <row r="61" spans="1:7" hidden="1" outlineLevel="1" x14ac:dyDescent="0.25">
      <c r="A61" s="406" t="s">
        <v>1590</v>
      </c>
      <c r="B61" s="406"/>
      <c r="C61" s="440"/>
      <c r="D61" s="440"/>
      <c r="E61" s="450"/>
      <c r="F61" s="440"/>
      <c r="G61" s="432"/>
    </row>
    <row r="62" spans="1:7" hidden="1" outlineLevel="1" x14ac:dyDescent="0.25">
      <c r="A62" s="406" t="s">
        <v>1591</v>
      </c>
      <c r="B62" s="406"/>
      <c r="C62" s="440"/>
      <c r="D62" s="440"/>
      <c r="E62" s="450"/>
      <c r="F62" s="440"/>
      <c r="G62" s="432"/>
    </row>
    <row r="63" spans="1:7" hidden="1" outlineLevel="1" x14ac:dyDescent="0.25">
      <c r="A63" s="406" t="s">
        <v>1592</v>
      </c>
      <c r="B63" s="406"/>
      <c r="C63" s="440"/>
      <c r="D63" s="440"/>
      <c r="E63" s="450"/>
      <c r="F63" s="440"/>
      <c r="G63" s="432"/>
    </row>
    <row r="64" spans="1:7" ht="30" collapsed="1" x14ac:dyDescent="0.25">
      <c r="A64" s="491"/>
      <c r="B64" s="491" t="s">
        <v>597</v>
      </c>
      <c r="C64" s="491" t="s">
        <v>587</v>
      </c>
      <c r="D64" s="491" t="s">
        <v>588</v>
      </c>
      <c r="E64" s="491"/>
      <c r="F64" s="491" t="s">
        <v>1585</v>
      </c>
      <c r="G64" s="491"/>
    </row>
    <row r="65" spans="1:7" x14ac:dyDescent="0.25">
      <c r="A65" s="406" t="s">
        <v>1593</v>
      </c>
      <c r="B65" s="451" t="s">
        <v>599</v>
      </c>
      <c r="C65" s="452">
        <f>C75</f>
        <v>1</v>
      </c>
      <c r="D65" s="452"/>
      <c r="E65" s="440"/>
      <c r="F65" s="452">
        <f>C65</f>
        <v>1</v>
      </c>
      <c r="G65" s="432"/>
    </row>
    <row r="66" spans="1:7" x14ac:dyDescent="0.25">
      <c r="A66" s="406" t="s">
        <v>1594</v>
      </c>
      <c r="B66" s="406" t="s">
        <v>601</v>
      </c>
      <c r="C66" s="449"/>
      <c r="D66" s="449"/>
      <c r="E66" s="440"/>
      <c r="F66" s="449"/>
      <c r="G66" s="432"/>
    </row>
    <row r="67" spans="1:7" x14ac:dyDescent="0.25">
      <c r="A67" s="406" t="s">
        <v>1595</v>
      </c>
      <c r="B67" s="406" t="s">
        <v>603</v>
      </c>
      <c r="C67" s="449"/>
      <c r="D67" s="449"/>
      <c r="E67" s="440"/>
      <c r="F67" s="449"/>
      <c r="G67" s="432"/>
    </row>
    <row r="68" spans="1:7" x14ac:dyDescent="0.25">
      <c r="A68" s="406" t="s">
        <v>1596</v>
      </c>
      <c r="B68" s="406" t="s">
        <v>605</v>
      </c>
      <c r="C68" s="449"/>
      <c r="D68" s="449"/>
      <c r="E68" s="440"/>
      <c r="F68" s="449"/>
      <c r="G68" s="432"/>
    </row>
    <row r="69" spans="1:7" x14ac:dyDescent="0.25">
      <c r="A69" s="406" t="s">
        <v>1597</v>
      </c>
      <c r="B69" s="406" t="s">
        <v>607</v>
      </c>
      <c r="C69" s="449"/>
      <c r="D69" s="449"/>
      <c r="E69" s="440"/>
      <c r="F69" s="449"/>
      <c r="G69" s="432"/>
    </row>
    <row r="70" spans="1:7" x14ac:dyDescent="0.25">
      <c r="A70" s="406" t="s">
        <v>1598</v>
      </c>
      <c r="B70" s="406" t="s">
        <v>609</v>
      </c>
      <c r="C70" s="449"/>
      <c r="D70" s="449"/>
      <c r="E70" s="440"/>
      <c r="F70" s="449"/>
      <c r="G70" s="432"/>
    </row>
    <row r="71" spans="1:7" x14ac:dyDescent="0.25">
      <c r="A71" s="406" t="s">
        <v>1599</v>
      </c>
      <c r="B71" s="406" t="s">
        <v>611</v>
      </c>
      <c r="C71" s="449"/>
      <c r="D71" s="449"/>
      <c r="E71" s="440"/>
      <c r="F71" s="449"/>
      <c r="G71" s="432"/>
    </row>
    <row r="72" spans="1:7" x14ac:dyDescent="0.25">
      <c r="A72" s="406" t="s">
        <v>1600</v>
      </c>
      <c r="B72" s="406" t="s">
        <v>613</v>
      </c>
      <c r="C72" s="449"/>
      <c r="D72" s="449"/>
      <c r="E72" s="440"/>
      <c r="F72" s="449"/>
      <c r="G72" s="432"/>
    </row>
    <row r="73" spans="1:7" x14ac:dyDescent="0.25">
      <c r="A73" s="406" t="s">
        <v>1601</v>
      </c>
      <c r="B73" s="406" t="s">
        <v>615</v>
      </c>
      <c r="C73" s="449"/>
      <c r="D73" s="449"/>
      <c r="E73" s="440"/>
      <c r="F73" s="449"/>
      <c r="G73" s="432"/>
    </row>
    <row r="74" spans="1:7" x14ac:dyDescent="0.25">
      <c r="A74" s="406" t="s">
        <v>1602</v>
      </c>
      <c r="B74" s="406" t="s">
        <v>617</v>
      </c>
      <c r="C74" s="449"/>
      <c r="D74" s="449"/>
      <c r="E74" s="440"/>
      <c r="F74" s="449"/>
      <c r="G74" s="432"/>
    </row>
    <row r="75" spans="1:7" x14ac:dyDescent="0.25">
      <c r="A75" s="406" t="s">
        <v>1603</v>
      </c>
      <c r="B75" s="406" t="s">
        <v>2</v>
      </c>
      <c r="C75" s="449">
        <v>1</v>
      </c>
      <c r="D75" s="449"/>
      <c r="E75" s="440"/>
      <c r="F75" s="449"/>
      <c r="G75" s="432"/>
    </row>
    <row r="76" spans="1:7" x14ac:dyDescent="0.25">
      <c r="A76" s="406" t="s">
        <v>1604</v>
      </c>
      <c r="B76" s="406" t="s">
        <v>620</v>
      </c>
      <c r="C76" s="449"/>
      <c r="D76" s="449"/>
      <c r="E76" s="440"/>
      <c r="F76" s="449"/>
      <c r="G76" s="432"/>
    </row>
    <row r="77" spans="1:7" x14ac:dyDescent="0.25">
      <c r="A77" s="406" t="s">
        <v>1605</v>
      </c>
      <c r="B77" s="406" t="s">
        <v>622</v>
      </c>
      <c r="C77" s="449"/>
      <c r="D77" s="449"/>
      <c r="E77" s="440"/>
      <c r="F77" s="449"/>
      <c r="G77" s="432"/>
    </row>
    <row r="78" spans="1:7" x14ac:dyDescent="0.25">
      <c r="A78" s="406" t="s">
        <v>1606</v>
      </c>
      <c r="B78" s="406" t="s">
        <v>624</v>
      </c>
      <c r="C78" s="449"/>
      <c r="D78" s="449"/>
      <c r="E78" s="440"/>
      <c r="F78" s="449"/>
      <c r="G78" s="432"/>
    </row>
    <row r="79" spans="1:7" x14ac:dyDescent="0.25">
      <c r="A79" s="406" t="s">
        <v>1607</v>
      </c>
      <c r="B79" s="406" t="s">
        <v>626</v>
      </c>
      <c r="C79" s="449"/>
      <c r="D79" s="449"/>
      <c r="E79" s="440"/>
      <c r="F79" s="449"/>
      <c r="G79" s="432"/>
    </row>
    <row r="80" spans="1:7" x14ac:dyDescent="0.25">
      <c r="A80" s="406" t="s">
        <v>1608</v>
      </c>
      <c r="B80" s="406" t="s">
        <v>628</v>
      </c>
      <c r="C80" s="449"/>
      <c r="D80" s="449"/>
      <c r="E80" s="440"/>
      <c r="F80" s="449"/>
      <c r="G80" s="432"/>
    </row>
    <row r="81" spans="1:7" x14ac:dyDescent="0.25">
      <c r="A81" s="406" t="s">
        <v>1609</v>
      </c>
      <c r="B81" s="406" t="s">
        <v>630</v>
      </c>
      <c r="C81" s="449"/>
      <c r="D81" s="449"/>
      <c r="E81" s="440"/>
      <c r="F81" s="449"/>
      <c r="G81" s="432"/>
    </row>
    <row r="82" spans="1:7" x14ac:dyDescent="0.25">
      <c r="A82" s="406" t="s">
        <v>1610</v>
      </c>
      <c r="B82" s="406" t="s">
        <v>632</v>
      </c>
      <c r="C82" s="449"/>
      <c r="D82" s="449"/>
      <c r="E82" s="440"/>
      <c r="F82" s="449"/>
      <c r="G82" s="432"/>
    </row>
    <row r="83" spans="1:7" x14ac:dyDescent="0.25">
      <c r="A83" s="406" t="s">
        <v>1611</v>
      </c>
      <c r="B83" s="406" t="s">
        <v>634</v>
      </c>
      <c r="C83" s="449"/>
      <c r="D83" s="449"/>
      <c r="E83" s="440"/>
      <c r="F83" s="449"/>
      <c r="G83" s="432"/>
    </row>
    <row r="84" spans="1:7" x14ac:dyDescent="0.25">
      <c r="A84" s="406" t="s">
        <v>1612</v>
      </c>
      <c r="B84" s="406" t="s">
        <v>636</v>
      </c>
      <c r="C84" s="449"/>
      <c r="D84" s="449"/>
      <c r="E84" s="440"/>
      <c r="F84" s="449"/>
      <c r="G84" s="432"/>
    </row>
    <row r="85" spans="1:7" x14ac:dyDescent="0.25">
      <c r="A85" s="406" t="s">
        <v>1613</v>
      </c>
      <c r="B85" s="406" t="s">
        <v>638</v>
      </c>
      <c r="C85" s="449"/>
      <c r="D85" s="449"/>
      <c r="E85" s="440"/>
      <c r="F85" s="449"/>
      <c r="G85" s="432"/>
    </row>
    <row r="86" spans="1:7" x14ac:dyDescent="0.25">
      <c r="A86" s="406" t="s">
        <v>1614</v>
      </c>
      <c r="B86" s="406" t="s">
        <v>640</v>
      </c>
      <c r="C86" s="449"/>
      <c r="D86" s="449"/>
      <c r="E86" s="440"/>
      <c r="F86" s="449"/>
      <c r="G86" s="432"/>
    </row>
    <row r="87" spans="1:7" x14ac:dyDescent="0.25">
      <c r="A87" s="406" t="s">
        <v>1615</v>
      </c>
      <c r="B87" s="406" t="s">
        <v>642</v>
      </c>
      <c r="C87" s="449"/>
      <c r="D87" s="449"/>
      <c r="E87" s="440"/>
      <c r="F87" s="449"/>
      <c r="G87" s="432"/>
    </row>
    <row r="88" spans="1:7" x14ac:dyDescent="0.25">
      <c r="A88" s="406" t="s">
        <v>1616</v>
      </c>
      <c r="B88" s="406" t="s">
        <v>644</v>
      </c>
      <c r="C88" s="449"/>
      <c r="D88" s="449"/>
      <c r="E88" s="440"/>
      <c r="F88" s="449"/>
      <c r="G88" s="432"/>
    </row>
    <row r="89" spans="1:7" x14ac:dyDescent="0.25">
      <c r="A89" s="406" t="s">
        <v>1617</v>
      </c>
      <c r="B89" s="406" t="s">
        <v>646</v>
      </c>
      <c r="C89" s="449"/>
      <c r="D89" s="449"/>
      <c r="E89" s="440"/>
      <c r="F89" s="449"/>
      <c r="G89" s="432"/>
    </row>
    <row r="90" spans="1:7" x14ac:dyDescent="0.25">
      <c r="A90" s="406" t="s">
        <v>1618</v>
      </c>
      <c r="B90" s="406" t="s">
        <v>648</v>
      </c>
      <c r="C90" s="449"/>
      <c r="D90" s="449"/>
      <c r="E90" s="440"/>
      <c r="F90" s="449"/>
      <c r="G90" s="432"/>
    </row>
    <row r="91" spans="1:7" x14ac:dyDescent="0.25">
      <c r="A91" s="406" t="s">
        <v>1619</v>
      </c>
      <c r="B91" s="406" t="s">
        <v>650</v>
      </c>
      <c r="C91" s="449"/>
      <c r="D91" s="449"/>
      <c r="E91" s="440"/>
      <c r="F91" s="449"/>
      <c r="G91" s="432"/>
    </row>
    <row r="92" spans="1:7" x14ac:dyDescent="0.25">
      <c r="A92" s="406" t="s">
        <v>1620</v>
      </c>
      <c r="B92" s="406" t="s">
        <v>652</v>
      </c>
      <c r="C92" s="449"/>
      <c r="D92" s="449"/>
      <c r="E92" s="440"/>
      <c r="F92" s="449"/>
      <c r="G92" s="432"/>
    </row>
    <row r="93" spans="1:7" x14ac:dyDescent="0.25">
      <c r="A93" s="406" t="s">
        <v>1621</v>
      </c>
      <c r="B93" s="451" t="s">
        <v>306</v>
      </c>
      <c r="C93" s="452">
        <f>SUM(C94:C96)</f>
        <v>0</v>
      </c>
      <c r="D93" s="452">
        <f>SUM(D94:D96)</f>
        <v>0</v>
      </c>
      <c r="E93" s="452"/>
      <c r="F93" s="452">
        <f>SUM(F94:F96)</f>
        <v>0</v>
      </c>
      <c r="G93" s="432"/>
    </row>
    <row r="94" spans="1:7" x14ac:dyDescent="0.25">
      <c r="A94" s="406" t="s">
        <v>1622</v>
      </c>
      <c r="B94" s="406" t="s">
        <v>655</v>
      </c>
      <c r="C94" s="449"/>
      <c r="D94" s="449"/>
      <c r="E94" s="440"/>
      <c r="F94" s="449"/>
      <c r="G94" s="432"/>
    </row>
    <row r="95" spans="1:7" x14ac:dyDescent="0.25">
      <c r="A95" s="406" t="s">
        <v>1623</v>
      </c>
      <c r="B95" s="406" t="s">
        <v>657</v>
      </c>
      <c r="C95" s="449"/>
      <c r="D95" s="449"/>
      <c r="E95" s="440"/>
      <c r="F95" s="449"/>
      <c r="G95" s="432"/>
    </row>
    <row r="96" spans="1:7" x14ac:dyDescent="0.25">
      <c r="A96" s="406" t="s">
        <v>1624</v>
      </c>
      <c r="B96" s="406" t="s">
        <v>659</v>
      </c>
      <c r="C96" s="449"/>
      <c r="D96" s="449"/>
      <c r="E96" s="440"/>
      <c r="F96" s="449"/>
      <c r="G96" s="432"/>
    </row>
    <row r="97" spans="1:7" x14ac:dyDescent="0.25">
      <c r="A97" s="406" t="s">
        <v>1625</v>
      </c>
      <c r="B97" s="451" t="s">
        <v>105</v>
      </c>
      <c r="C97" s="452">
        <f>SUM(C98:C108)</f>
        <v>0</v>
      </c>
      <c r="D97" s="452">
        <f>SUM(D98:D108)</f>
        <v>0</v>
      </c>
      <c r="E97" s="452"/>
      <c r="F97" s="452">
        <f>SUM(F98:F108)</f>
        <v>0</v>
      </c>
      <c r="G97" s="432"/>
    </row>
    <row r="98" spans="1:7" x14ac:dyDescent="0.25">
      <c r="A98" s="406" t="s">
        <v>1626</v>
      </c>
      <c r="B98" s="432" t="s">
        <v>308</v>
      </c>
      <c r="C98" s="449"/>
      <c r="D98" s="449"/>
      <c r="E98" s="440"/>
      <c r="F98" s="449"/>
      <c r="G98" s="432"/>
    </row>
    <row r="99" spans="1:7" x14ac:dyDescent="0.25">
      <c r="A99" s="406" t="s">
        <v>1627</v>
      </c>
      <c r="B99" s="406" t="s">
        <v>310</v>
      </c>
      <c r="C99" s="449"/>
      <c r="D99" s="449"/>
      <c r="E99" s="440"/>
      <c r="F99" s="449"/>
      <c r="G99" s="432"/>
    </row>
    <row r="100" spans="1:7" x14ac:dyDescent="0.25">
      <c r="A100" s="406" t="s">
        <v>1628</v>
      </c>
      <c r="B100" s="432" t="s">
        <v>312</v>
      </c>
      <c r="C100" s="449"/>
      <c r="D100" s="449"/>
      <c r="E100" s="440"/>
      <c r="F100" s="449"/>
      <c r="G100" s="432"/>
    </row>
    <row r="101" spans="1:7" x14ac:dyDescent="0.25">
      <c r="A101" s="406" t="s">
        <v>1629</v>
      </c>
      <c r="B101" s="432" t="s">
        <v>314</v>
      </c>
      <c r="C101" s="449"/>
      <c r="D101" s="449"/>
      <c r="E101" s="440"/>
      <c r="F101" s="449"/>
      <c r="G101" s="432"/>
    </row>
    <row r="102" spans="1:7" x14ac:dyDescent="0.25">
      <c r="A102" s="406" t="s">
        <v>1630</v>
      </c>
      <c r="B102" s="432" t="s">
        <v>316</v>
      </c>
      <c r="C102" s="449"/>
      <c r="D102" s="449"/>
      <c r="E102" s="440"/>
      <c r="F102" s="449"/>
      <c r="G102" s="432"/>
    </row>
    <row r="103" spans="1:7" x14ac:dyDescent="0.25">
      <c r="A103" s="406" t="s">
        <v>1631</v>
      </c>
      <c r="B103" s="432" t="s">
        <v>318</v>
      </c>
      <c r="C103" s="449"/>
      <c r="D103" s="449"/>
      <c r="E103" s="440"/>
      <c r="F103" s="449"/>
      <c r="G103" s="432"/>
    </row>
    <row r="104" spans="1:7" x14ac:dyDescent="0.25">
      <c r="A104" s="406" t="s">
        <v>1632</v>
      </c>
      <c r="B104" s="432" t="s">
        <v>320</v>
      </c>
      <c r="C104" s="449"/>
      <c r="D104" s="449"/>
      <c r="E104" s="440"/>
      <c r="F104" s="449"/>
      <c r="G104" s="432"/>
    </row>
    <row r="105" spans="1:7" x14ac:dyDescent="0.25">
      <c r="A105" s="406" t="s">
        <v>1633</v>
      </c>
      <c r="B105" s="432" t="s">
        <v>322</v>
      </c>
      <c r="C105" s="449"/>
      <c r="D105" s="449"/>
      <c r="E105" s="440"/>
      <c r="F105" s="449"/>
      <c r="G105" s="432"/>
    </row>
    <row r="106" spans="1:7" x14ac:dyDescent="0.25">
      <c r="A106" s="406" t="s">
        <v>1634</v>
      </c>
      <c r="B106" s="432" t="s">
        <v>324</v>
      </c>
      <c r="C106" s="449"/>
      <c r="D106" s="449"/>
      <c r="E106" s="440"/>
      <c r="F106" s="449"/>
      <c r="G106" s="432"/>
    </row>
    <row r="107" spans="1:7" x14ac:dyDescent="0.25">
      <c r="A107" s="406" t="s">
        <v>1635</v>
      </c>
      <c r="B107" s="432" t="s">
        <v>326</v>
      </c>
      <c r="C107" s="449"/>
      <c r="D107" s="449"/>
      <c r="E107" s="440"/>
      <c r="F107" s="449"/>
      <c r="G107" s="432"/>
    </row>
    <row r="108" spans="1:7" x14ac:dyDescent="0.25">
      <c r="A108" s="406" t="s">
        <v>1636</v>
      </c>
      <c r="B108" s="432" t="s">
        <v>105</v>
      </c>
      <c r="C108" s="449"/>
      <c r="D108" s="449"/>
      <c r="E108" s="440"/>
      <c r="F108" s="449"/>
      <c r="G108" s="432"/>
    </row>
    <row r="109" spans="1:7" hidden="1" outlineLevel="1" x14ac:dyDescent="0.25">
      <c r="A109" s="406" t="s">
        <v>1637</v>
      </c>
      <c r="B109" s="435" t="s">
        <v>109</v>
      </c>
      <c r="C109" s="449"/>
      <c r="D109" s="449"/>
      <c r="E109" s="440"/>
      <c r="F109" s="449"/>
      <c r="G109" s="432"/>
    </row>
    <row r="110" spans="1:7" hidden="1" outlineLevel="1" x14ac:dyDescent="0.25">
      <c r="A110" s="406" t="s">
        <v>1638</v>
      </c>
      <c r="B110" s="435" t="s">
        <v>109</v>
      </c>
      <c r="C110" s="449"/>
      <c r="D110" s="449"/>
      <c r="E110" s="440"/>
      <c r="F110" s="449"/>
      <c r="G110" s="432"/>
    </row>
    <row r="111" spans="1:7" hidden="1" outlineLevel="1" x14ac:dyDescent="0.25">
      <c r="A111" s="406" t="s">
        <v>1639</v>
      </c>
      <c r="B111" s="435" t="s">
        <v>109</v>
      </c>
      <c r="C111" s="449"/>
      <c r="D111" s="449"/>
      <c r="E111" s="440"/>
      <c r="F111" s="449"/>
      <c r="G111" s="432"/>
    </row>
    <row r="112" spans="1:7" hidden="1" outlineLevel="1" x14ac:dyDescent="0.25">
      <c r="A112" s="406" t="s">
        <v>1640</v>
      </c>
      <c r="B112" s="435" t="s">
        <v>109</v>
      </c>
      <c r="C112" s="449"/>
      <c r="D112" s="449"/>
      <c r="E112" s="440"/>
      <c r="F112" s="449"/>
      <c r="G112" s="432"/>
    </row>
    <row r="113" spans="1:7" hidden="1" outlineLevel="1" x14ac:dyDescent="0.25">
      <c r="A113" s="406" t="s">
        <v>1641</v>
      </c>
      <c r="B113" s="435" t="s">
        <v>109</v>
      </c>
      <c r="C113" s="449"/>
      <c r="D113" s="449"/>
      <c r="E113" s="440"/>
      <c r="F113" s="449"/>
      <c r="G113" s="432"/>
    </row>
    <row r="114" spans="1:7" hidden="1" outlineLevel="1" x14ac:dyDescent="0.25">
      <c r="A114" s="406" t="s">
        <v>1642</v>
      </c>
      <c r="B114" s="435" t="s">
        <v>109</v>
      </c>
      <c r="C114" s="449"/>
      <c r="D114" s="449"/>
      <c r="E114" s="440"/>
      <c r="F114" s="449"/>
      <c r="G114" s="432"/>
    </row>
    <row r="115" spans="1:7" hidden="1" outlineLevel="1" x14ac:dyDescent="0.25">
      <c r="A115" s="406" t="s">
        <v>1643</v>
      </c>
      <c r="B115" s="435" t="s">
        <v>109</v>
      </c>
      <c r="C115" s="449"/>
      <c r="D115" s="449"/>
      <c r="E115" s="440"/>
      <c r="F115" s="449"/>
      <c r="G115" s="432"/>
    </row>
    <row r="116" spans="1:7" hidden="1" outlineLevel="1" x14ac:dyDescent="0.25">
      <c r="A116" s="406" t="s">
        <v>1644</v>
      </c>
      <c r="B116" s="435" t="s">
        <v>109</v>
      </c>
      <c r="C116" s="449"/>
      <c r="D116" s="449"/>
      <c r="E116" s="440"/>
      <c r="F116" s="449"/>
      <c r="G116" s="432"/>
    </row>
    <row r="117" spans="1:7" hidden="1" outlineLevel="1" x14ac:dyDescent="0.25">
      <c r="A117" s="406" t="s">
        <v>1645</v>
      </c>
      <c r="B117" s="435" t="s">
        <v>109</v>
      </c>
      <c r="C117" s="449"/>
      <c r="D117" s="449"/>
      <c r="E117" s="440"/>
      <c r="F117" s="449"/>
      <c r="G117" s="432"/>
    </row>
    <row r="118" spans="1:7" hidden="1" outlineLevel="1" x14ac:dyDescent="0.25">
      <c r="A118" s="406" t="s">
        <v>1646</v>
      </c>
      <c r="B118" s="435" t="s">
        <v>109</v>
      </c>
      <c r="C118" s="449"/>
      <c r="D118" s="449"/>
      <c r="E118" s="440"/>
      <c r="F118" s="449"/>
      <c r="G118" s="432"/>
    </row>
    <row r="119" spans="1:7" ht="30" collapsed="1" x14ac:dyDescent="0.25">
      <c r="A119" s="491"/>
      <c r="B119" s="491" t="s">
        <v>682</v>
      </c>
      <c r="C119" s="491" t="s">
        <v>587</v>
      </c>
      <c r="D119" s="491" t="s">
        <v>588</v>
      </c>
      <c r="E119" s="491"/>
      <c r="F119" s="491" t="s">
        <v>552</v>
      </c>
      <c r="G119" s="491"/>
    </row>
    <row r="120" spans="1:7" x14ac:dyDescent="0.25">
      <c r="A120" s="406" t="s">
        <v>1647</v>
      </c>
      <c r="B120" s="436" t="s">
        <v>685</v>
      </c>
      <c r="C120" s="449">
        <v>0.12914807260308042</v>
      </c>
      <c r="D120" s="449"/>
      <c r="E120" s="440"/>
      <c r="F120" s="449">
        <f>IF(ISBLANK(C120),"",C120)</f>
        <v>0.12914807260308042</v>
      </c>
      <c r="G120" s="432"/>
    </row>
    <row r="121" spans="1:7" x14ac:dyDescent="0.25">
      <c r="A121" s="406" t="s">
        <v>1648</v>
      </c>
      <c r="B121" s="436" t="s">
        <v>687</v>
      </c>
      <c r="C121" s="449">
        <v>9.3320882682145379E-3</v>
      </c>
      <c r="D121" s="449"/>
      <c r="E121" s="440"/>
      <c r="F121" s="449">
        <f t="shared" ref="F121:F169" si="1">IF(ISBLANK(C121),"",C121)</f>
        <v>9.3320882682145379E-3</v>
      </c>
      <c r="G121" s="432"/>
    </row>
    <row r="122" spans="1:7" x14ac:dyDescent="0.25">
      <c r="A122" s="406" t="s">
        <v>1649</v>
      </c>
      <c r="B122" s="436" t="s">
        <v>689</v>
      </c>
      <c r="C122" s="449">
        <v>2.8908672983746539E-2</v>
      </c>
      <c r="D122" s="449"/>
      <c r="E122" s="440"/>
      <c r="F122" s="449">
        <f t="shared" si="1"/>
        <v>2.8908672983746539E-2</v>
      </c>
      <c r="G122" s="432"/>
    </row>
    <row r="123" spans="1:7" x14ac:dyDescent="0.25">
      <c r="A123" s="406" t="s">
        <v>1650</v>
      </c>
      <c r="B123" s="436" t="s">
        <v>691</v>
      </c>
      <c r="C123" s="449">
        <v>2.0237187074818804E-2</v>
      </c>
      <c r="D123" s="449"/>
      <c r="E123" s="440"/>
      <c r="F123" s="449">
        <f t="shared" si="1"/>
        <v>2.0237187074818804E-2</v>
      </c>
      <c r="G123" s="432"/>
    </row>
    <row r="124" spans="1:7" x14ac:dyDescent="0.25">
      <c r="A124" s="406" t="s">
        <v>1651</v>
      </c>
      <c r="B124" s="436" t="s">
        <v>693</v>
      </c>
      <c r="C124" s="449">
        <v>1.1370324395065558E-2</v>
      </c>
      <c r="D124" s="449"/>
      <c r="E124" s="440"/>
      <c r="F124" s="449">
        <f t="shared" si="1"/>
        <v>1.1370324395065558E-2</v>
      </c>
      <c r="G124" s="432"/>
    </row>
    <row r="125" spans="1:7" x14ac:dyDescent="0.25">
      <c r="A125" s="406" t="s">
        <v>1652</v>
      </c>
      <c r="B125" s="436" t="s">
        <v>697</v>
      </c>
      <c r="C125" s="449">
        <v>3.7374828416864903E-2</v>
      </c>
      <c r="D125" s="449"/>
      <c r="E125" s="440"/>
      <c r="F125" s="449">
        <f t="shared" si="1"/>
        <v>3.7374828416864903E-2</v>
      </c>
      <c r="G125" s="432"/>
    </row>
    <row r="126" spans="1:7" x14ac:dyDescent="0.25">
      <c r="A126" s="406" t="s">
        <v>1653</v>
      </c>
      <c r="B126" s="436" t="s">
        <v>699</v>
      </c>
      <c r="C126" s="449">
        <v>7.4610131152690939E-2</v>
      </c>
      <c r="D126" s="449"/>
      <c r="E126" s="440"/>
      <c r="F126" s="449">
        <f t="shared" si="1"/>
        <v>7.4610131152690939E-2</v>
      </c>
      <c r="G126" s="432"/>
    </row>
    <row r="127" spans="1:7" x14ac:dyDescent="0.25">
      <c r="A127" s="406" t="s">
        <v>1654</v>
      </c>
      <c r="B127" s="436" t="s">
        <v>701</v>
      </c>
      <c r="C127" s="449">
        <v>0.30592812627023741</v>
      </c>
      <c r="D127" s="449"/>
      <c r="E127" s="440"/>
      <c r="F127" s="449">
        <f t="shared" si="1"/>
        <v>0.30592812627023741</v>
      </c>
      <c r="G127" s="432"/>
    </row>
    <row r="128" spans="1:7" x14ac:dyDescent="0.25">
      <c r="A128" s="406" t="s">
        <v>1655</v>
      </c>
      <c r="B128" s="436" t="s">
        <v>703</v>
      </c>
      <c r="C128" s="449">
        <v>4.8560995989785777E-2</v>
      </c>
      <c r="D128" s="449"/>
      <c r="E128" s="440"/>
      <c r="F128" s="449">
        <f t="shared" si="1"/>
        <v>4.8560995989785777E-2</v>
      </c>
      <c r="G128" s="432"/>
    </row>
    <row r="129" spans="1:7" x14ac:dyDescent="0.25">
      <c r="A129" s="406" t="s">
        <v>1656</v>
      </c>
      <c r="B129" s="436" t="s">
        <v>705</v>
      </c>
      <c r="C129" s="449">
        <v>8.3313644900579395E-2</v>
      </c>
      <c r="D129" s="449"/>
      <c r="E129" s="440"/>
      <c r="F129" s="449">
        <f t="shared" si="1"/>
        <v>8.3313644900579395E-2</v>
      </c>
      <c r="G129" s="432"/>
    </row>
    <row r="130" spans="1:7" x14ac:dyDescent="0.25">
      <c r="A130" s="406" t="s">
        <v>1657</v>
      </c>
      <c r="B130" s="436" t="s">
        <v>707</v>
      </c>
      <c r="C130" s="449">
        <v>0.11042263740442523</v>
      </c>
      <c r="D130" s="449"/>
      <c r="E130" s="440"/>
      <c r="F130" s="449">
        <f t="shared" si="1"/>
        <v>0.11042263740442523</v>
      </c>
      <c r="G130" s="432"/>
    </row>
    <row r="131" spans="1:7" x14ac:dyDescent="0.25">
      <c r="A131" s="406" t="s">
        <v>1658</v>
      </c>
      <c r="B131" s="436" t="s">
        <v>709</v>
      </c>
      <c r="C131" s="449">
        <v>4.1807038953226731E-2</v>
      </c>
      <c r="D131" s="449"/>
      <c r="E131" s="440"/>
      <c r="F131" s="449">
        <f t="shared" si="1"/>
        <v>4.1807038953226731E-2</v>
      </c>
      <c r="G131" s="432"/>
    </row>
    <row r="132" spans="1:7" x14ac:dyDescent="0.25">
      <c r="A132" s="406" t="s">
        <v>1659</v>
      </c>
      <c r="B132" s="436" t="s">
        <v>711</v>
      </c>
      <c r="C132" s="449">
        <v>9.898625158726379E-2</v>
      </c>
      <c r="D132" s="449"/>
      <c r="E132" s="440"/>
      <c r="F132" s="449">
        <f t="shared" si="1"/>
        <v>9.898625158726379E-2</v>
      </c>
      <c r="G132" s="432"/>
    </row>
    <row r="133" spans="1:7" x14ac:dyDescent="0.25">
      <c r="A133" s="406" t="s">
        <v>1660</v>
      </c>
      <c r="B133" s="436"/>
      <c r="C133" s="449"/>
      <c r="D133" s="449"/>
      <c r="E133" s="440"/>
      <c r="F133" s="449" t="str">
        <f t="shared" si="1"/>
        <v/>
      </c>
      <c r="G133" s="432"/>
    </row>
    <row r="134" spans="1:7" hidden="1" outlineLevel="1" x14ac:dyDescent="0.25">
      <c r="A134" s="406" t="s">
        <v>1661</v>
      </c>
      <c r="B134" s="436"/>
      <c r="C134" s="449"/>
      <c r="D134" s="449"/>
      <c r="E134" s="440"/>
      <c r="F134" s="449" t="str">
        <f t="shared" si="1"/>
        <v/>
      </c>
      <c r="G134" s="432"/>
    </row>
    <row r="135" spans="1:7" hidden="1" outlineLevel="1" x14ac:dyDescent="0.25">
      <c r="A135" s="406" t="s">
        <v>1662</v>
      </c>
      <c r="B135" s="436"/>
      <c r="C135" s="449"/>
      <c r="D135" s="449"/>
      <c r="E135" s="440"/>
      <c r="F135" s="449" t="str">
        <f t="shared" si="1"/>
        <v/>
      </c>
      <c r="G135" s="432"/>
    </row>
    <row r="136" spans="1:7" hidden="1" outlineLevel="1" x14ac:dyDescent="0.25">
      <c r="A136" s="406" t="s">
        <v>1663</v>
      </c>
      <c r="B136" s="436"/>
      <c r="C136" s="449"/>
      <c r="D136" s="449"/>
      <c r="E136" s="440"/>
      <c r="F136" s="449" t="str">
        <f t="shared" si="1"/>
        <v/>
      </c>
      <c r="G136" s="432"/>
    </row>
    <row r="137" spans="1:7" hidden="1" outlineLevel="1" x14ac:dyDescent="0.25">
      <c r="A137" s="406" t="s">
        <v>1664</v>
      </c>
      <c r="B137" s="436"/>
      <c r="C137" s="449"/>
      <c r="D137" s="449"/>
      <c r="E137" s="440"/>
      <c r="F137" s="449" t="str">
        <f t="shared" si="1"/>
        <v/>
      </c>
      <c r="G137" s="432"/>
    </row>
    <row r="138" spans="1:7" hidden="1" outlineLevel="1" x14ac:dyDescent="0.25">
      <c r="A138" s="406" t="s">
        <v>1665</v>
      </c>
      <c r="B138" s="436"/>
      <c r="C138" s="449"/>
      <c r="D138" s="449"/>
      <c r="E138" s="440"/>
      <c r="F138" s="449" t="str">
        <f t="shared" si="1"/>
        <v/>
      </c>
      <c r="G138" s="432"/>
    </row>
    <row r="139" spans="1:7" hidden="1" outlineLevel="1" x14ac:dyDescent="0.25">
      <c r="A139" s="406" t="s">
        <v>1666</v>
      </c>
      <c r="B139" s="436"/>
      <c r="C139" s="449"/>
      <c r="D139" s="449"/>
      <c r="E139" s="440"/>
      <c r="F139" s="449" t="str">
        <f t="shared" si="1"/>
        <v/>
      </c>
      <c r="G139" s="432"/>
    </row>
    <row r="140" spans="1:7" hidden="1" outlineLevel="1" x14ac:dyDescent="0.25">
      <c r="A140" s="406" t="s">
        <v>1667</v>
      </c>
      <c r="B140" s="436"/>
      <c r="C140" s="449"/>
      <c r="D140" s="449"/>
      <c r="E140" s="440"/>
      <c r="F140" s="449" t="str">
        <f t="shared" si="1"/>
        <v/>
      </c>
      <c r="G140" s="432"/>
    </row>
    <row r="141" spans="1:7" hidden="1" outlineLevel="1" x14ac:dyDescent="0.25">
      <c r="A141" s="406" t="s">
        <v>1668</v>
      </c>
      <c r="B141" s="436"/>
      <c r="C141" s="449"/>
      <c r="D141" s="449"/>
      <c r="E141" s="440"/>
      <c r="F141" s="449" t="str">
        <f t="shared" si="1"/>
        <v/>
      </c>
      <c r="G141" s="432"/>
    </row>
    <row r="142" spans="1:7" hidden="1" outlineLevel="1" x14ac:dyDescent="0.25">
      <c r="A142" s="406" t="s">
        <v>1669</v>
      </c>
      <c r="B142" s="436"/>
      <c r="C142" s="449"/>
      <c r="D142" s="449"/>
      <c r="E142" s="440"/>
      <c r="F142" s="449" t="str">
        <f t="shared" si="1"/>
        <v/>
      </c>
      <c r="G142" s="432"/>
    </row>
    <row r="143" spans="1:7" hidden="1" outlineLevel="1" x14ac:dyDescent="0.25">
      <c r="A143" s="406" t="s">
        <v>1670</v>
      </c>
      <c r="B143" s="436"/>
      <c r="C143" s="449"/>
      <c r="D143" s="449"/>
      <c r="E143" s="440"/>
      <c r="F143" s="449" t="str">
        <f t="shared" si="1"/>
        <v/>
      </c>
      <c r="G143" s="432"/>
    </row>
    <row r="144" spans="1:7" hidden="1" outlineLevel="1" x14ac:dyDescent="0.25">
      <c r="A144" s="406" t="s">
        <v>1671</v>
      </c>
      <c r="B144" s="436"/>
      <c r="C144" s="449"/>
      <c r="D144" s="449"/>
      <c r="E144" s="440"/>
      <c r="F144" s="449" t="str">
        <f t="shared" si="1"/>
        <v/>
      </c>
      <c r="G144" s="432"/>
    </row>
    <row r="145" spans="1:7" hidden="1" outlineLevel="1" x14ac:dyDescent="0.25">
      <c r="A145" s="406" t="s">
        <v>1672</v>
      </c>
      <c r="B145" s="436"/>
      <c r="C145" s="449"/>
      <c r="D145" s="449"/>
      <c r="E145" s="440"/>
      <c r="F145" s="449" t="str">
        <f t="shared" si="1"/>
        <v/>
      </c>
      <c r="G145" s="432"/>
    </row>
    <row r="146" spans="1:7" hidden="1" outlineLevel="1" x14ac:dyDescent="0.25">
      <c r="A146" s="406" t="s">
        <v>1673</v>
      </c>
      <c r="B146" s="436"/>
      <c r="C146" s="449"/>
      <c r="D146" s="449"/>
      <c r="E146" s="440"/>
      <c r="F146" s="449" t="str">
        <f t="shared" si="1"/>
        <v/>
      </c>
      <c r="G146" s="432"/>
    </row>
    <row r="147" spans="1:7" hidden="1" outlineLevel="1" x14ac:dyDescent="0.25">
      <c r="A147" s="406" t="s">
        <v>1674</v>
      </c>
      <c r="B147" s="436"/>
      <c r="C147" s="449"/>
      <c r="D147" s="449"/>
      <c r="E147" s="440"/>
      <c r="F147" s="449" t="str">
        <f t="shared" si="1"/>
        <v/>
      </c>
      <c r="G147" s="432"/>
    </row>
    <row r="148" spans="1:7" hidden="1" outlineLevel="1" x14ac:dyDescent="0.25">
      <c r="A148" s="406" t="s">
        <v>1675</v>
      </c>
      <c r="B148" s="436"/>
      <c r="C148" s="449"/>
      <c r="D148" s="449"/>
      <c r="E148" s="440"/>
      <c r="F148" s="449" t="str">
        <f t="shared" si="1"/>
        <v/>
      </c>
      <c r="G148" s="432"/>
    </row>
    <row r="149" spans="1:7" hidden="1" outlineLevel="1" x14ac:dyDescent="0.25">
      <c r="A149" s="406" t="s">
        <v>1676</v>
      </c>
      <c r="B149" s="436"/>
      <c r="C149" s="449"/>
      <c r="D149" s="449"/>
      <c r="E149" s="440"/>
      <c r="F149" s="449" t="str">
        <f t="shared" si="1"/>
        <v/>
      </c>
      <c r="G149" s="432"/>
    </row>
    <row r="150" spans="1:7" hidden="1" outlineLevel="1" x14ac:dyDescent="0.25">
      <c r="A150" s="406" t="s">
        <v>1677</v>
      </c>
      <c r="B150" s="436"/>
      <c r="C150" s="449"/>
      <c r="D150" s="449"/>
      <c r="E150" s="440"/>
      <c r="F150" s="449" t="str">
        <f t="shared" si="1"/>
        <v/>
      </c>
      <c r="G150" s="432"/>
    </row>
    <row r="151" spans="1:7" hidden="1" outlineLevel="1" x14ac:dyDescent="0.25">
      <c r="A151" s="406" t="s">
        <v>1678</v>
      </c>
      <c r="B151" s="436"/>
      <c r="C151" s="449"/>
      <c r="D151" s="449"/>
      <c r="E151" s="440"/>
      <c r="F151" s="449" t="str">
        <f t="shared" si="1"/>
        <v/>
      </c>
      <c r="G151" s="432"/>
    </row>
    <row r="152" spans="1:7" hidden="1" outlineLevel="1" x14ac:dyDescent="0.25">
      <c r="A152" s="406" t="s">
        <v>1679</v>
      </c>
      <c r="B152" s="436"/>
      <c r="C152" s="449"/>
      <c r="D152" s="449"/>
      <c r="E152" s="440"/>
      <c r="F152" s="449" t="str">
        <f t="shared" si="1"/>
        <v/>
      </c>
      <c r="G152" s="432"/>
    </row>
    <row r="153" spans="1:7" hidden="1" outlineLevel="1" x14ac:dyDescent="0.25">
      <c r="A153" s="406" t="s">
        <v>1680</v>
      </c>
      <c r="B153" s="436"/>
      <c r="C153" s="449"/>
      <c r="D153" s="449"/>
      <c r="E153" s="440"/>
      <c r="F153" s="449" t="str">
        <f t="shared" si="1"/>
        <v/>
      </c>
      <c r="G153" s="432"/>
    </row>
    <row r="154" spans="1:7" hidden="1" outlineLevel="1" x14ac:dyDescent="0.25">
      <c r="A154" s="406" t="s">
        <v>1681</v>
      </c>
      <c r="B154" s="436"/>
      <c r="C154" s="449"/>
      <c r="D154" s="449"/>
      <c r="E154" s="440"/>
      <c r="F154" s="449" t="str">
        <f t="shared" si="1"/>
        <v/>
      </c>
      <c r="G154" s="432"/>
    </row>
    <row r="155" spans="1:7" hidden="1" outlineLevel="1" x14ac:dyDescent="0.25">
      <c r="A155" s="406" t="s">
        <v>1682</v>
      </c>
      <c r="B155" s="436"/>
      <c r="C155" s="449"/>
      <c r="D155" s="449"/>
      <c r="E155" s="440"/>
      <c r="F155" s="449" t="str">
        <f t="shared" si="1"/>
        <v/>
      </c>
      <c r="G155" s="432"/>
    </row>
    <row r="156" spans="1:7" hidden="1" outlineLevel="1" x14ac:dyDescent="0.25">
      <c r="A156" s="406" t="s">
        <v>1683</v>
      </c>
      <c r="B156" s="436"/>
      <c r="C156" s="449"/>
      <c r="D156" s="449"/>
      <c r="E156" s="440"/>
      <c r="F156" s="449" t="str">
        <f t="shared" si="1"/>
        <v/>
      </c>
      <c r="G156" s="432"/>
    </row>
    <row r="157" spans="1:7" hidden="1" outlineLevel="1" x14ac:dyDescent="0.25">
      <c r="A157" s="406" t="s">
        <v>1684</v>
      </c>
      <c r="B157" s="436"/>
      <c r="C157" s="449"/>
      <c r="D157" s="449"/>
      <c r="E157" s="440"/>
      <c r="F157" s="449" t="str">
        <f t="shared" si="1"/>
        <v/>
      </c>
      <c r="G157" s="432"/>
    </row>
    <row r="158" spans="1:7" hidden="1" outlineLevel="1" x14ac:dyDescent="0.25">
      <c r="A158" s="406" t="s">
        <v>1685</v>
      </c>
      <c r="B158" s="436"/>
      <c r="C158" s="449"/>
      <c r="D158" s="449"/>
      <c r="E158" s="440"/>
      <c r="F158" s="449" t="str">
        <f t="shared" si="1"/>
        <v/>
      </c>
      <c r="G158" s="432"/>
    </row>
    <row r="159" spans="1:7" hidden="1" outlineLevel="1" x14ac:dyDescent="0.25">
      <c r="A159" s="406" t="s">
        <v>1686</v>
      </c>
      <c r="B159" s="436"/>
      <c r="C159" s="449"/>
      <c r="D159" s="449"/>
      <c r="E159" s="440"/>
      <c r="F159" s="449" t="str">
        <f t="shared" si="1"/>
        <v/>
      </c>
      <c r="G159" s="432"/>
    </row>
    <row r="160" spans="1:7" hidden="1" outlineLevel="1" x14ac:dyDescent="0.25">
      <c r="A160" s="406" t="s">
        <v>1687</v>
      </c>
      <c r="B160" s="436"/>
      <c r="C160" s="449"/>
      <c r="D160" s="449"/>
      <c r="E160" s="440"/>
      <c r="F160" s="449" t="str">
        <f t="shared" si="1"/>
        <v/>
      </c>
      <c r="G160" s="432"/>
    </row>
    <row r="161" spans="1:7" hidden="1" outlineLevel="1" x14ac:dyDescent="0.25">
      <c r="A161" s="406" t="s">
        <v>1688</v>
      </c>
      <c r="B161" s="436"/>
      <c r="C161" s="449"/>
      <c r="D161" s="449"/>
      <c r="E161" s="440"/>
      <c r="F161" s="449" t="str">
        <f t="shared" si="1"/>
        <v/>
      </c>
      <c r="G161" s="432"/>
    </row>
    <row r="162" spans="1:7" hidden="1" outlineLevel="1" x14ac:dyDescent="0.25">
      <c r="A162" s="406" t="s">
        <v>1689</v>
      </c>
      <c r="B162" s="436"/>
      <c r="C162" s="449"/>
      <c r="D162" s="449"/>
      <c r="E162" s="440"/>
      <c r="F162" s="449" t="str">
        <f t="shared" si="1"/>
        <v/>
      </c>
      <c r="G162" s="432"/>
    </row>
    <row r="163" spans="1:7" hidden="1" outlineLevel="1" x14ac:dyDescent="0.25">
      <c r="A163" s="406" t="s">
        <v>1690</v>
      </c>
      <c r="B163" s="436"/>
      <c r="C163" s="449"/>
      <c r="D163" s="449"/>
      <c r="E163" s="440"/>
      <c r="F163" s="449" t="str">
        <f t="shared" si="1"/>
        <v/>
      </c>
      <c r="G163" s="432"/>
    </row>
    <row r="164" spans="1:7" hidden="1" outlineLevel="1" x14ac:dyDescent="0.25">
      <c r="A164" s="406" t="s">
        <v>1691</v>
      </c>
      <c r="B164" s="436"/>
      <c r="C164" s="449"/>
      <c r="D164" s="449"/>
      <c r="E164" s="440"/>
      <c r="F164" s="449" t="str">
        <f t="shared" si="1"/>
        <v/>
      </c>
      <c r="G164" s="432"/>
    </row>
    <row r="165" spans="1:7" hidden="1" outlineLevel="1" x14ac:dyDescent="0.25">
      <c r="A165" s="406" t="s">
        <v>1692</v>
      </c>
      <c r="B165" s="436"/>
      <c r="C165" s="449"/>
      <c r="D165" s="449"/>
      <c r="E165" s="440"/>
      <c r="F165" s="449" t="str">
        <f t="shared" si="1"/>
        <v/>
      </c>
      <c r="G165" s="432"/>
    </row>
    <row r="166" spans="1:7" hidden="1" outlineLevel="1" x14ac:dyDescent="0.25">
      <c r="A166" s="406" t="s">
        <v>1693</v>
      </c>
      <c r="B166" s="436"/>
      <c r="C166" s="449"/>
      <c r="D166" s="449"/>
      <c r="E166" s="440"/>
      <c r="F166" s="449" t="str">
        <f t="shared" si="1"/>
        <v/>
      </c>
      <c r="G166" s="432"/>
    </row>
    <row r="167" spans="1:7" hidden="1" outlineLevel="1" x14ac:dyDescent="0.25">
      <c r="A167" s="406" t="s">
        <v>1694</v>
      </c>
      <c r="B167" s="436"/>
      <c r="C167" s="449"/>
      <c r="D167" s="449"/>
      <c r="E167" s="440"/>
      <c r="F167" s="449" t="str">
        <f t="shared" si="1"/>
        <v/>
      </c>
      <c r="G167" s="432"/>
    </row>
    <row r="168" spans="1:7" hidden="1" outlineLevel="1" x14ac:dyDescent="0.25">
      <c r="A168" s="406" t="s">
        <v>1695</v>
      </c>
      <c r="B168" s="436"/>
      <c r="C168" s="449"/>
      <c r="D168" s="449"/>
      <c r="E168" s="440"/>
      <c r="F168" s="449" t="str">
        <f t="shared" si="1"/>
        <v/>
      </c>
      <c r="G168" s="432"/>
    </row>
    <row r="169" spans="1:7" hidden="1" outlineLevel="1" x14ac:dyDescent="0.25">
      <c r="A169" s="406" t="s">
        <v>1696</v>
      </c>
      <c r="B169" s="436"/>
      <c r="C169" s="449"/>
      <c r="D169" s="449"/>
      <c r="E169" s="440"/>
      <c r="F169" s="449" t="str">
        <f t="shared" si="1"/>
        <v/>
      </c>
      <c r="G169" s="432"/>
    </row>
    <row r="170" spans="1:7" ht="30" collapsed="1" x14ac:dyDescent="0.25">
      <c r="A170" s="491"/>
      <c r="B170" s="491" t="s">
        <v>747</v>
      </c>
      <c r="C170" s="491" t="s">
        <v>587</v>
      </c>
      <c r="D170" s="491" t="s">
        <v>588</v>
      </c>
      <c r="E170" s="491"/>
      <c r="F170" s="491" t="s">
        <v>552</v>
      </c>
      <c r="G170" s="491"/>
    </row>
    <row r="171" spans="1:7" x14ac:dyDescent="0.25">
      <c r="A171" s="406" t="s">
        <v>1697</v>
      </c>
      <c r="B171" s="406" t="s">
        <v>749</v>
      </c>
      <c r="C171" s="449">
        <v>0.99960235280444487</v>
      </c>
      <c r="D171" s="449"/>
      <c r="E171" s="453"/>
      <c r="F171" s="449">
        <f>C171</f>
        <v>0.99960235280444487</v>
      </c>
      <c r="G171" s="432"/>
    </row>
    <row r="172" spans="1:7" x14ac:dyDescent="0.25">
      <c r="A172" s="406" t="s">
        <v>1698</v>
      </c>
      <c r="B172" s="406" t="s">
        <v>751</v>
      </c>
      <c r="C172" s="449">
        <f>1-C171</f>
        <v>3.9764719555512862E-4</v>
      </c>
      <c r="D172" s="449"/>
      <c r="E172" s="453"/>
      <c r="F172" s="449">
        <f>C172</f>
        <v>3.9764719555512862E-4</v>
      </c>
      <c r="G172" s="432"/>
    </row>
    <row r="173" spans="1:7" x14ac:dyDescent="0.25">
      <c r="A173" s="406" t="s">
        <v>1699</v>
      </c>
      <c r="B173" s="406" t="s">
        <v>105</v>
      </c>
      <c r="C173" s="449">
        <v>0</v>
      </c>
      <c r="D173" s="449"/>
      <c r="E173" s="453"/>
      <c r="F173" s="449">
        <f>C173</f>
        <v>0</v>
      </c>
      <c r="G173" s="432"/>
    </row>
    <row r="174" spans="1:7" hidden="1" outlineLevel="1" x14ac:dyDescent="0.25">
      <c r="A174" s="406" t="s">
        <v>1700</v>
      </c>
      <c r="B174" s="447"/>
      <c r="C174" s="449"/>
      <c r="D174" s="449"/>
      <c r="E174" s="453"/>
      <c r="F174" s="449"/>
      <c r="G174" s="432"/>
    </row>
    <row r="175" spans="1:7" hidden="1" outlineLevel="1" x14ac:dyDescent="0.25">
      <c r="A175" s="406" t="s">
        <v>1701</v>
      </c>
      <c r="B175" s="447"/>
      <c r="C175" s="449"/>
      <c r="D175" s="449"/>
      <c r="E175" s="453"/>
      <c r="F175" s="449"/>
      <c r="G175" s="432"/>
    </row>
    <row r="176" spans="1:7" hidden="1" outlineLevel="1" x14ac:dyDescent="0.25">
      <c r="A176" s="406" t="s">
        <v>1702</v>
      </c>
      <c r="B176" s="447"/>
      <c r="C176" s="449"/>
      <c r="D176" s="449"/>
      <c r="E176" s="453"/>
      <c r="F176" s="449"/>
      <c r="G176" s="432"/>
    </row>
    <row r="177" spans="1:7" hidden="1" outlineLevel="1" x14ac:dyDescent="0.25">
      <c r="A177" s="406" t="s">
        <v>1703</v>
      </c>
      <c r="B177" s="447"/>
      <c r="C177" s="449"/>
      <c r="D177" s="449"/>
      <c r="E177" s="453"/>
      <c r="F177" s="449"/>
      <c r="G177" s="432"/>
    </row>
    <row r="178" spans="1:7" hidden="1" outlineLevel="1" x14ac:dyDescent="0.25">
      <c r="A178" s="406" t="s">
        <v>1704</v>
      </c>
      <c r="B178" s="447"/>
      <c r="C178" s="449"/>
      <c r="D178" s="449"/>
      <c r="E178" s="453"/>
      <c r="F178" s="449"/>
      <c r="G178" s="432"/>
    </row>
    <row r="179" spans="1:7" hidden="1" outlineLevel="1" x14ac:dyDescent="0.25">
      <c r="A179" s="406" t="s">
        <v>1705</v>
      </c>
      <c r="B179" s="447"/>
      <c r="C179" s="449"/>
      <c r="D179" s="449"/>
      <c r="E179" s="453"/>
      <c r="F179" s="449"/>
      <c r="G179" s="432"/>
    </row>
    <row r="180" spans="1:7" ht="30" collapsed="1" x14ac:dyDescent="0.25">
      <c r="A180" s="491"/>
      <c r="B180" s="491" t="s">
        <v>759</v>
      </c>
      <c r="C180" s="491" t="s">
        <v>587</v>
      </c>
      <c r="D180" s="491" t="s">
        <v>588</v>
      </c>
      <c r="E180" s="491"/>
      <c r="F180" s="491" t="s">
        <v>552</v>
      </c>
      <c r="G180" s="491"/>
    </row>
    <row r="181" spans="1:7" x14ac:dyDescent="0.25">
      <c r="A181" s="406" t="s">
        <v>1706</v>
      </c>
      <c r="B181" s="406" t="s">
        <v>761</v>
      </c>
      <c r="C181" s="449">
        <v>5.5925716495834489E-5</v>
      </c>
      <c r="D181" s="449"/>
      <c r="E181" s="453"/>
      <c r="F181" s="449">
        <f>C181</f>
        <v>5.5925716495834489E-5</v>
      </c>
      <c r="G181" s="432"/>
    </row>
    <row r="182" spans="1:7" x14ac:dyDescent="0.25">
      <c r="A182" s="406" t="s">
        <v>1707</v>
      </c>
      <c r="B182" s="406" t="s">
        <v>763</v>
      </c>
      <c r="C182" s="449">
        <f>1-C181</f>
        <v>0.99994407428350418</v>
      </c>
      <c r="D182" s="449"/>
      <c r="E182" s="453"/>
      <c r="F182" s="449">
        <f>C182</f>
        <v>0.99994407428350418</v>
      </c>
      <c r="G182" s="432"/>
    </row>
    <row r="183" spans="1:7" x14ac:dyDescent="0.25">
      <c r="A183" s="406" t="s">
        <v>1708</v>
      </c>
      <c r="B183" s="406" t="s">
        <v>105</v>
      </c>
      <c r="C183" s="449">
        <v>0</v>
      </c>
      <c r="D183" s="449"/>
      <c r="E183" s="453"/>
      <c r="F183" s="449">
        <f>C183</f>
        <v>0</v>
      </c>
      <c r="G183" s="432"/>
    </row>
    <row r="184" spans="1:7" hidden="1" outlineLevel="1" x14ac:dyDescent="0.25">
      <c r="A184" s="406" t="s">
        <v>1709</v>
      </c>
      <c r="B184" s="447"/>
      <c r="C184" s="447"/>
      <c r="D184" s="447"/>
      <c r="E184" s="415"/>
      <c r="F184" s="447"/>
      <c r="G184" s="432"/>
    </row>
    <row r="185" spans="1:7" hidden="1" outlineLevel="1" x14ac:dyDescent="0.25">
      <c r="A185" s="406" t="s">
        <v>1710</v>
      </c>
      <c r="B185" s="447"/>
      <c r="C185" s="447"/>
      <c r="D185" s="447"/>
      <c r="E185" s="415"/>
      <c r="F185" s="447"/>
      <c r="G185" s="432"/>
    </row>
    <row r="186" spans="1:7" hidden="1" outlineLevel="1" x14ac:dyDescent="0.25">
      <c r="A186" s="406" t="s">
        <v>1711</v>
      </c>
      <c r="B186" s="447"/>
      <c r="C186" s="447"/>
      <c r="D186" s="447"/>
      <c r="E186" s="415"/>
      <c r="F186" s="447"/>
      <c r="G186" s="432"/>
    </row>
    <row r="187" spans="1:7" hidden="1" outlineLevel="1" x14ac:dyDescent="0.25">
      <c r="A187" s="406" t="s">
        <v>1712</v>
      </c>
      <c r="B187" s="447"/>
      <c r="C187" s="447"/>
      <c r="D187" s="447"/>
      <c r="E187" s="415"/>
      <c r="F187" s="447"/>
      <c r="G187" s="432"/>
    </row>
    <row r="188" spans="1:7" hidden="1" outlineLevel="1" x14ac:dyDescent="0.25">
      <c r="A188" s="406" t="s">
        <v>1713</v>
      </c>
      <c r="B188" s="447"/>
      <c r="C188" s="447"/>
      <c r="D188" s="447"/>
      <c r="E188" s="415"/>
      <c r="F188" s="447"/>
      <c r="G188" s="432"/>
    </row>
    <row r="189" spans="1:7" hidden="1" outlineLevel="1" x14ac:dyDescent="0.25">
      <c r="A189" s="406" t="s">
        <v>1714</v>
      </c>
      <c r="B189" s="447"/>
      <c r="C189" s="447"/>
      <c r="D189" s="447"/>
      <c r="E189" s="415"/>
      <c r="F189" s="447"/>
      <c r="G189" s="432"/>
    </row>
    <row r="190" spans="1:7" ht="30" collapsed="1" x14ac:dyDescent="0.25">
      <c r="A190" s="491"/>
      <c r="B190" s="491" t="s">
        <v>771</v>
      </c>
      <c r="C190" s="491" t="s">
        <v>587</v>
      </c>
      <c r="D190" s="491" t="s">
        <v>588</v>
      </c>
      <c r="E190" s="491"/>
      <c r="F190" s="491" t="s">
        <v>552</v>
      </c>
      <c r="G190" s="491"/>
    </row>
    <row r="191" spans="1:7" x14ac:dyDescent="0.25">
      <c r="A191" s="406" t="s">
        <v>1715</v>
      </c>
      <c r="B191" s="454" t="s">
        <v>773</v>
      </c>
      <c r="C191" s="449">
        <v>3.3533162526474369E-2</v>
      </c>
      <c r="D191" s="449"/>
      <c r="E191" s="453"/>
      <c r="F191" s="449">
        <f>C191</f>
        <v>3.3533162526474369E-2</v>
      </c>
      <c r="G191" s="432"/>
    </row>
    <row r="192" spans="1:7" x14ac:dyDescent="0.25">
      <c r="A192" s="406" t="s">
        <v>1716</v>
      </c>
      <c r="B192" s="508" t="s">
        <v>775</v>
      </c>
      <c r="C192" s="449">
        <v>3.0617229885273208E-2</v>
      </c>
      <c r="D192" s="449"/>
      <c r="E192" s="453"/>
      <c r="F192" s="449">
        <f>C192</f>
        <v>3.0617229885273208E-2</v>
      </c>
      <c r="G192" s="432"/>
    </row>
    <row r="193" spans="1:7" x14ac:dyDescent="0.25">
      <c r="A193" s="406" t="s">
        <v>1717</v>
      </c>
      <c r="B193" s="508" t="s">
        <v>777</v>
      </c>
      <c r="C193" s="449">
        <v>0.10425315003605085</v>
      </c>
      <c r="D193" s="449"/>
      <c r="E193" s="440"/>
      <c r="F193" s="449">
        <f>C193</f>
        <v>0.10425315003605085</v>
      </c>
      <c r="G193" s="432"/>
    </row>
    <row r="194" spans="1:7" x14ac:dyDescent="0.25">
      <c r="A194" s="406" t="s">
        <v>1718</v>
      </c>
      <c r="B194" s="508" t="s">
        <v>779</v>
      </c>
      <c r="C194" s="449">
        <v>0.3096426633929793</v>
      </c>
      <c r="D194" s="449"/>
      <c r="E194" s="440"/>
      <c r="F194" s="449">
        <f>C194</f>
        <v>0.3096426633929793</v>
      </c>
      <c r="G194" s="432"/>
    </row>
    <row r="195" spans="1:7" x14ac:dyDescent="0.25">
      <c r="A195" s="406" t="s">
        <v>1719</v>
      </c>
      <c r="B195" s="508" t="s">
        <v>781</v>
      </c>
      <c r="C195" s="449">
        <v>0.52195379415922238</v>
      </c>
      <c r="D195" s="449"/>
      <c r="E195" s="440"/>
      <c r="F195" s="449">
        <f>C195</f>
        <v>0.52195379415922238</v>
      </c>
      <c r="G195" s="432"/>
    </row>
    <row r="196" spans="1:7" hidden="1" outlineLevel="1" x14ac:dyDescent="0.25">
      <c r="A196" s="406" t="s">
        <v>1720</v>
      </c>
      <c r="B196" s="446"/>
      <c r="C196" s="449"/>
      <c r="D196" s="449"/>
      <c r="E196" s="440"/>
      <c r="F196" s="449"/>
      <c r="G196" s="432"/>
    </row>
    <row r="197" spans="1:7" hidden="1" outlineLevel="1" x14ac:dyDescent="0.25">
      <c r="A197" s="406" t="s">
        <v>1721</v>
      </c>
      <c r="B197" s="446"/>
      <c r="C197" s="449"/>
      <c r="D197" s="449"/>
      <c r="E197" s="440"/>
      <c r="F197" s="449"/>
      <c r="G197" s="432"/>
    </row>
    <row r="198" spans="1:7" hidden="1" outlineLevel="1" x14ac:dyDescent="0.25">
      <c r="A198" s="406" t="s">
        <v>1722</v>
      </c>
      <c r="B198" s="455"/>
      <c r="C198" s="449"/>
      <c r="D198" s="449"/>
      <c r="E198" s="440"/>
      <c r="F198" s="449"/>
      <c r="G198" s="432"/>
    </row>
    <row r="199" spans="1:7" hidden="1" outlineLevel="1" x14ac:dyDescent="0.25">
      <c r="A199" s="406" t="s">
        <v>1723</v>
      </c>
      <c r="B199" s="455"/>
      <c r="C199" s="449"/>
      <c r="D199" s="449"/>
      <c r="E199" s="440"/>
      <c r="F199" s="449"/>
      <c r="G199" s="432"/>
    </row>
    <row r="200" spans="1:7" ht="30" collapsed="1" x14ac:dyDescent="0.25">
      <c r="A200" s="491"/>
      <c r="B200" s="491" t="s">
        <v>786</v>
      </c>
      <c r="C200" s="491" t="s">
        <v>587</v>
      </c>
      <c r="D200" s="491" t="s">
        <v>588</v>
      </c>
      <c r="E200" s="491"/>
      <c r="F200" s="491" t="s">
        <v>552</v>
      </c>
      <c r="G200" s="491"/>
    </row>
    <row r="201" spans="1:7" x14ac:dyDescent="0.25">
      <c r="A201" s="406" t="s">
        <v>1724</v>
      </c>
      <c r="B201" s="406" t="s">
        <v>788</v>
      </c>
      <c r="C201" s="449">
        <v>0</v>
      </c>
      <c r="D201" s="449"/>
      <c r="E201" s="453"/>
      <c r="F201" s="449">
        <f>C201</f>
        <v>0</v>
      </c>
      <c r="G201" s="432"/>
    </row>
    <row r="202" spans="1:7" x14ac:dyDescent="0.25">
      <c r="A202" s="406" t="s">
        <v>1725</v>
      </c>
      <c r="B202" s="510" t="s">
        <v>1726</v>
      </c>
      <c r="C202" s="509">
        <v>0</v>
      </c>
      <c r="D202" s="449"/>
      <c r="E202" s="453"/>
      <c r="F202" s="509">
        <f>C202</f>
        <v>0</v>
      </c>
      <c r="G202" s="432"/>
    </row>
    <row r="203" spans="1:7" x14ac:dyDescent="0.25">
      <c r="A203" s="406" t="s">
        <v>1727</v>
      </c>
      <c r="B203" s="456"/>
      <c r="C203" s="449"/>
      <c r="D203" s="449"/>
      <c r="E203" s="453"/>
      <c r="F203" s="449"/>
      <c r="G203" s="432"/>
    </row>
    <row r="204" spans="1:7" x14ac:dyDescent="0.25">
      <c r="A204" s="406" t="s">
        <v>1728</v>
      </c>
      <c r="B204" s="456"/>
      <c r="C204" s="449"/>
      <c r="D204" s="449"/>
      <c r="E204" s="453"/>
      <c r="F204" s="449"/>
      <c r="G204" s="432"/>
    </row>
    <row r="205" spans="1:7" x14ac:dyDescent="0.25">
      <c r="A205" s="406" t="s">
        <v>1729</v>
      </c>
      <c r="B205" s="456"/>
      <c r="C205" s="449"/>
      <c r="D205" s="449"/>
      <c r="E205" s="453"/>
      <c r="F205" s="449"/>
      <c r="G205" s="432"/>
    </row>
    <row r="206" spans="1:7" x14ac:dyDescent="0.25">
      <c r="A206" s="406" t="s">
        <v>1730</v>
      </c>
      <c r="B206" s="436"/>
      <c r="C206" s="436"/>
      <c r="D206" s="436"/>
      <c r="E206" s="432"/>
      <c r="F206" s="436"/>
      <c r="G206" s="432"/>
    </row>
    <row r="207" spans="1:7" x14ac:dyDescent="0.25">
      <c r="A207" s="406" t="s">
        <v>1731</v>
      </c>
      <c r="B207" s="436"/>
      <c r="C207" s="436"/>
      <c r="D207" s="436"/>
      <c r="E207" s="432"/>
      <c r="F207" s="436"/>
      <c r="G207" s="432"/>
    </row>
    <row r="208" spans="1:7" x14ac:dyDescent="0.25">
      <c r="A208" s="406" t="s">
        <v>1732</v>
      </c>
      <c r="B208" s="436"/>
      <c r="C208" s="436"/>
      <c r="D208" s="436"/>
      <c r="E208" s="432"/>
      <c r="F208" s="436"/>
      <c r="G208" s="432"/>
    </row>
    <row r="209" spans="1:7" ht="18.75" x14ac:dyDescent="0.25">
      <c r="A209" s="457"/>
      <c r="B209" s="458" t="s">
        <v>1733</v>
      </c>
      <c r="C209" s="459"/>
      <c r="D209" s="459"/>
      <c r="E209" s="459"/>
      <c r="F209" s="459"/>
      <c r="G209" s="459"/>
    </row>
    <row r="210" spans="1:7" x14ac:dyDescent="0.25">
      <c r="A210" s="491"/>
      <c r="B210" s="491" t="s">
        <v>794</v>
      </c>
      <c r="C210" s="491" t="s">
        <v>795</v>
      </c>
      <c r="D210" s="491" t="s">
        <v>796</v>
      </c>
      <c r="E210" s="491"/>
      <c r="F210" s="491" t="s">
        <v>587</v>
      </c>
      <c r="G210" s="491" t="s">
        <v>797</v>
      </c>
    </row>
    <row r="211" spans="1:7" x14ac:dyDescent="0.25">
      <c r="A211" s="406" t="s">
        <v>1734</v>
      </c>
      <c r="B211" s="432" t="s">
        <v>799</v>
      </c>
      <c r="C211" s="437">
        <f>C238/D238*1000</f>
        <v>150.89157137221304</v>
      </c>
      <c r="D211" s="406"/>
      <c r="E211" s="405"/>
      <c r="F211" s="416"/>
      <c r="G211" s="416"/>
    </row>
    <row r="212" spans="1:7" x14ac:dyDescent="0.25">
      <c r="A212" s="405"/>
      <c r="B212" s="460"/>
      <c r="C212" s="405"/>
      <c r="D212" s="405"/>
      <c r="E212" s="405"/>
      <c r="F212" s="416"/>
      <c r="G212" s="416"/>
    </row>
    <row r="213" spans="1:7" x14ac:dyDescent="0.25">
      <c r="A213" s="406"/>
      <c r="B213" s="432" t="s">
        <v>800</v>
      </c>
      <c r="C213" s="405"/>
      <c r="D213" s="405"/>
      <c r="E213" s="405"/>
      <c r="F213" s="416"/>
      <c r="G213" s="416"/>
    </row>
    <row r="214" spans="1:7" x14ac:dyDescent="0.25">
      <c r="A214" s="406" t="s">
        <v>1735</v>
      </c>
      <c r="B214" s="432" t="s">
        <v>802</v>
      </c>
      <c r="C214" s="437">
        <v>4262.8554133600001</v>
      </c>
      <c r="D214" s="445">
        <v>38732</v>
      </c>
      <c r="E214" s="405"/>
      <c r="F214" s="431">
        <f t="shared" ref="F214:G219" si="2">C214/C$238</f>
        <v>0.54393925146011635</v>
      </c>
      <c r="G214" s="431">
        <f t="shared" si="2"/>
        <v>0.74573529978050757</v>
      </c>
    </row>
    <row r="215" spans="1:7" x14ac:dyDescent="0.25">
      <c r="A215" s="406" t="s">
        <v>1736</v>
      </c>
      <c r="B215" s="432" t="s">
        <v>804</v>
      </c>
      <c r="C215" s="437">
        <v>3199.9103125800002</v>
      </c>
      <c r="D215" s="445">
        <v>12359</v>
      </c>
      <c r="E215" s="405"/>
      <c r="F215" s="431">
        <f t="shared" si="2"/>
        <v>0.40830773070775067</v>
      </c>
      <c r="G215" s="431">
        <f t="shared" si="2"/>
        <v>0.2379567946397628</v>
      </c>
    </row>
    <row r="216" spans="1:7" x14ac:dyDescent="0.25">
      <c r="A216" s="406" t="s">
        <v>1737</v>
      </c>
      <c r="B216" s="432" t="s">
        <v>806</v>
      </c>
      <c r="C216" s="437">
        <v>374.24070798999998</v>
      </c>
      <c r="D216" s="445">
        <v>847</v>
      </c>
      <c r="E216" s="405"/>
      <c r="F216" s="431">
        <f t="shared" si="2"/>
        <v>4.7753017832132948E-2</v>
      </c>
      <c r="G216" s="431">
        <f t="shared" si="2"/>
        <v>1.6307905579729678E-2</v>
      </c>
    </row>
    <row r="217" spans="1:7" x14ac:dyDescent="0.25">
      <c r="A217" s="406" t="s">
        <v>1738</v>
      </c>
      <c r="B217" s="432" t="s">
        <v>808</v>
      </c>
      <c r="C217" s="437">
        <v>0</v>
      </c>
      <c r="D217" s="445">
        <v>0</v>
      </c>
      <c r="E217" s="405"/>
      <c r="F217" s="431">
        <f t="shared" si="2"/>
        <v>0</v>
      </c>
      <c r="G217" s="431">
        <f t="shared" si="2"/>
        <v>0</v>
      </c>
    </row>
    <row r="218" spans="1:7" x14ac:dyDescent="0.25">
      <c r="A218" s="406" t="s">
        <v>1739</v>
      </c>
      <c r="B218" s="432" t="s">
        <v>810</v>
      </c>
      <c r="C218" s="437">
        <v>0</v>
      </c>
      <c r="D218" s="445">
        <v>0</v>
      </c>
      <c r="E218" s="405"/>
      <c r="F218" s="431">
        <f t="shared" si="2"/>
        <v>0</v>
      </c>
      <c r="G218" s="431">
        <f t="shared" si="2"/>
        <v>0</v>
      </c>
    </row>
    <row r="219" spans="1:7" x14ac:dyDescent="0.25">
      <c r="A219" s="406" t="s">
        <v>1740</v>
      </c>
      <c r="B219" s="432" t="s">
        <v>812</v>
      </c>
      <c r="C219" s="437">
        <v>0</v>
      </c>
      <c r="D219" s="445">
        <v>0</v>
      </c>
      <c r="E219" s="405"/>
      <c r="F219" s="431">
        <f t="shared" si="2"/>
        <v>0</v>
      </c>
      <c r="G219" s="431">
        <f t="shared" si="2"/>
        <v>0</v>
      </c>
    </row>
    <row r="220" spans="1:7" x14ac:dyDescent="0.25">
      <c r="A220" s="406" t="s">
        <v>1741</v>
      </c>
      <c r="B220" s="436"/>
      <c r="C220" s="437"/>
      <c r="D220" s="445"/>
      <c r="E220" s="405"/>
      <c r="F220" s="431" t="str">
        <f t="shared" ref="F220:F237" si="3">IF($C$238=0,"",IF(C220="[for completion]","",IF(C220="","",C220/$C$238)))</f>
        <v/>
      </c>
      <c r="G220" s="431" t="str">
        <f t="shared" ref="G220:G237" si="4">IF($D$238=0,"",IF(D220="[for completion]","",IF(D220="","",D220/$D$238)))</f>
        <v/>
      </c>
    </row>
    <row r="221" spans="1:7" x14ac:dyDescent="0.25">
      <c r="A221" s="406" t="s">
        <v>1742</v>
      </c>
      <c r="B221" s="436"/>
      <c r="C221" s="437"/>
      <c r="D221" s="445"/>
      <c r="E221" s="405"/>
      <c r="F221" s="431" t="str">
        <f t="shared" si="3"/>
        <v/>
      </c>
      <c r="G221" s="431" t="str">
        <f t="shared" si="4"/>
        <v/>
      </c>
    </row>
    <row r="222" spans="1:7" hidden="1" outlineLevel="1" x14ac:dyDescent="0.25">
      <c r="A222" s="406" t="s">
        <v>1743</v>
      </c>
      <c r="B222" s="436"/>
      <c r="C222" s="437"/>
      <c r="D222" s="445"/>
      <c r="E222" s="405"/>
      <c r="F222" s="431" t="str">
        <f t="shared" si="3"/>
        <v/>
      </c>
      <c r="G222" s="431" t="str">
        <f t="shared" si="4"/>
        <v/>
      </c>
    </row>
    <row r="223" spans="1:7" hidden="1" outlineLevel="1" x14ac:dyDescent="0.25">
      <c r="A223" s="406" t="s">
        <v>1744</v>
      </c>
      <c r="B223" s="436"/>
      <c r="C223" s="437"/>
      <c r="D223" s="445"/>
      <c r="E223" s="432"/>
      <c r="F223" s="431" t="str">
        <f t="shared" si="3"/>
        <v/>
      </c>
      <c r="G223" s="431" t="str">
        <f t="shared" si="4"/>
        <v/>
      </c>
    </row>
    <row r="224" spans="1:7" hidden="1" outlineLevel="1" x14ac:dyDescent="0.25">
      <c r="A224" s="406" t="s">
        <v>1745</v>
      </c>
      <c r="B224" s="436"/>
      <c r="C224" s="437"/>
      <c r="D224" s="445"/>
      <c r="E224" s="432"/>
      <c r="F224" s="431" t="str">
        <f t="shared" si="3"/>
        <v/>
      </c>
      <c r="G224" s="431" t="str">
        <f t="shared" si="4"/>
        <v/>
      </c>
    </row>
    <row r="225" spans="1:7" hidden="1" outlineLevel="1" x14ac:dyDescent="0.25">
      <c r="A225" s="406" t="s">
        <v>1746</v>
      </c>
      <c r="B225" s="436"/>
      <c r="C225" s="437"/>
      <c r="D225" s="445"/>
      <c r="E225" s="432"/>
      <c r="F225" s="431" t="str">
        <f t="shared" si="3"/>
        <v/>
      </c>
      <c r="G225" s="431" t="str">
        <f t="shared" si="4"/>
        <v/>
      </c>
    </row>
    <row r="226" spans="1:7" hidden="1" outlineLevel="1" x14ac:dyDescent="0.25">
      <c r="A226" s="406" t="s">
        <v>1747</v>
      </c>
      <c r="B226" s="436"/>
      <c r="C226" s="437"/>
      <c r="D226" s="445"/>
      <c r="E226" s="432"/>
      <c r="F226" s="431" t="str">
        <f t="shared" si="3"/>
        <v/>
      </c>
      <c r="G226" s="431" t="str">
        <f t="shared" si="4"/>
        <v/>
      </c>
    </row>
    <row r="227" spans="1:7" hidden="1" outlineLevel="1" x14ac:dyDescent="0.25">
      <c r="A227" s="406" t="s">
        <v>1748</v>
      </c>
      <c r="B227" s="436"/>
      <c r="C227" s="437"/>
      <c r="D227" s="445"/>
      <c r="E227" s="432"/>
      <c r="F227" s="431" t="str">
        <f t="shared" si="3"/>
        <v/>
      </c>
      <c r="G227" s="431" t="str">
        <f t="shared" si="4"/>
        <v/>
      </c>
    </row>
    <row r="228" spans="1:7" hidden="1" outlineLevel="1" x14ac:dyDescent="0.25">
      <c r="A228" s="406" t="s">
        <v>1749</v>
      </c>
      <c r="B228" s="436"/>
      <c r="C228" s="437"/>
      <c r="D228" s="445"/>
      <c r="E228" s="432"/>
      <c r="F228" s="431" t="str">
        <f t="shared" si="3"/>
        <v/>
      </c>
      <c r="G228" s="431" t="str">
        <f t="shared" si="4"/>
        <v/>
      </c>
    </row>
    <row r="229" spans="1:7" hidden="1" outlineLevel="1" x14ac:dyDescent="0.25">
      <c r="A229" s="406" t="s">
        <v>1750</v>
      </c>
      <c r="B229" s="436"/>
      <c r="C229" s="437"/>
      <c r="D229" s="445"/>
      <c r="E229" s="406"/>
      <c r="F229" s="431" t="str">
        <f t="shared" si="3"/>
        <v/>
      </c>
      <c r="G229" s="431" t="str">
        <f t="shared" si="4"/>
        <v/>
      </c>
    </row>
    <row r="230" spans="1:7" hidden="1" outlineLevel="1" x14ac:dyDescent="0.25">
      <c r="A230" s="406" t="s">
        <v>1751</v>
      </c>
      <c r="B230" s="436"/>
      <c r="C230" s="437"/>
      <c r="D230" s="445"/>
      <c r="E230" s="461"/>
      <c r="F230" s="431" t="str">
        <f t="shared" si="3"/>
        <v/>
      </c>
      <c r="G230" s="431" t="str">
        <f t="shared" si="4"/>
        <v/>
      </c>
    </row>
    <row r="231" spans="1:7" hidden="1" outlineLevel="1" x14ac:dyDescent="0.25">
      <c r="A231" s="406" t="s">
        <v>1752</v>
      </c>
      <c r="B231" s="436"/>
      <c r="C231" s="437"/>
      <c r="D231" s="445"/>
      <c r="E231" s="461"/>
      <c r="F231" s="431" t="str">
        <f t="shared" si="3"/>
        <v/>
      </c>
      <c r="G231" s="431" t="str">
        <f t="shared" si="4"/>
        <v/>
      </c>
    </row>
    <row r="232" spans="1:7" hidden="1" outlineLevel="1" x14ac:dyDescent="0.25">
      <c r="A232" s="406" t="s">
        <v>1753</v>
      </c>
      <c r="B232" s="436"/>
      <c r="C232" s="437"/>
      <c r="D232" s="445"/>
      <c r="E232" s="461"/>
      <c r="F232" s="431" t="str">
        <f t="shared" si="3"/>
        <v/>
      </c>
      <c r="G232" s="431" t="str">
        <f t="shared" si="4"/>
        <v/>
      </c>
    </row>
    <row r="233" spans="1:7" hidden="1" outlineLevel="1" x14ac:dyDescent="0.25">
      <c r="A233" s="406" t="s">
        <v>1754</v>
      </c>
      <c r="B233" s="436"/>
      <c r="C233" s="437"/>
      <c r="D233" s="445"/>
      <c r="E233" s="461"/>
      <c r="F233" s="431" t="str">
        <f t="shared" si="3"/>
        <v/>
      </c>
      <c r="G233" s="431" t="str">
        <f t="shared" si="4"/>
        <v/>
      </c>
    </row>
    <row r="234" spans="1:7" hidden="1" outlineLevel="1" x14ac:dyDescent="0.25">
      <c r="A234" s="406" t="s">
        <v>1755</v>
      </c>
      <c r="B234" s="436"/>
      <c r="C234" s="437"/>
      <c r="D234" s="445"/>
      <c r="E234" s="461"/>
      <c r="F234" s="431" t="str">
        <f t="shared" si="3"/>
        <v/>
      </c>
      <c r="G234" s="431" t="str">
        <f t="shared" si="4"/>
        <v/>
      </c>
    </row>
    <row r="235" spans="1:7" hidden="1" outlineLevel="1" x14ac:dyDescent="0.25">
      <c r="A235" s="406" t="s">
        <v>1756</v>
      </c>
      <c r="B235" s="436"/>
      <c r="C235" s="437"/>
      <c r="D235" s="445"/>
      <c r="E235" s="461"/>
      <c r="F235" s="431" t="str">
        <f t="shared" si="3"/>
        <v/>
      </c>
      <c r="G235" s="431" t="str">
        <f t="shared" si="4"/>
        <v/>
      </c>
    </row>
    <row r="236" spans="1:7" hidden="1" outlineLevel="1" x14ac:dyDescent="0.25">
      <c r="A236" s="406" t="s">
        <v>1757</v>
      </c>
      <c r="B236" s="436"/>
      <c r="C236" s="437"/>
      <c r="D236" s="445"/>
      <c r="E236" s="461"/>
      <c r="F236" s="431" t="str">
        <f t="shared" si="3"/>
        <v/>
      </c>
      <c r="G236" s="431" t="str">
        <f t="shared" si="4"/>
        <v/>
      </c>
    </row>
    <row r="237" spans="1:7" hidden="1" outlineLevel="1" x14ac:dyDescent="0.25">
      <c r="A237" s="406" t="s">
        <v>1758</v>
      </c>
      <c r="B237" s="436"/>
      <c r="C237" s="437"/>
      <c r="D237" s="445"/>
      <c r="E237" s="461"/>
      <c r="F237" s="431" t="str">
        <f t="shared" si="3"/>
        <v/>
      </c>
      <c r="G237" s="431" t="str">
        <f t="shared" si="4"/>
        <v/>
      </c>
    </row>
    <row r="238" spans="1:7" hidden="1" outlineLevel="1" x14ac:dyDescent="0.25">
      <c r="A238" s="406" t="s">
        <v>1759</v>
      </c>
      <c r="B238" s="462" t="s">
        <v>107</v>
      </c>
      <c r="C238" s="433">
        <f>SUM(C214:C237)</f>
        <v>7837.0064339300006</v>
      </c>
      <c r="D238" s="434">
        <f>SUM(D214:D237)</f>
        <v>51938</v>
      </c>
      <c r="E238" s="461"/>
      <c r="F238" s="463">
        <f>SUM(F214:F237)</f>
        <v>0.99999999999999989</v>
      </c>
      <c r="G238" s="463">
        <f>SUM(G214:G237)</f>
        <v>1</v>
      </c>
    </row>
    <row r="239" spans="1:7" collapsed="1" x14ac:dyDescent="0.25">
      <c r="A239" s="491"/>
      <c r="B239" s="491" t="s">
        <v>832</v>
      </c>
      <c r="C239" s="491" t="s">
        <v>795</v>
      </c>
      <c r="D239" s="491" t="s">
        <v>796</v>
      </c>
      <c r="E239" s="491"/>
      <c r="F239" s="491" t="s">
        <v>587</v>
      </c>
      <c r="G239" s="491" t="s">
        <v>797</v>
      </c>
    </row>
    <row r="240" spans="1:7" x14ac:dyDescent="0.25">
      <c r="A240" s="406" t="s">
        <v>1760</v>
      </c>
      <c r="B240" s="406" t="s">
        <v>834</v>
      </c>
      <c r="C240" s="449">
        <v>0.72627822223258276</v>
      </c>
      <c r="D240" s="406"/>
      <c r="E240" s="406"/>
      <c r="F240" s="450"/>
      <c r="G240" s="450"/>
    </row>
    <row r="241" spans="1:7" x14ac:dyDescent="0.25">
      <c r="A241" s="406"/>
      <c r="B241" s="406"/>
      <c r="C241" s="406"/>
      <c r="D241" s="406"/>
      <c r="E241" s="406"/>
      <c r="F241" s="450"/>
      <c r="G241" s="450"/>
    </row>
    <row r="242" spans="1:7" x14ac:dyDescent="0.25">
      <c r="A242" s="406"/>
      <c r="B242" s="432" t="s">
        <v>835</v>
      </c>
      <c r="C242" s="406"/>
      <c r="D242" s="406"/>
      <c r="E242" s="406"/>
      <c r="F242" s="450"/>
      <c r="G242" s="450"/>
    </row>
    <row r="243" spans="1:7" x14ac:dyDescent="0.25">
      <c r="A243" s="406" t="s">
        <v>1761</v>
      </c>
      <c r="B243" s="406" t="s">
        <v>837</v>
      </c>
      <c r="C243" s="437">
        <v>604.90857621999999</v>
      </c>
      <c r="D243" s="445">
        <v>8463</v>
      </c>
      <c r="E243" s="406"/>
      <c r="F243" s="431">
        <f t="shared" ref="F243:G249" si="5">C243/C$251</f>
        <v>7.7186178334762226E-2</v>
      </c>
      <c r="G243" s="431">
        <f t="shared" si="5"/>
        <v>0.16294427971812545</v>
      </c>
    </row>
    <row r="244" spans="1:7" x14ac:dyDescent="0.25">
      <c r="A244" s="406" t="s">
        <v>1762</v>
      </c>
      <c r="B244" s="406" t="s">
        <v>839</v>
      </c>
      <c r="C244" s="437">
        <v>478.15307063</v>
      </c>
      <c r="D244" s="445">
        <v>3984</v>
      </c>
      <c r="E244" s="406"/>
      <c r="F244" s="431">
        <f t="shared" si="5"/>
        <v>6.1012208508577422E-2</v>
      </c>
      <c r="G244" s="431">
        <f t="shared" si="5"/>
        <v>7.6706842774076786E-2</v>
      </c>
    </row>
    <row r="245" spans="1:7" x14ac:dyDescent="0.25">
      <c r="A245" s="406" t="s">
        <v>1763</v>
      </c>
      <c r="B245" s="406" t="s">
        <v>841</v>
      </c>
      <c r="C245" s="437">
        <v>711.42533244000003</v>
      </c>
      <c r="D245" s="445">
        <v>5249</v>
      </c>
      <c r="E245" s="406"/>
      <c r="F245" s="431">
        <f t="shared" si="5"/>
        <v>9.0777688960406236E-2</v>
      </c>
      <c r="G245" s="431">
        <f t="shared" si="5"/>
        <v>0.10106280565289384</v>
      </c>
    </row>
    <row r="246" spans="1:7" x14ac:dyDescent="0.25">
      <c r="A246" s="406" t="s">
        <v>1764</v>
      </c>
      <c r="B246" s="406" t="s">
        <v>843</v>
      </c>
      <c r="C246" s="437">
        <v>1047.0476062600001</v>
      </c>
      <c r="D246" s="445">
        <v>7165</v>
      </c>
      <c r="E246" s="406"/>
      <c r="F246" s="431">
        <f t="shared" si="5"/>
        <v>0.13360300455118296</v>
      </c>
      <c r="G246" s="431">
        <f t="shared" si="5"/>
        <v>0.1379529438946436</v>
      </c>
    </row>
    <row r="247" spans="1:7" x14ac:dyDescent="0.25">
      <c r="A247" s="406" t="s">
        <v>1765</v>
      </c>
      <c r="B247" s="406" t="s">
        <v>845</v>
      </c>
      <c r="C247" s="437">
        <v>1549.7763330800001</v>
      </c>
      <c r="D247" s="445">
        <v>9419</v>
      </c>
      <c r="E247" s="406"/>
      <c r="F247" s="431">
        <f t="shared" si="5"/>
        <v>0.19775106045215254</v>
      </c>
      <c r="G247" s="431">
        <f t="shared" si="5"/>
        <v>0.18135084138780855</v>
      </c>
    </row>
    <row r="248" spans="1:7" x14ac:dyDescent="0.25">
      <c r="A248" s="406" t="s">
        <v>1766</v>
      </c>
      <c r="B248" s="406" t="s">
        <v>847</v>
      </c>
      <c r="C248" s="437">
        <v>2103.35398321</v>
      </c>
      <c r="D248" s="445">
        <v>11200</v>
      </c>
      <c r="E248" s="406"/>
      <c r="F248" s="431">
        <f t="shared" si="5"/>
        <v>0.26838742585480274</v>
      </c>
      <c r="G248" s="431">
        <f t="shared" si="5"/>
        <v>0.21564172667411144</v>
      </c>
    </row>
    <row r="249" spans="1:7" x14ac:dyDescent="0.25">
      <c r="A249" s="406" t="s">
        <v>1767</v>
      </c>
      <c r="B249" s="406" t="s">
        <v>849</v>
      </c>
      <c r="C249" s="437">
        <v>1283.5601300599999</v>
      </c>
      <c r="D249" s="445">
        <v>6178</v>
      </c>
      <c r="E249" s="406"/>
      <c r="F249" s="431">
        <f t="shared" si="5"/>
        <v>0.1637819415973526</v>
      </c>
      <c r="G249" s="431">
        <f t="shared" si="5"/>
        <v>0.11894951673148754</v>
      </c>
    </row>
    <row r="250" spans="1:7" x14ac:dyDescent="0.25">
      <c r="A250" s="406" t="s">
        <v>1768</v>
      </c>
      <c r="B250" s="406" t="s">
        <v>851</v>
      </c>
      <c r="C250" s="437">
        <f>SUM(C252:C257)</f>
        <v>58.781402029999995</v>
      </c>
      <c r="D250" s="445">
        <f>SUM(D252:D257)</f>
        <v>280</v>
      </c>
      <c r="E250" s="406"/>
      <c r="F250" s="431">
        <f>SUM(F252:F257)</f>
        <v>7.5004917407631953E-3</v>
      </c>
      <c r="G250" s="431">
        <f>SUM(G252:G257)</f>
        <v>5.3910431668527858E-3</v>
      </c>
    </row>
    <row r="251" spans="1:7" x14ac:dyDescent="0.25">
      <c r="A251" s="406" t="s">
        <v>1769</v>
      </c>
      <c r="B251" s="462" t="s">
        <v>107</v>
      </c>
      <c r="C251" s="438">
        <f>SUM(C243:C250)</f>
        <v>7837.0064339300006</v>
      </c>
      <c r="D251" s="464">
        <f>SUM(D243:D250)</f>
        <v>51938</v>
      </c>
      <c r="E251" s="406"/>
      <c r="F251" s="477">
        <f>SUM(F243:F250)</f>
        <v>1</v>
      </c>
      <c r="G251" s="477">
        <f>SUM(G243:G250)</f>
        <v>1</v>
      </c>
    </row>
    <row r="252" spans="1:7" hidden="1" outlineLevel="1" x14ac:dyDescent="0.25">
      <c r="A252" s="406" t="s">
        <v>1770</v>
      </c>
      <c r="B252" s="441" t="s">
        <v>854</v>
      </c>
      <c r="C252" s="437">
        <v>57.326599139999999</v>
      </c>
      <c r="D252" s="445">
        <v>273</v>
      </c>
      <c r="E252" s="406"/>
      <c r="F252" s="431">
        <f t="shared" ref="F252:G257" si="6">C252/C$251</f>
        <v>7.3148592671567576E-3</v>
      </c>
      <c r="G252" s="431">
        <f t="shared" si="6"/>
        <v>5.2562670876814665E-3</v>
      </c>
    </row>
    <row r="253" spans="1:7" hidden="1" outlineLevel="1" x14ac:dyDescent="0.25">
      <c r="A253" s="406" t="s">
        <v>1771</v>
      </c>
      <c r="B253" s="441" t="s">
        <v>856</v>
      </c>
      <c r="C253" s="437">
        <v>0.93461762000000004</v>
      </c>
      <c r="D253" s="445">
        <v>5</v>
      </c>
      <c r="E253" s="406"/>
      <c r="F253" s="431">
        <f t="shared" si="6"/>
        <v>1.1925696729731024E-4</v>
      </c>
      <c r="G253" s="431">
        <f t="shared" si="6"/>
        <v>9.6268627979514032E-5</v>
      </c>
    </row>
    <row r="254" spans="1:7" hidden="1" outlineLevel="1" x14ac:dyDescent="0.25">
      <c r="A254" s="406" t="s">
        <v>1772</v>
      </c>
      <c r="B254" s="441" t="s">
        <v>858</v>
      </c>
      <c r="C254" s="437">
        <v>0.52018527000000003</v>
      </c>
      <c r="D254" s="445">
        <v>2</v>
      </c>
      <c r="E254" s="406"/>
      <c r="F254" s="431">
        <f t="shared" si="6"/>
        <v>6.6375506309128331E-5</v>
      </c>
      <c r="G254" s="431">
        <f t="shared" si="6"/>
        <v>3.8507451191805613E-5</v>
      </c>
    </row>
    <row r="255" spans="1:7" hidden="1" outlineLevel="1" x14ac:dyDescent="0.25">
      <c r="A255" s="406" t="s">
        <v>1773</v>
      </c>
      <c r="B255" s="441" t="s">
        <v>860</v>
      </c>
      <c r="C255" s="437">
        <v>0</v>
      </c>
      <c r="D255" s="445">
        <v>0</v>
      </c>
      <c r="E255" s="406"/>
      <c r="F255" s="431">
        <f t="shared" si="6"/>
        <v>0</v>
      </c>
      <c r="G255" s="431">
        <f t="shared" si="6"/>
        <v>0</v>
      </c>
    </row>
    <row r="256" spans="1:7" hidden="1" outlineLevel="1" x14ac:dyDescent="0.25">
      <c r="A256" s="406" t="s">
        <v>1774</v>
      </c>
      <c r="B256" s="441" t="s">
        <v>862</v>
      </c>
      <c r="C256" s="437">
        <v>0</v>
      </c>
      <c r="D256" s="445">
        <v>0</v>
      </c>
      <c r="E256" s="406"/>
      <c r="F256" s="431">
        <f t="shared" si="6"/>
        <v>0</v>
      </c>
      <c r="G256" s="431">
        <f t="shared" si="6"/>
        <v>0</v>
      </c>
    </row>
    <row r="257" spans="1:7" hidden="1" outlineLevel="1" x14ac:dyDescent="0.25">
      <c r="A257" s="406" t="s">
        <v>1775</v>
      </c>
      <c r="B257" s="441" t="s">
        <v>864</v>
      </c>
      <c r="C257" s="437">
        <v>0</v>
      </c>
      <c r="D257" s="445">
        <v>0</v>
      </c>
      <c r="E257" s="406"/>
      <c r="F257" s="431">
        <f t="shared" si="6"/>
        <v>0</v>
      </c>
      <c r="G257" s="431">
        <f t="shared" si="6"/>
        <v>0</v>
      </c>
    </row>
    <row r="258" spans="1:7" hidden="1" outlineLevel="1" x14ac:dyDescent="0.25">
      <c r="A258" s="406" t="s">
        <v>1776</v>
      </c>
      <c r="B258" s="441"/>
      <c r="C258" s="406"/>
      <c r="D258" s="406"/>
      <c r="E258" s="406"/>
      <c r="F258" s="431"/>
      <c r="G258" s="431"/>
    </row>
    <row r="259" spans="1:7" hidden="1" outlineLevel="1" x14ac:dyDescent="0.25">
      <c r="A259" s="406" t="s">
        <v>1777</v>
      </c>
      <c r="B259" s="441"/>
      <c r="C259" s="406"/>
      <c r="D259" s="406"/>
      <c r="E259" s="406"/>
      <c r="F259" s="431"/>
      <c r="G259" s="431"/>
    </row>
    <row r="260" spans="1:7" hidden="1" outlineLevel="1" x14ac:dyDescent="0.25">
      <c r="A260" s="406" t="s">
        <v>1778</v>
      </c>
      <c r="B260" s="441"/>
      <c r="C260" s="406"/>
      <c r="D260" s="406"/>
      <c r="E260" s="406"/>
      <c r="F260" s="431"/>
      <c r="G260" s="431"/>
    </row>
    <row r="261" spans="1:7" collapsed="1" x14ac:dyDescent="0.25">
      <c r="A261" s="491"/>
      <c r="B261" s="491" t="s">
        <v>868</v>
      </c>
      <c r="C261" s="491" t="s">
        <v>795</v>
      </c>
      <c r="D261" s="491" t="s">
        <v>796</v>
      </c>
      <c r="E261" s="491"/>
      <c r="F261" s="491" t="s">
        <v>587</v>
      </c>
      <c r="G261" s="491" t="s">
        <v>797</v>
      </c>
    </row>
    <row r="262" spans="1:7" x14ac:dyDescent="0.25">
      <c r="A262" s="406" t="s">
        <v>1779</v>
      </c>
      <c r="B262" s="406" t="s">
        <v>834</v>
      </c>
      <c r="C262" s="449">
        <v>0.67029739830955315</v>
      </c>
      <c r="D262" s="406"/>
      <c r="E262" s="406"/>
      <c r="F262" s="450"/>
      <c r="G262" s="450"/>
    </row>
    <row r="263" spans="1:7" x14ac:dyDescent="0.25">
      <c r="A263" s="406"/>
      <c r="B263" s="406"/>
      <c r="C263" s="406"/>
      <c r="D263" s="406"/>
      <c r="E263" s="406"/>
      <c r="F263" s="450"/>
      <c r="G263" s="450"/>
    </row>
    <row r="264" spans="1:7" x14ac:dyDescent="0.25">
      <c r="A264" s="406"/>
      <c r="B264" s="432" t="s">
        <v>835</v>
      </c>
      <c r="C264" s="406"/>
      <c r="D264" s="406"/>
      <c r="E264" s="406"/>
      <c r="F264" s="450"/>
      <c r="G264" s="450"/>
    </row>
    <row r="265" spans="1:7" x14ac:dyDescent="0.25">
      <c r="A265" s="406" t="s">
        <v>1780</v>
      </c>
      <c r="B265" s="406" t="s">
        <v>837</v>
      </c>
      <c r="C265" s="437">
        <v>839.09903766000002</v>
      </c>
      <c r="D265" s="445">
        <v>10734</v>
      </c>
      <c r="E265" s="406"/>
      <c r="F265" s="431">
        <f t="shared" ref="F265:G271" si="7">C265/C$273</f>
        <v>0.10706882082259814</v>
      </c>
      <c r="G265" s="431">
        <f t="shared" si="7"/>
        <v>0.20666949054642073</v>
      </c>
    </row>
    <row r="266" spans="1:7" x14ac:dyDescent="0.25">
      <c r="A266" s="406" t="s">
        <v>1781</v>
      </c>
      <c r="B266" s="406" t="s">
        <v>839</v>
      </c>
      <c r="C266" s="437">
        <v>706.41500336000001</v>
      </c>
      <c r="D266" s="445">
        <v>5628</v>
      </c>
      <c r="E266" s="406"/>
      <c r="F266" s="431">
        <f t="shared" si="7"/>
        <v>9.0138372261837754E-2</v>
      </c>
      <c r="G266" s="431">
        <f t="shared" si="7"/>
        <v>0.10835996765374099</v>
      </c>
    </row>
    <row r="267" spans="1:7" x14ac:dyDescent="0.25">
      <c r="A267" s="406" t="s">
        <v>1782</v>
      </c>
      <c r="B267" s="406" t="s">
        <v>841</v>
      </c>
      <c r="C267" s="437">
        <v>1099.9539205799999</v>
      </c>
      <c r="D267" s="445">
        <v>7684</v>
      </c>
      <c r="E267" s="406"/>
      <c r="F267" s="431">
        <f t="shared" si="7"/>
        <v>0.14035383661518946</v>
      </c>
      <c r="G267" s="431">
        <f t="shared" si="7"/>
        <v>0.14794562747891718</v>
      </c>
    </row>
    <row r="268" spans="1:7" x14ac:dyDescent="0.25">
      <c r="A268" s="406" t="s">
        <v>1783</v>
      </c>
      <c r="B268" s="406" t="s">
        <v>843</v>
      </c>
      <c r="C268" s="437">
        <v>1423.91804475</v>
      </c>
      <c r="D268" s="445">
        <v>8779</v>
      </c>
      <c r="E268" s="406"/>
      <c r="F268" s="431">
        <f t="shared" si="7"/>
        <v>0.18169157531697369</v>
      </c>
      <c r="G268" s="431">
        <f t="shared" si="7"/>
        <v>0.16902845700643074</v>
      </c>
    </row>
    <row r="269" spans="1:7" x14ac:dyDescent="0.25">
      <c r="A269" s="406" t="s">
        <v>1784</v>
      </c>
      <c r="B269" s="406" t="s">
        <v>845</v>
      </c>
      <c r="C269" s="437">
        <v>1485.15316119</v>
      </c>
      <c r="D269" s="445">
        <v>8225</v>
      </c>
      <c r="E269" s="406"/>
      <c r="F269" s="431">
        <f t="shared" si="7"/>
        <v>0.18950516038370083</v>
      </c>
      <c r="G269" s="431">
        <f t="shared" si="7"/>
        <v>0.15836189302630058</v>
      </c>
    </row>
    <row r="270" spans="1:7" x14ac:dyDescent="0.25">
      <c r="A270" s="406" t="s">
        <v>1785</v>
      </c>
      <c r="B270" s="406" t="s">
        <v>847</v>
      </c>
      <c r="C270" s="437">
        <v>1231.7393682300001</v>
      </c>
      <c r="D270" s="445">
        <v>6160</v>
      </c>
      <c r="E270" s="406"/>
      <c r="F270" s="431">
        <f t="shared" si="7"/>
        <v>0.15716962575113305</v>
      </c>
      <c r="G270" s="431">
        <f t="shared" si="7"/>
        <v>0.11860294967076129</v>
      </c>
    </row>
    <row r="271" spans="1:7" x14ac:dyDescent="0.25">
      <c r="A271" s="406" t="s">
        <v>1786</v>
      </c>
      <c r="B271" s="406" t="s">
        <v>849</v>
      </c>
      <c r="C271" s="437">
        <v>1050.72789816</v>
      </c>
      <c r="D271" s="445">
        <v>4728</v>
      </c>
      <c r="E271" s="406"/>
      <c r="F271" s="431">
        <f t="shared" si="7"/>
        <v>0.134072608848567</v>
      </c>
      <c r="G271" s="431">
        <f t="shared" si="7"/>
        <v>9.1031614617428466E-2</v>
      </c>
    </row>
    <row r="272" spans="1:7" x14ac:dyDescent="0.25">
      <c r="A272" s="406" t="s">
        <v>1787</v>
      </c>
      <c r="B272" s="406" t="s">
        <v>851</v>
      </c>
      <c r="C272" s="437">
        <f>SUM(C274:C279)</f>
        <v>0</v>
      </c>
      <c r="D272" s="445">
        <f>SUM(D274:D279)</f>
        <v>0</v>
      </c>
      <c r="E272" s="406"/>
      <c r="F272" s="450">
        <f>SUM(F274:F279)</f>
        <v>0</v>
      </c>
      <c r="G272" s="450">
        <f>SUM(G274:G279)</f>
        <v>0</v>
      </c>
    </row>
    <row r="273" spans="1:7" x14ac:dyDescent="0.25">
      <c r="A273" s="406" t="s">
        <v>1788</v>
      </c>
      <c r="B273" s="462" t="s">
        <v>107</v>
      </c>
      <c r="C273" s="438">
        <f>SUM(C265:C272)</f>
        <v>7837.0064339300006</v>
      </c>
      <c r="D273" s="464">
        <f>SUM(D265:D272)</f>
        <v>51938</v>
      </c>
      <c r="E273" s="406"/>
      <c r="F273" s="450">
        <f>SUM(F265:F272)</f>
        <v>0.99999999999999989</v>
      </c>
      <c r="G273" s="450">
        <f>SUM(G265:G272)</f>
        <v>0.99999999999999989</v>
      </c>
    </row>
    <row r="274" spans="1:7" hidden="1" outlineLevel="1" x14ac:dyDescent="0.25">
      <c r="A274" s="406" t="s">
        <v>1789</v>
      </c>
      <c r="B274" s="441" t="s">
        <v>854</v>
      </c>
      <c r="C274" s="437">
        <v>0</v>
      </c>
      <c r="D274" s="445">
        <v>0</v>
      </c>
      <c r="E274" s="406"/>
      <c r="F274" s="431">
        <f t="shared" ref="F274:G279" si="8">C274/C$273</f>
        <v>0</v>
      </c>
      <c r="G274" s="431">
        <f t="shared" si="8"/>
        <v>0</v>
      </c>
    </row>
    <row r="275" spans="1:7" hidden="1" outlineLevel="1" x14ac:dyDescent="0.25">
      <c r="A275" s="406" t="s">
        <v>1790</v>
      </c>
      <c r="B275" s="441" t="s">
        <v>856</v>
      </c>
      <c r="C275" s="437">
        <v>0</v>
      </c>
      <c r="D275" s="445">
        <v>0</v>
      </c>
      <c r="E275" s="406"/>
      <c r="F275" s="431">
        <f t="shared" si="8"/>
        <v>0</v>
      </c>
      <c r="G275" s="431">
        <f t="shared" si="8"/>
        <v>0</v>
      </c>
    </row>
    <row r="276" spans="1:7" hidden="1" outlineLevel="1" x14ac:dyDescent="0.25">
      <c r="A276" s="406" t="s">
        <v>1791</v>
      </c>
      <c r="B276" s="441" t="s">
        <v>858</v>
      </c>
      <c r="C276" s="437">
        <v>0</v>
      </c>
      <c r="D276" s="445">
        <v>0</v>
      </c>
      <c r="E276" s="406"/>
      <c r="F276" s="431">
        <f t="shared" si="8"/>
        <v>0</v>
      </c>
      <c r="G276" s="431">
        <f t="shared" si="8"/>
        <v>0</v>
      </c>
    </row>
    <row r="277" spans="1:7" hidden="1" outlineLevel="1" x14ac:dyDescent="0.25">
      <c r="A277" s="406" t="s">
        <v>1792</v>
      </c>
      <c r="B277" s="441" t="s">
        <v>860</v>
      </c>
      <c r="C277" s="437">
        <v>0</v>
      </c>
      <c r="D277" s="445">
        <v>0</v>
      </c>
      <c r="E277" s="406"/>
      <c r="F277" s="431">
        <f t="shared" si="8"/>
        <v>0</v>
      </c>
      <c r="G277" s="431">
        <f t="shared" si="8"/>
        <v>0</v>
      </c>
    </row>
    <row r="278" spans="1:7" hidden="1" outlineLevel="1" x14ac:dyDescent="0.25">
      <c r="A278" s="406" t="s">
        <v>1793</v>
      </c>
      <c r="B278" s="441" t="s">
        <v>862</v>
      </c>
      <c r="C278" s="437">
        <v>0</v>
      </c>
      <c r="D278" s="445">
        <v>0</v>
      </c>
      <c r="E278" s="406"/>
      <c r="F278" s="431">
        <f t="shared" si="8"/>
        <v>0</v>
      </c>
      <c r="G278" s="431">
        <f t="shared" si="8"/>
        <v>0</v>
      </c>
    </row>
    <row r="279" spans="1:7" hidden="1" outlineLevel="1" x14ac:dyDescent="0.25">
      <c r="A279" s="406" t="s">
        <v>1794</v>
      </c>
      <c r="B279" s="441" t="s">
        <v>864</v>
      </c>
      <c r="C279" s="437">
        <v>0</v>
      </c>
      <c r="D279" s="445">
        <v>0</v>
      </c>
      <c r="E279" s="406"/>
      <c r="F279" s="431">
        <f t="shared" si="8"/>
        <v>0</v>
      </c>
      <c r="G279" s="431">
        <f t="shared" si="8"/>
        <v>0</v>
      </c>
    </row>
    <row r="280" spans="1:7" hidden="1" outlineLevel="1" x14ac:dyDescent="0.25">
      <c r="A280" s="406" t="s">
        <v>1795</v>
      </c>
      <c r="B280" s="441"/>
      <c r="C280" s="406"/>
      <c r="D280" s="406"/>
      <c r="E280" s="406"/>
      <c r="F280" s="465"/>
      <c r="G280" s="465"/>
    </row>
    <row r="281" spans="1:7" hidden="1" outlineLevel="1" x14ac:dyDescent="0.25">
      <c r="A281" s="406" t="s">
        <v>1796</v>
      </c>
      <c r="B281" s="441"/>
      <c r="C281" s="406"/>
      <c r="D281" s="406"/>
      <c r="E281" s="406"/>
      <c r="F281" s="465"/>
      <c r="G281" s="465"/>
    </row>
    <row r="282" spans="1:7" hidden="1" outlineLevel="1" x14ac:dyDescent="0.25">
      <c r="A282" s="406" t="s">
        <v>1797</v>
      </c>
      <c r="B282" s="441"/>
      <c r="C282" s="406"/>
      <c r="D282" s="406"/>
      <c r="E282" s="406"/>
      <c r="F282" s="465"/>
      <c r="G282" s="465"/>
    </row>
    <row r="283" spans="1:7" ht="30" collapsed="1" x14ac:dyDescent="0.25">
      <c r="A283" s="491"/>
      <c r="B283" s="491" t="s">
        <v>888</v>
      </c>
      <c r="C283" s="491" t="s">
        <v>587</v>
      </c>
      <c r="D283" s="491"/>
      <c r="E283" s="491"/>
      <c r="F283" s="491"/>
      <c r="G283" s="491"/>
    </row>
    <row r="284" spans="1:7" x14ac:dyDescent="0.25">
      <c r="A284" s="406" t="s">
        <v>1798</v>
      </c>
      <c r="B284" s="406" t="s">
        <v>890</v>
      </c>
      <c r="C284" s="449">
        <v>0.49939472885150854</v>
      </c>
      <c r="D284" s="406"/>
      <c r="E284" s="461"/>
      <c r="F284" s="461"/>
      <c r="G284" s="461"/>
    </row>
    <row r="285" spans="1:7" x14ac:dyDescent="0.25">
      <c r="A285" s="406" t="s">
        <v>1799</v>
      </c>
      <c r="B285" s="406" t="s">
        <v>892</v>
      </c>
      <c r="C285" s="449">
        <v>0</v>
      </c>
      <c r="D285" s="406"/>
      <c r="E285" s="461"/>
      <c r="F285" s="461"/>
      <c r="G285" s="415"/>
    </row>
    <row r="286" spans="1:7" x14ac:dyDescent="0.25">
      <c r="A286" s="406" t="s">
        <v>1800</v>
      </c>
      <c r="B286" s="406" t="s">
        <v>894</v>
      </c>
      <c r="C286" s="449">
        <v>0.50060527114849152</v>
      </c>
      <c r="D286" s="406"/>
      <c r="E286" s="461"/>
      <c r="F286" s="461"/>
      <c r="G286" s="415"/>
    </row>
    <row r="287" spans="1:7" x14ac:dyDescent="0.25">
      <c r="A287" s="406" t="s">
        <v>1801</v>
      </c>
      <c r="B287" s="406" t="s">
        <v>1802</v>
      </c>
      <c r="C287" s="449">
        <v>0</v>
      </c>
      <c r="D287" s="406"/>
      <c r="E287" s="461"/>
      <c r="F287" s="461"/>
      <c r="G287" s="415"/>
    </row>
    <row r="288" spans="1:7" x14ac:dyDescent="0.25">
      <c r="A288" s="406" t="s">
        <v>1803</v>
      </c>
      <c r="B288" s="432" t="s">
        <v>898</v>
      </c>
      <c r="C288" s="449">
        <v>0</v>
      </c>
      <c r="D288" s="405"/>
      <c r="E288" s="405"/>
      <c r="F288" s="416"/>
      <c r="G288" s="416"/>
    </row>
    <row r="289" spans="1:7" x14ac:dyDescent="0.25">
      <c r="A289" s="406" t="s">
        <v>1804</v>
      </c>
      <c r="B289" s="406" t="s">
        <v>105</v>
      </c>
      <c r="C289" s="449"/>
      <c r="D289" s="406"/>
      <c r="E289" s="461"/>
      <c r="F289" s="461"/>
      <c r="G289" s="415"/>
    </row>
    <row r="290" spans="1:7" hidden="1" outlineLevel="1" x14ac:dyDescent="0.25">
      <c r="A290" s="406" t="s">
        <v>1805</v>
      </c>
      <c r="B290" s="441" t="s">
        <v>901</v>
      </c>
      <c r="C290" s="466"/>
      <c r="D290" s="406"/>
      <c r="E290" s="461"/>
      <c r="F290" s="461"/>
      <c r="G290" s="415"/>
    </row>
    <row r="291" spans="1:7" hidden="1" outlineLevel="1" x14ac:dyDescent="0.25">
      <c r="A291" s="406" t="s">
        <v>1806</v>
      </c>
      <c r="B291" s="441" t="s">
        <v>903</v>
      </c>
      <c r="C291" s="449"/>
      <c r="D291" s="406"/>
      <c r="E291" s="461"/>
      <c r="F291" s="461"/>
      <c r="G291" s="415"/>
    </row>
    <row r="292" spans="1:7" hidden="1" outlineLevel="1" x14ac:dyDescent="0.25">
      <c r="A292" s="406" t="s">
        <v>1807</v>
      </c>
      <c r="B292" s="441" t="s">
        <v>905</v>
      </c>
      <c r="C292" s="449"/>
      <c r="D292" s="406"/>
      <c r="E292" s="461"/>
      <c r="F292" s="461"/>
      <c r="G292" s="415"/>
    </row>
    <row r="293" spans="1:7" hidden="1" outlineLevel="1" x14ac:dyDescent="0.25">
      <c r="A293" s="406" t="s">
        <v>1808</v>
      </c>
      <c r="B293" s="441" t="s">
        <v>907</v>
      </c>
      <c r="C293" s="449"/>
      <c r="D293" s="406"/>
      <c r="E293" s="461"/>
      <c r="F293" s="461"/>
      <c r="G293" s="415"/>
    </row>
    <row r="294" spans="1:7" hidden="1" outlineLevel="1" x14ac:dyDescent="0.25">
      <c r="A294" s="406" t="s">
        <v>1809</v>
      </c>
      <c r="B294" s="435" t="s">
        <v>109</v>
      </c>
      <c r="C294" s="449"/>
      <c r="D294" s="406"/>
      <c r="E294" s="461"/>
      <c r="F294" s="461"/>
      <c r="G294" s="415"/>
    </row>
    <row r="295" spans="1:7" hidden="1" outlineLevel="1" x14ac:dyDescent="0.25">
      <c r="A295" s="406" t="s">
        <v>1810</v>
      </c>
      <c r="B295" s="435" t="s">
        <v>109</v>
      </c>
      <c r="C295" s="449"/>
      <c r="D295" s="406"/>
      <c r="E295" s="461"/>
      <c r="F295" s="461"/>
      <c r="G295" s="415"/>
    </row>
    <row r="296" spans="1:7" hidden="1" outlineLevel="1" x14ac:dyDescent="0.25">
      <c r="A296" s="406" t="s">
        <v>1811</v>
      </c>
      <c r="B296" s="435" t="s">
        <v>109</v>
      </c>
      <c r="C296" s="449"/>
      <c r="D296" s="406"/>
      <c r="E296" s="461"/>
      <c r="F296" s="461"/>
      <c r="G296" s="415"/>
    </row>
    <row r="297" spans="1:7" hidden="1" outlineLevel="1" x14ac:dyDescent="0.25">
      <c r="A297" s="406" t="s">
        <v>1812</v>
      </c>
      <c r="B297" s="435" t="s">
        <v>109</v>
      </c>
      <c r="C297" s="449"/>
      <c r="D297" s="406"/>
      <c r="E297" s="461"/>
      <c r="F297" s="461"/>
      <c r="G297" s="415"/>
    </row>
    <row r="298" spans="1:7" hidden="1" outlineLevel="1" x14ac:dyDescent="0.25">
      <c r="A298" s="406" t="s">
        <v>1813</v>
      </c>
      <c r="B298" s="435" t="s">
        <v>109</v>
      </c>
      <c r="C298" s="449"/>
      <c r="D298" s="406"/>
      <c r="E298" s="461"/>
      <c r="F298" s="461"/>
      <c r="G298" s="415"/>
    </row>
    <row r="299" spans="1:7" hidden="1" outlineLevel="1" x14ac:dyDescent="0.25">
      <c r="A299" s="406" t="s">
        <v>1814</v>
      </c>
      <c r="B299" s="435" t="s">
        <v>109</v>
      </c>
      <c r="C299" s="449"/>
      <c r="D299" s="406"/>
      <c r="E299" s="461"/>
      <c r="F299" s="461"/>
      <c r="G299" s="415"/>
    </row>
    <row r="300" spans="1:7" ht="30" collapsed="1" x14ac:dyDescent="0.25">
      <c r="A300" s="491"/>
      <c r="B300" s="491" t="s">
        <v>914</v>
      </c>
      <c r="C300" s="491" t="s">
        <v>587</v>
      </c>
      <c r="D300" s="491"/>
      <c r="E300" s="491"/>
      <c r="F300" s="491"/>
      <c r="G300" s="491"/>
    </row>
    <row r="301" spans="1:7" x14ac:dyDescent="0.25">
      <c r="A301" s="406" t="s">
        <v>1815</v>
      </c>
      <c r="B301" s="406" t="s">
        <v>916</v>
      </c>
      <c r="C301" s="449">
        <v>0</v>
      </c>
      <c r="D301" s="406"/>
      <c r="E301" s="415"/>
      <c r="F301" s="415"/>
      <c r="G301" s="415"/>
    </row>
    <row r="302" spans="1:7" x14ac:dyDescent="0.25">
      <c r="A302" s="406" t="s">
        <v>1816</v>
      </c>
      <c r="B302" s="406" t="s">
        <v>918</v>
      </c>
      <c r="C302" s="449">
        <v>1</v>
      </c>
      <c r="D302" s="406"/>
      <c r="E302" s="415"/>
      <c r="F302" s="415"/>
      <c r="G302" s="415"/>
    </row>
    <row r="303" spans="1:7" x14ac:dyDescent="0.25">
      <c r="A303" s="406" t="s">
        <v>1817</v>
      </c>
      <c r="B303" s="406" t="s">
        <v>105</v>
      </c>
      <c r="C303" s="449">
        <v>0</v>
      </c>
      <c r="D303" s="406"/>
      <c r="E303" s="415"/>
      <c r="F303" s="415"/>
      <c r="G303" s="415"/>
    </row>
    <row r="304" spans="1:7" hidden="1" outlineLevel="1" x14ac:dyDescent="0.25">
      <c r="A304" s="406" t="s">
        <v>1818</v>
      </c>
      <c r="B304" s="406"/>
      <c r="C304" s="440"/>
      <c r="D304" s="406"/>
      <c r="E304" s="415"/>
      <c r="F304" s="415"/>
      <c r="G304" s="415"/>
    </row>
    <row r="305" spans="1:7" hidden="1" outlineLevel="1" x14ac:dyDescent="0.25">
      <c r="A305" s="406" t="s">
        <v>1819</v>
      </c>
      <c r="B305" s="406"/>
      <c r="C305" s="440"/>
      <c r="D305" s="406"/>
      <c r="E305" s="415"/>
      <c r="F305" s="415"/>
      <c r="G305" s="415"/>
    </row>
    <row r="306" spans="1:7" hidden="1" outlineLevel="1" x14ac:dyDescent="0.25">
      <c r="A306" s="406" t="s">
        <v>1820</v>
      </c>
      <c r="B306" s="406"/>
      <c r="C306" s="440"/>
      <c r="D306" s="406"/>
      <c r="E306" s="415"/>
      <c r="F306" s="415"/>
      <c r="G306" s="415"/>
    </row>
    <row r="307" spans="1:7" collapsed="1" x14ac:dyDescent="0.25">
      <c r="A307" s="491"/>
      <c r="B307" s="491" t="s">
        <v>1821</v>
      </c>
      <c r="C307" s="491" t="s">
        <v>66</v>
      </c>
      <c r="D307" s="491" t="s">
        <v>927</v>
      </c>
      <c r="E307" s="491"/>
      <c r="F307" s="491" t="s">
        <v>587</v>
      </c>
      <c r="G307" s="491" t="s">
        <v>928</v>
      </c>
    </row>
    <row r="308" spans="1:7" x14ac:dyDescent="0.25">
      <c r="A308" s="406" t="s">
        <v>1822</v>
      </c>
      <c r="B308" s="436" t="s">
        <v>41</v>
      </c>
      <c r="C308" s="437"/>
      <c r="D308" s="445"/>
      <c r="E308" s="423"/>
      <c r="F308" s="431" t="str">
        <f>IF($C$326=0,"",IF(C308="[for completion]","",IF(C308="","",C308/$C$326)))</f>
        <v/>
      </c>
      <c r="G308" s="431" t="str">
        <f>IF($D$326=0,"",IF(D308="[for completion]","",IF(D308="","",D308/$D$326)))</f>
        <v/>
      </c>
    </row>
    <row r="309" spans="1:7" x14ac:dyDescent="0.25">
      <c r="A309" s="406" t="s">
        <v>1823</v>
      </c>
      <c r="B309" s="436"/>
      <c r="C309" s="437"/>
      <c r="D309" s="445"/>
      <c r="E309" s="423"/>
      <c r="F309" s="431" t="str">
        <f t="shared" ref="F309:F325" si="9">IF($C$326=0,"",IF(C309="[for completion]","",IF(C309="","",C309/$C$326)))</f>
        <v/>
      </c>
      <c r="G309" s="431" t="str">
        <f t="shared" ref="G309:G325" si="10">IF($D$326=0,"",IF(D309="[for completion]","",IF(D309="","",D309/$D$326)))</f>
        <v/>
      </c>
    </row>
    <row r="310" spans="1:7" x14ac:dyDescent="0.25">
      <c r="A310" s="406" t="s">
        <v>1824</v>
      </c>
      <c r="B310" s="436"/>
      <c r="C310" s="437"/>
      <c r="D310" s="445"/>
      <c r="E310" s="423"/>
      <c r="F310" s="431" t="str">
        <f t="shared" si="9"/>
        <v/>
      </c>
      <c r="G310" s="431" t="str">
        <f t="shared" si="10"/>
        <v/>
      </c>
    </row>
    <row r="311" spans="1:7" hidden="1" outlineLevel="1" x14ac:dyDescent="0.25">
      <c r="A311" s="406" t="s">
        <v>1825</v>
      </c>
      <c r="B311" s="436"/>
      <c r="C311" s="437"/>
      <c r="D311" s="445"/>
      <c r="E311" s="423"/>
      <c r="F311" s="431" t="str">
        <f t="shared" si="9"/>
        <v/>
      </c>
      <c r="G311" s="431" t="str">
        <f t="shared" si="10"/>
        <v/>
      </c>
    </row>
    <row r="312" spans="1:7" hidden="1" outlineLevel="1" x14ac:dyDescent="0.25">
      <c r="A312" s="406" t="s">
        <v>1826</v>
      </c>
      <c r="B312" s="436"/>
      <c r="C312" s="437"/>
      <c r="D312" s="445"/>
      <c r="E312" s="423"/>
      <c r="F312" s="431" t="str">
        <f t="shared" si="9"/>
        <v/>
      </c>
      <c r="G312" s="431" t="str">
        <f t="shared" si="10"/>
        <v/>
      </c>
    </row>
    <row r="313" spans="1:7" hidden="1" outlineLevel="1" x14ac:dyDescent="0.25">
      <c r="A313" s="406" t="s">
        <v>1827</v>
      </c>
      <c r="B313" s="436"/>
      <c r="C313" s="437"/>
      <c r="D313" s="445"/>
      <c r="E313" s="423"/>
      <c r="F313" s="431" t="str">
        <f t="shared" si="9"/>
        <v/>
      </c>
      <c r="G313" s="431" t="str">
        <f t="shared" si="10"/>
        <v/>
      </c>
    </row>
    <row r="314" spans="1:7" hidden="1" outlineLevel="1" x14ac:dyDescent="0.25">
      <c r="A314" s="406" t="s">
        <v>1828</v>
      </c>
      <c r="B314" s="436"/>
      <c r="C314" s="437"/>
      <c r="D314" s="445"/>
      <c r="E314" s="423"/>
      <c r="F314" s="431" t="str">
        <f>IF($C$326=0,"",IF(C314="[for completion]","",IF(C314="","",C314/$C$326)))</f>
        <v/>
      </c>
      <c r="G314" s="431" t="str">
        <f t="shared" si="10"/>
        <v/>
      </c>
    </row>
    <row r="315" spans="1:7" hidden="1" outlineLevel="1" x14ac:dyDescent="0.25">
      <c r="A315" s="406" t="s">
        <v>1829</v>
      </c>
      <c r="B315" s="436"/>
      <c r="C315" s="437"/>
      <c r="D315" s="445"/>
      <c r="E315" s="423"/>
      <c r="F315" s="431" t="str">
        <f t="shared" si="9"/>
        <v/>
      </c>
      <c r="G315" s="431" t="str">
        <f t="shared" si="10"/>
        <v/>
      </c>
    </row>
    <row r="316" spans="1:7" hidden="1" outlineLevel="1" x14ac:dyDescent="0.25">
      <c r="A316" s="406" t="s">
        <v>1830</v>
      </c>
      <c r="B316" s="436"/>
      <c r="C316" s="437"/>
      <c r="D316" s="445"/>
      <c r="E316" s="423"/>
      <c r="F316" s="431" t="str">
        <f t="shared" si="9"/>
        <v/>
      </c>
      <c r="G316" s="431" t="str">
        <f t="shared" si="10"/>
        <v/>
      </c>
    </row>
    <row r="317" spans="1:7" hidden="1" outlineLevel="1" x14ac:dyDescent="0.25">
      <c r="A317" s="406" t="s">
        <v>1831</v>
      </c>
      <c r="B317" s="436"/>
      <c r="C317" s="437"/>
      <c r="D317" s="445"/>
      <c r="E317" s="423"/>
      <c r="F317" s="431" t="str">
        <f t="shared" si="9"/>
        <v/>
      </c>
      <c r="G317" s="431" t="str">
        <f>IF($D$326=0,"",IF(D317="[for completion]","",IF(D317="","",D317/$D$326)))</f>
        <v/>
      </c>
    </row>
    <row r="318" spans="1:7" hidden="1" outlineLevel="1" x14ac:dyDescent="0.25">
      <c r="A318" s="406" t="s">
        <v>1832</v>
      </c>
      <c r="B318" s="436"/>
      <c r="C318" s="437"/>
      <c r="D318" s="445"/>
      <c r="E318" s="423"/>
      <c r="F318" s="431" t="str">
        <f t="shared" si="9"/>
        <v/>
      </c>
      <c r="G318" s="431" t="str">
        <f t="shared" si="10"/>
        <v/>
      </c>
    </row>
    <row r="319" spans="1:7" hidden="1" outlineLevel="1" x14ac:dyDescent="0.25">
      <c r="A319" s="406" t="s">
        <v>1833</v>
      </c>
      <c r="B319" s="436"/>
      <c r="C319" s="437"/>
      <c r="D319" s="445"/>
      <c r="E319" s="423"/>
      <c r="F319" s="431" t="str">
        <f t="shared" si="9"/>
        <v/>
      </c>
      <c r="G319" s="431" t="str">
        <f t="shared" si="10"/>
        <v/>
      </c>
    </row>
    <row r="320" spans="1:7" hidden="1" outlineLevel="1" x14ac:dyDescent="0.25">
      <c r="A320" s="406" t="s">
        <v>1834</v>
      </c>
      <c r="B320" s="436"/>
      <c r="C320" s="437"/>
      <c r="D320" s="445"/>
      <c r="E320" s="423"/>
      <c r="F320" s="431" t="str">
        <f t="shared" si="9"/>
        <v/>
      </c>
      <c r="G320" s="431" t="str">
        <f t="shared" si="10"/>
        <v/>
      </c>
    </row>
    <row r="321" spans="1:7" hidden="1" outlineLevel="1" x14ac:dyDescent="0.25">
      <c r="A321" s="406" t="s">
        <v>1835</v>
      </c>
      <c r="B321" s="436"/>
      <c r="C321" s="437"/>
      <c r="D321" s="445"/>
      <c r="E321" s="423"/>
      <c r="F321" s="431" t="str">
        <f t="shared" si="9"/>
        <v/>
      </c>
      <c r="G321" s="431" t="str">
        <f t="shared" si="10"/>
        <v/>
      </c>
    </row>
    <row r="322" spans="1:7" hidden="1" outlineLevel="1" x14ac:dyDescent="0.25">
      <c r="A322" s="406" t="s">
        <v>1836</v>
      </c>
      <c r="B322" s="436"/>
      <c r="C322" s="437"/>
      <c r="D322" s="445"/>
      <c r="E322" s="423"/>
      <c r="F322" s="431" t="str">
        <f t="shared" si="9"/>
        <v/>
      </c>
      <c r="G322" s="431" t="str">
        <f t="shared" si="10"/>
        <v/>
      </c>
    </row>
    <row r="323" spans="1:7" hidden="1" outlineLevel="1" x14ac:dyDescent="0.25">
      <c r="A323" s="406" t="s">
        <v>1837</v>
      </c>
      <c r="B323" s="436"/>
      <c r="C323" s="437"/>
      <c r="D323" s="445"/>
      <c r="E323" s="423"/>
      <c r="F323" s="431" t="str">
        <f t="shared" si="9"/>
        <v/>
      </c>
      <c r="G323" s="431" t="str">
        <f t="shared" si="10"/>
        <v/>
      </c>
    </row>
    <row r="324" spans="1:7" collapsed="1" x14ac:dyDescent="0.25">
      <c r="A324" s="406" t="s">
        <v>1838</v>
      </c>
      <c r="B324" s="436"/>
      <c r="C324" s="437"/>
      <c r="D324" s="445"/>
      <c r="E324" s="423"/>
      <c r="F324" s="431" t="str">
        <f t="shared" si="9"/>
        <v/>
      </c>
      <c r="G324" s="431" t="str">
        <f t="shared" si="10"/>
        <v/>
      </c>
    </row>
    <row r="325" spans="1:7" x14ac:dyDescent="0.25">
      <c r="A325" s="406" t="s">
        <v>1839</v>
      </c>
      <c r="B325" s="432" t="s">
        <v>948</v>
      </c>
      <c r="C325" s="437"/>
      <c r="D325" s="445"/>
      <c r="E325" s="423"/>
      <c r="F325" s="431" t="str">
        <f t="shared" si="9"/>
        <v/>
      </c>
      <c r="G325" s="431" t="str">
        <f t="shared" si="10"/>
        <v/>
      </c>
    </row>
    <row r="326" spans="1:7" x14ac:dyDescent="0.25">
      <c r="A326" s="406" t="s">
        <v>1840</v>
      </c>
      <c r="B326" s="432" t="s">
        <v>107</v>
      </c>
      <c r="C326" s="438">
        <f>SUM(C308:C325)</f>
        <v>0</v>
      </c>
      <c r="D326" s="464">
        <f>SUM(D308:D325)</f>
        <v>0</v>
      </c>
      <c r="E326" s="423"/>
      <c r="F326" s="463">
        <f>SUM(F318:F325)</f>
        <v>0</v>
      </c>
      <c r="G326" s="463">
        <f>SUM(G318:G325)</f>
        <v>0</v>
      </c>
    </row>
    <row r="327" spans="1:7" hidden="1" outlineLevel="1" x14ac:dyDescent="0.25">
      <c r="A327" s="406" t="s">
        <v>1841</v>
      </c>
      <c r="B327" s="432"/>
      <c r="C327" s="406"/>
      <c r="D327" s="406"/>
      <c r="E327" s="423"/>
      <c r="F327" s="423"/>
      <c r="G327" s="423"/>
    </row>
    <row r="328" spans="1:7" hidden="1" outlineLevel="1" x14ac:dyDescent="0.25">
      <c r="A328" s="406" t="s">
        <v>1842</v>
      </c>
      <c r="B328" s="432"/>
      <c r="C328" s="406"/>
      <c r="D328" s="406"/>
      <c r="E328" s="423"/>
      <c r="F328" s="423"/>
      <c r="G328" s="423"/>
    </row>
    <row r="329" spans="1:7" hidden="1" outlineLevel="1" x14ac:dyDescent="0.25">
      <c r="A329" s="406" t="s">
        <v>1843</v>
      </c>
      <c r="B329" s="432"/>
      <c r="C329" s="406"/>
      <c r="D329" s="406"/>
      <c r="E329" s="423"/>
      <c r="F329" s="423"/>
      <c r="G329" s="423"/>
    </row>
    <row r="330" spans="1:7" collapsed="1" x14ac:dyDescent="0.25">
      <c r="A330" s="491"/>
      <c r="B330" s="491" t="s">
        <v>1844</v>
      </c>
      <c r="C330" s="491" t="s">
        <v>66</v>
      </c>
      <c r="D330" s="491" t="s">
        <v>927</v>
      </c>
      <c r="E330" s="491"/>
      <c r="F330" s="491" t="s">
        <v>587</v>
      </c>
      <c r="G330" s="491" t="s">
        <v>928</v>
      </c>
    </row>
    <row r="331" spans="1:7" x14ac:dyDescent="0.25">
      <c r="A331" s="406" t="s">
        <v>1845</v>
      </c>
      <c r="B331" s="436" t="s">
        <v>41</v>
      </c>
      <c r="C331" s="437"/>
      <c r="D331" s="445"/>
      <c r="E331" s="423"/>
      <c r="F331" s="431" t="str">
        <f>IF($C$349=0,"",IF(C331="[for completion]","",IF(C331="","",C331/$C$349)))</f>
        <v/>
      </c>
      <c r="G331" s="431" t="str">
        <f>IF($D$349=0,"",IF(D331="[for completion]","",IF(D331="","",D331/$D$349)))</f>
        <v/>
      </c>
    </row>
    <row r="332" spans="1:7" x14ac:dyDescent="0.25">
      <c r="A332" s="406" t="s">
        <v>1846</v>
      </c>
      <c r="B332" s="436"/>
      <c r="C332" s="437"/>
      <c r="D332" s="445"/>
      <c r="E332" s="423"/>
      <c r="F332" s="431" t="str">
        <f t="shared" ref="F332:F348" si="11">IF($C$349=0,"",IF(C332="[for completion]","",IF(C332="","",C332/$C$349)))</f>
        <v/>
      </c>
      <c r="G332" s="431" t="str">
        <f t="shared" ref="G332:G348" si="12">IF($D$349=0,"",IF(D332="[for completion]","",IF(D332="","",D332/$D$349)))</f>
        <v/>
      </c>
    </row>
    <row r="333" spans="1:7" x14ac:dyDescent="0.25">
      <c r="A333" s="406" t="s">
        <v>1847</v>
      </c>
      <c r="B333" s="436"/>
      <c r="C333" s="437"/>
      <c r="D333" s="445"/>
      <c r="E333" s="423"/>
      <c r="F333" s="431" t="str">
        <f t="shared" si="11"/>
        <v/>
      </c>
      <c r="G333" s="431" t="str">
        <f t="shared" si="12"/>
        <v/>
      </c>
    </row>
    <row r="334" spans="1:7" hidden="1" outlineLevel="1" x14ac:dyDescent="0.25">
      <c r="A334" s="406" t="s">
        <v>1848</v>
      </c>
      <c r="B334" s="436"/>
      <c r="C334" s="437"/>
      <c r="D334" s="445"/>
      <c r="E334" s="423"/>
      <c r="F334" s="431" t="str">
        <f t="shared" si="11"/>
        <v/>
      </c>
      <c r="G334" s="431" t="str">
        <f t="shared" si="12"/>
        <v/>
      </c>
    </row>
    <row r="335" spans="1:7" hidden="1" outlineLevel="1" x14ac:dyDescent="0.25">
      <c r="A335" s="406" t="s">
        <v>1849</v>
      </c>
      <c r="B335" s="436"/>
      <c r="C335" s="437"/>
      <c r="D335" s="445"/>
      <c r="E335" s="423"/>
      <c r="F335" s="431" t="str">
        <f t="shared" si="11"/>
        <v/>
      </c>
      <c r="G335" s="431" t="str">
        <f t="shared" si="12"/>
        <v/>
      </c>
    </row>
    <row r="336" spans="1:7" hidden="1" outlineLevel="1" x14ac:dyDescent="0.25">
      <c r="A336" s="406" t="s">
        <v>1850</v>
      </c>
      <c r="B336" s="436"/>
      <c r="C336" s="437"/>
      <c r="D336" s="445"/>
      <c r="E336" s="423"/>
      <c r="F336" s="431" t="str">
        <f t="shared" si="11"/>
        <v/>
      </c>
      <c r="G336" s="431" t="str">
        <f t="shared" si="12"/>
        <v/>
      </c>
    </row>
    <row r="337" spans="1:7" hidden="1" outlineLevel="1" x14ac:dyDescent="0.25">
      <c r="A337" s="406" t="s">
        <v>1851</v>
      </c>
      <c r="B337" s="436"/>
      <c r="C337" s="437"/>
      <c r="D337" s="445"/>
      <c r="E337" s="423"/>
      <c r="F337" s="431" t="str">
        <f t="shared" si="11"/>
        <v/>
      </c>
      <c r="G337" s="431" t="str">
        <f t="shared" si="12"/>
        <v/>
      </c>
    </row>
    <row r="338" spans="1:7" hidden="1" outlineLevel="1" x14ac:dyDescent="0.25">
      <c r="A338" s="406" t="s">
        <v>1852</v>
      </c>
      <c r="B338" s="436"/>
      <c r="C338" s="437"/>
      <c r="D338" s="445"/>
      <c r="E338" s="423"/>
      <c r="F338" s="431" t="str">
        <f t="shared" si="11"/>
        <v/>
      </c>
      <c r="G338" s="431" t="str">
        <f t="shared" si="12"/>
        <v/>
      </c>
    </row>
    <row r="339" spans="1:7" hidden="1" outlineLevel="1" x14ac:dyDescent="0.25">
      <c r="A339" s="406" t="s">
        <v>1853</v>
      </c>
      <c r="B339" s="436"/>
      <c r="C339" s="437"/>
      <c r="D339" s="445"/>
      <c r="E339" s="423"/>
      <c r="F339" s="431" t="str">
        <f t="shared" si="11"/>
        <v/>
      </c>
      <c r="G339" s="431" t="str">
        <f t="shared" si="12"/>
        <v/>
      </c>
    </row>
    <row r="340" spans="1:7" hidden="1" outlineLevel="1" x14ac:dyDescent="0.25">
      <c r="A340" s="406" t="s">
        <v>1854</v>
      </c>
      <c r="B340" s="436"/>
      <c r="C340" s="437"/>
      <c r="D340" s="445"/>
      <c r="E340" s="423"/>
      <c r="F340" s="431" t="str">
        <f t="shared" si="11"/>
        <v/>
      </c>
      <c r="G340" s="431" t="str">
        <f t="shared" si="12"/>
        <v/>
      </c>
    </row>
    <row r="341" spans="1:7" hidden="1" outlineLevel="1" x14ac:dyDescent="0.25">
      <c r="A341" s="406" t="s">
        <v>1855</v>
      </c>
      <c r="B341" s="436"/>
      <c r="C341" s="437"/>
      <c r="D341" s="445"/>
      <c r="E341" s="423"/>
      <c r="F341" s="431" t="str">
        <f t="shared" si="11"/>
        <v/>
      </c>
      <c r="G341" s="431" t="str">
        <f t="shared" si="12"/>
        <v/>
      </c>
    </row>
    <row r="342" spans="1:7" hidden="1" outlineLevel="1" x14ac:dyDescent="0.25">
      <c r="A342" s="406" t="s">
        <v>1856</v>
      </c>
      <c r="B342" s="436"/>
      <c r="C342" s="437"/>
      <c r="D342" s="445"/>
      <c r="E342" s="423"/>
      <c r="F342" s="431" t="str">
        <f t="shared" si="11"/>
        <v/>
      </c>
      <c r="G342" s="431" t="str">
        <f>IF($D$349=0,"",IF(D342="[for completion]","",IF(D342="","",D342/$D$349)))</f>
        <v/>
      </c>
    </row>
    <row r="343" spans="1:7" hidden="1" outlineLevel="1" x14ac:dyDescent="0.25">
      <c r="A343" s="406" t="s">
        <v>1857</v>
      </c>
      <c r="B343" s="436"/>
      <c r="C343" s="437"/>
      <c r="D343" s="445"/>
      <c r="E343" s="423"/>
      <c r="F343" s="431" t="str">
        <f t="shared" si="11"/>
        <v/>
      </c>
      <c r="G343" s="431" t="str">
        <f t="shared" si="12"/>
        <v/>
      </c>
    </row>
    <row r="344" spans="1:7" hidden="1" outlineLevel="1" x14ac:dyDescent="0.25">
      <c r="A344" s="406" t="s">
        <v>1858</v>
      </c>
      <c r="B344" s="436"/>
      <c r="C344" s="437"/>
      <c r="D344" s="445"/>
      <c r="E344" s="423"/>
      <c r="F344" s="431" t="str">
        <f t="shared" si="11"/>
        <v/>
      </c>
      <c r="G344" s="431" t="str">
        <f t="shared" si="12"/>
        <v/>
      </c>
    </row>
    <row r="345" spans="1:7" hidden="1" outlineLevel="1" x14ac:dyDescent="0.25">
      <c r="A345" s="406" t="s">
        <v>1859</v>
      </c>
      <c r="B345" s="436"/>
      <c r="C345" s="437"/>
      <c r="D345" s="445"/>
      <c r="E345" s="423"/>
      <c r="F345" s="431" t="str">
        <f t="shared" si="11"/>
        <v/>
      </c>
      <c r="G345" s="431" t="str">
        <f t="shared" si="12"/>
        <v/>
      </c>
    </row>
    <row r="346" spans="1:7" hidden="1" outlineLevel="1" x14ac:dyDescent="0.25">
      <c r="A346" s="406" t="s">
        <v>1860</v>
      </c>
      <c r="B346" s="436"/>
      <c r="C346" s="437"/>
      <c r="D346" s="445"/>
      <c r="E346" s="423"/>
      <c r="F346" s="431" t="str">
        <f>IF($C$349=0,"",IF(C346="[for completion]","",IF(C346="","",C346/$C$349)))</f>
        <v/>
      </c>
      <c r="G346" s="431" t="str">
        <f t="shared" si="12"/>
        <v/>
      </c>
    </row>
    <row r="347" spans="1:7" collapsed="1" x14ac:dyDescent="0.25">
      <c r="A347" s="406" t="s">
        <v>1861</v>
      </c>
      <c r="B347" s="436"/>
      <c r="C347" s="437"/>
      <c r="D347" s="445"/>
      <c r="E347" s="423"/>
      <c r="F347" s="431" t="str">
        <f t="shared" si="11"/>
        <v/>
      </c>
      <c r="G347" s="431" t="str">
        <f t="shared" si="12"/>
        <v/>
      </c>
    </row>
    <row r="348" spans="1:7" x14ac:dyDescent="0.25">
      <c r="A348" s="406" t="s">
        <v>1862</v>
      </c>
      <c r="B348" s="432" t="s">
        <v>948</v>
      </c>
      <c r="C348" s="437"/>
      <c r="D348" s="445"/>
      <c r="E348" s="423"/>
      <c r="F348" s="431" t="str">
        <f t="shared" si="11"/>
        <v/>
      </c>
      <c r="G348" s="431" t="str">
        <f t="shared" si="12"/>
        <v/>
      </c>
    </row>
    <row r="349" spans="1:7" x14ac:dyDescent="0.25">
      <c r="A349" s="406" t="s">
        <v>1863</v>
      </c>
      <c r="B349" s="432" t="s">
        <v>107</v>
      </c>
      <c r="C349" s="438">
        <f>SUM(C331:C348)</f>
        <v>0</v>
      </c>
      <c r="D349" s="464">
        <f>SUM(D331:D348)</f>
        <v>0</v>
      </c>
      <c r="E349" s="423"/>
      <c r="F349" s="463">
        <f>SUM(F331:F348)</f>
        <v>0</v>
      </c>
      <c r="G349" s="463">
        <f>SUM(G331:G348)</f>
        <v>0</v>
      </c>
    </row>
    <row r="350" spans="1:7" hidden="1" outlineLevel="1" x14ac:dyDescent="0.25">
      <c r="A350" s="406" t="s">
        <v>1864</v>
      </c>
      <c r="B350" s="432"/>
      <c r="C350" s="406"/>
      <c r="D350" s="406"/>
      <c r="E350" s="423"/>
      <c r="F350" s="423"/>
      <c r="G350" s="423"/>
    </row>
    <row r="351" spans="1:7" hidden="1" outlineLevel="1" x14ac:dyDescent="0.25">
      <c r="A351" s="406" t="s">
        <v>1865</v>
      </c>
      <c r="B351" s="432"/>
      <c r="C351" s="406"/>
      <c r="D351" s="406"/>
      <c r="E351" s="423"/>
      <c r="F351" s="423"/>
      <c r="G351" s="423"/>
    </row>
    <row r="352" spans="1:7" collapsed="1" x14ac:dyDescent="0.25">
      <c r="A352" s="491"/>
      <c r="B352" s="491" t="s">
        <v>1866</v>
      </c>
      <c r="C352" s="491" t="s">
        <v>66</v>
      </c>
      <c r="D352" s="491" t="s">
        <v>927</v>
      </c>
      <c r="E352" s="491"/>
      <c r="F352" s="491" t="s">
        <v>587</v>
      </c>
      <c r="G352" s="491" t="s">
        <v>1867</v>
      </c>
    </row>
    <row r="353" spans="1:7" x14ac:dyDescent="0.25">
      <c r="A353" s="406" t="s">
        <v>1868</v>
      </c>
      <c r="B353" s="432" t="s">
        <v>978</v>
      </c>
      <c r="C353" s="437" t="s">
        <v>41</v>
      </c>
      <c r="D353" s="445" t="s">
        <v>41</v>
      </c>
      <c r="E353" s="423"/>
      <c r="F353" s="431" t="str">
        <f>IF($C$366=0,"",IF(C353="[for completion]","",IF(C353="","",C353/$C$366)))</f>
        <v/>
      </c>
      <c r="G353" s="431" t="str">
        <f>IF($D$366=0,"",IF(D353="[for completion]","",IF(D353="","",D353/$D$366)))</f>
        <v/>
      </c>
    </row>
    <row r="354" spans="1:7" x14ac:dyDescent="0.25">
      <c r="A354" s="406" t="s">
        <v>1869</v>
      </c>
      <c r="B354" s="432" t="s">
        <v>980</v>
      </c>
      <c r="C354" s="437" t="s">
        <v>41</v>
      </c>
      <c r="D354" s="445" t="s">
        <v>41</v>
      </c>
      <c r="E354" s="423"/>
      <c r="F354" s="431" t="str">
        <f t="shared" ref="F354:F365" si="13">IF($C$366=0,"",IF(C354="[for completion]","",IF(C354="","",C354/$C$366)))</f>
        <v/>
      </c>
      <c r="G354" s="431" t="str">
        <f t="shared" ref="G354:G365" si="14">IF($D$366=0,"",IF(D354="[for completion]","",IF(D354="","",D354/$D$366)))</f>
        <v/>
      </c>
    </row>
    <row r="355" spans="1:7" x14ac:dyDescent="0.25">
      <c r="A355" s="406" t="s">
        <v>1870</v>
      </c>
      <c r="B355" s="432" t="s">
        <v>982</v>
      </c>
      <c r="C355" s="437" t="s">
        <v>41</v>
      </c>
      <c r="D355" s="445" t="s">
        <v>41</v>
      </c>
      <c r="E355" s="423"/>
      <c r="F355" s="431" t="str">
        <f t="shared" si="13"/>
        <v/>
      </c>
      <c r="G355" s="431" t="str">
        <f t="shared" si="14"/>
        <v/>
      </c>
    </row>
    <row r="356" spans="1:7" x14ac:dyDescent="0.25">
      <c r="A356" s="406" t="s">
        <v>1871</v>
      </c>
      <c r="B356" s="432" t="s">
        <v>984</v>
      </c>
      <c r="C356" s="437" t="s">
        <v>41</v>
      </c>
      <c r="D356" s="445" t="s">
        <v>41</v>
      </c>
      <c r="E356" s="423"/>
      <c r="F356" s="431" t="str">
        <f t="shared" si="13"/>
        <v/>
      </c>
      <c r="G356" s="431" t="str">
        <f t="shared" si="14"/>
        <v/>
      </c>
    </row>
    <row r="357" spans="1:7" x14ac:dyDescent="0.25">
      <c r="A357" s="406" t="s">
        <v>1872</v>
      </c>
      <c r="B357" s="432" t="s">
        <v>986</v>
      </c>
      <c r="C357" s="437" t="s">
        <v>41</v>
      </c>
      <c r="D357" s="445" t="s">
        <v>41</v>
      </c>
      <c r="E357" s="423"/>
      <c r="F357" s="431" t="str">
        <f t="shared" si="13"/>
        <v/>
      </c>
      <c r="G357" s="431" t="str">
        <f t="shared" si="14"/>
        <v/>
      </c>
    </row>
    <row r="358" spans="1:7" x14ac:dyDescent="0.25">
      <c r="A358" s="406" t="s">
        <v>1873</v>
      </c>
      <c r="B358" s="432" t="s">
        <v>988</v>
      </c>
      <c r="C358" s="437" t="s">
        <v>41</v>
      </c>
      <c r="D358" s="445" t="s">
        <v>41</v>
      </c>
      <c r="E358" s="423"/>
      <c r="F358" s="431" t="str">
        <f t="shared" si="13"/>
        <v/>
      </c>
      <c r="G358" s="431" t="str">
        <f t="shared" si="14"/>
        <v/>
      </c>
    </row>
    <row r="359" spans="1:7" x14ac:dyDescent="0.25">
      <c r="A359" s="406" t="s">
        <v>1874</v>
      </c>
      <c r="B359" s="432" t="s">
        <v>990</v>
      </c>
      <c r="C359" s="437" t="s">
        <v>41</v>
      </c>
      <c r="D359" s="445" t="s">
        <v>41</v>
      </c>
      <c r="E359" s="423"/>
      <c r="F359" s="431" t="str">
        <f t="shared" si="13"/>
        <v/>
      </c>
      <c r="G359" s="431" t="str">
        <f t="shared" si="14"/>
        <v/>
      </c>
    </row>
    <row r="360" spans="1:7" x14ac:dyDescent="0.25">
      <c r="A360" s="406" t="s">
        <v>1875</v>
      </c>
      <c r="B360" s="432" t="s">
        <v>992</v>
      </c>
      <c r="C360" s="437" t="s">
        <v>41</v>
      </c>
      <c r="D360" s="445" t="s">
        <v>41</v>
      </c>
      <c r="E360" s="423"/>
      <c r="F360" s="431" t="str">
        <f t="shared" si="13"/>
        <v/>
      </c>
      <c r="G360" s="431" t="str">
        <f t="shared" si="14"/>
        <v/>
      </c>
    </row>
    <row r="361" spans="1:7" x14ac:dyDescent="0.25">
      <c r="A361" s="406" t="s">
        <v>1876</v>
      </c>
      <c r="B361" s="432" t="s">
        <v>994</v>
      </c>
      <c r="C361" s="438" t="s">
        <v>41</v>
      </c>
      <c r="D361" s="406" t="s">
        <v>41</v>
      </c>
      <c r="E361" s="423"/>
      <c r="F361" s="431" t="str">
        <f t="shared" si="13"/>
        <v/>
      </c>
      <c r="G361" s="431" t="str">
        <f t="shared" si="14"/>
        <v/>
      </c>
    </row>
    <row r="362" spans="1:7" x14ac:dyDescent="0.25">
      <c r="A362" s="406" t="s">
        <v>1877</v>
      </c>
      <c r="B362" s="406" t="s">
        <v>996</v>
      </c>
      <c r="C362" s="438" t="s">
        <v>41</v>
      </c>
      <c r="D362" s="406" t="s">
        <v>41</v>
      </c>
      <c r="F362" s="431" t="str">
        <f t="shared" si="13"/>
        <v/>
      </c>
      <c r="G362" s="431" t="str">
        <f t="shared" si="14"/>
        <v/>
      </c>
    </row>
    <row r="363" spans="1:7" x14ac:dyDescent="0.25">
      <c r="A363" s="406" t="s">
        <v>1878</v>
      </c>
      <c r="B363" s="406" t="s">
        <v>998</v>
      </c>
      <c r="C363" s="438" t="s">
        <v>41</v>
      </c>
      <c r="D363" s="406" t="s">
        <v>41</v>
      </c>
      <c r="F363" s="431" t="str">
        <f t="shared" si="13"/>
        <v/>
      </c>
      <c r="G363" s="431" t="str">
        <f t="shared" si="14"/>
        <v/>
      </c>
    </row>
    <row r="364" spans="1:7" x14ac:dyDescent="0.25">
      <c r="A364" s="406" t="s">
        <v>1879</v>
      </c>
      <c r="B364" s="432" t="s">
        <v>1000</v>
      </c>
      <c r="C364" s="438" t="s">
        <v>41</v>
      </c>
      <c r="D364" s="406" t="s">
        <v>41</v>
      </c>
      <c r="E364" s="423"/>
      <c r="F364" s="431" t="str">
        <f t="shared" si="13"/>
        <v/>
      </c>
      <c r="G364" s="431" t="str">
        <f t="shared" si="14"/>
        <v/>
      </c>
    </row>
    <row r="365" spans="1:7" x14ac:dyDescent="0.25">
      <c r="A365" s="406" t="s">
        <v>1880</v>
      </c>
      <c r="B365" s="406" t="s">
        <v>948</v>
      </c>
      <c r="C365" s="438"/>
      <c r="D365" s="464"/>
      <c r="E365" s="423"/>
      <c r="F365" s="431" t="str">
        <f t="shared" si="13"/>
        <v/>
      </c>
      <c r="G365" s="431" t="str">
        <f t="shared" si="14"/>
        <v/>
      </c>
    </row>
    <row r="366" spans="1:7" x14ac:dyDescent="0.25">
      <c r="A366" s="406" t="s">
        <v>1881</v>
      </c>
      <c r="B366" s="432" t="s">
        <v>107</v>
      </c>
      <c r="C366" s="438">
        <f>SUM(C353:C365)</f>
        <v>0</v>
      </c>
      <c r="D366" s="464">
        <f>SUM(D353:D365)</f>
        <v>0</v>
      </c>
      <c r="E366" s="423"/>
      <c r="F366" s="440">
        <f>SUM(F353:F365)</f>
        <v>0</v>
      </c>
      <c r="G366" s="440">
        <f>SUM(G353:G365)</f>
        <v>0</v>
      </c>
    </row>
    <row r="367" spans="1:7" hidden="1" outlineLevel="1" x14ac:dyDescent="0.25">
      <c r="A367" s="406" t="s">
        <v>1882</v>
      </c>
      <c r="B367" s="432"/>
      <c r="C367" s="437"/>
      <c r="D367" s="445"/>
      <c r="E367" s="423"/>
      <c r="F367" s="431" t="str">
        <f>IF($C$349=0,"",IF(C367="[for completion]","",IF(C367="","",C367/$C$349)))</f>
        <v/>
      </c>
      <c r="G367" s="431" t="str">
        <f>IF($D$349=0,"",IF(D367="[for completion]","",IF(D367="","",D367/$D$349)))</f>
        <v/>
      </c>
    </row>
    <row r="368" spans="1:7" hidden="1" outlineLevel="1" x14ac:dyDescent="0.25">
      <c r="A368" s="406" t="s">
        <v>1883</v>
      </c>
      <c r="B368" s="432"/>
      <c r="C368" s="437"/>
      <c r="D368" s="445"/>
      <c r="E368" s="423"/>
      <c r="F368" s="431"/>
      <c r="G368" s="431"/>
    </row>
    <row r="369" spans="1:7" hidden="1" outlineLevel="1" x14ac:dyDescent="0.25">
      <c r="A369" s="406" t="s">
        <v>1884</v>
      </c>
      <c r="B369" s="432"/>
      <c r="C369" s="437"/>
      <c r="D369" s="445"/>
      <c r="E369" s="423"/>
      <c r="F369" s="431"/>
      <c r="G369" s="431"/>
    </row>
    <row r="370" spans="1:7" hidden="1" outlineLevel="1" x14ac:dyDescent="0.25">
      <c r="A370" s="406" t="s">
        <v>1885</v>
      </c>
      <c r="B370" s="432"/>
      <c r="C370" s="437"/>
      <c r="D370" s="445"/>
      <c r="E370" s="423"/>
      <c r="F370" s="431"/>
      <c r="G370" s="431"/>
    </row>
    <row r="371" spans="1:7" hidden="1" outlineLevel="1" x14ac:dyDescent="0.25">
      <c r="A371" s="406" t="s">
        <v>1886</v>
      </c>
      <c r="B371" s="432"/>
      <c r="C371" s="437"/>
      <c r="D371" s="445"/>
      <c r="E371" s="423"/>
      <c r="F371" s="431"/>
      <c r="G371" s="431"/>
    </row>
    <row r="372" spans="1:7" hidden="1" outlineLevel="1" x14ac:dyDescent="0.25">
      <c r="A372" s="406" t="s">
        <v>1887</v>
      </c>
      <c r="B372" s="432"/>
      <c r="C372" s="437"/>
      <c r="D372" s="445"/>
      <c r="E372" s="423"/>
      <c r="F372" s="431"/>
      <c r="G372" s="431"/>
    </row>
    <row r="373" spans="1:7" hidden="1" outlineLevel="1" x14ac:dyDescent="0.25">
      <c r="A373" s="406" t="s">
        <v>1888</v>
      </c>
      <c r="B373" s="432"/>
      <c r="C373" s="437"/>
      <c r="D373" s="445"/>
      <c r="E373" s="423"/>
      <c r="F373" s="431"/>
      <c r="G373" s="431"/>
    </row>
    <row r="374" spans="1:7" hidden="1" outlineLevel="1" x14ac:dyDescent="0.25">
      <c r="A374" s="406" t="s">
        <v>1889</v>
      </c>
      <c r="B374" s="432"/>
      <c r="C374" s="438"/>
      <c r="D374" s="464"/>
      <c r="E374" s="423"/>
      <c r="F374" s="463"/>
      <c r="G374" s="463"/>
    </row>
    <row r="375" spans="1:7" hidden="1" outlineLevel="1" x14ac:dyDescent="0.25">
      <c r="A375" s="406" t="s">
        <v>1890</v>
      </c>
      <c r="B375" s="432"/>
      <c r="C375" s="406"/>
      <c r="D375" s="406"/>
      <c r="E375" s="423"/>
      <c r="F375" s="423"/>
      <c r="G375" s="423"/>
    </row>
    <row r="376" spans="1:7" hidden="1" outlineLevel="1" x14ac:dyDescent="0.25">
      <c r="A376" s="406" t="s">
        <v>1891</v>
      </c>
      <c r="B376" s="432"/>
      <c r="C376" s="406"/>
      <c r="D376" s="406"/>
      <c r="E376" s="423"/>
      <c r="F376" s="423"/>
      <c r="G376" s="423"/>
    </row>
    <row r="377" spans="1:7" collapsed="1" x14ac:dyDescent="0.25">
      <c r="A377" s="491"/>
      <c r="B377" s="491" t="s">
        <v>1892</v>
      </c>
      <c r="C377" s="491" t="s">
        <v>66</v>
      </c>
      <c r="D377" s="491" t="s">
        <v>927</v>
      </c>
      <c r="E377" s="491"/>
      <c r="F377" s="491" t="s">
        <v>587</v>
      </c>
      <c r="G377" s="491" t="s">
        <v>1867</v>
      </c>
    </row>
    <row r="378" spans="1:7" x14ac:dyDescent="0.25">
      <c r="A378" s="406" t="s">
        <v>1893</v>
      </c>
      <c r="B378" s="432" t="s">
        <v>1015</v>
      </c>
      <c r="C378" s="437">
        <v>2706.1188143200002</v>
      </c>
      <c r="D378" s="445">
        <v>17768</v>
      </c>
      <c r="E378" s="423"/>
      <c r="F378" s="431">
        <f t="shared" ref="F378:F384" si="15">IF($C$385=0,"",IF(C378="[for completion]","",IF(C378="","",C378/$C$385)))</f>
        <v>0.34535718011131361</v>
      </c>
      <c r="G378" s="431">
        <f>IF($D$385=0,"",IF(D378="[for completion]","",IF(D378="","",D378/$D$385)))</f>
        <v>0.34213972117384273</v>
      </c>
    </row>
    <row r="379" spans="1:7" x14ac:dyDescent="0.25">
      <c r="A379" s="406" t="s">
        <v>1894</v>
      </c>
      <c r="B379" s="467" t="s">
        <v>1017</v>
      </c>
      <c r="C379" s="437"/>
      <c r="D379" s="445"/>
      <c r="E379" s="423"/>
      <c r="F379" s="431" t="str">
        <f t="shared" si="15"/>
        <v/>
      </c>
      <c r="G379" s="431" t="str">
        <f t="shared" ref="G379:G384" si="16">IF($D$385=0,"",IF(D379="[for completion]","",IF(D379="","",D379/$D$385)))</f>
        <v/>
      </c>
    </row>
    <row r="380" spans="1:7" x14ac:dyDescent="0.25">
      <c r="A380" s="406" t="s">
        <v>1895</v>
      </c>
      <c r="B380" s="432" t="s">
        <v>1019</v>
      </c>
      <c r="C380" s="437"/>
      <c r="D380" s="445"/>
      <c r="E380" s="423"/>
      <c r="F380" s="431" t="str">
        <f t="shared" si="15"/>
        <v/>
      </c>
      <c r="G380" s="431" t="str">
        <f t="shared" si="16"/>
        <v/>
      </c>
    </row>
    <row r="381" spans="1:7" x14ac:dyDescent="0.25">
      <c r="A381" s="406" t="s">
        <v>1896</v>
      </c>
      <c r="B381" s="432" t="s">
        <v>1021</v>
      </c>
      <c r="C381" s="437"/>
      <c r="D381" s="445"/>
      <c r="E381" s="423"/>
      <c r="F381" s="431" t="str">
        <f t="shared" si="15"/>
        <v/>
      </c>
      <c r="G381" s="431" t="str">
        <f t="shared" si="16"/>
        <v/>
      </c>
    </row>
    <row r="382" spans="1:7" x14ac:dyDescent="0.25">
      <c r="A382" s="406" t="s">
        <v>1897</v>
      </c>
      <c r="B382" s="432" t="s">
        <v>1023</v>
      </c>
      <c r="C382" s="437">
        <v>5129.5914884100002</v>
      </c>
      <c r="D382" s="445">
        <v>34164</v>
      </c>
      <c r="E382" s="423"/>
      <c r="F382" s="431">
        <f t="shared" si="15"/>
        <v>0.65464281988868644</v>
      </c>
      <c r="G382" s="431">
        <f t="shared" si="16"/>
        <v>0.65786027882615727</v>
      </c>
    </row>
    <row r="383" spans="1:7" x14ac:dyDescent="0.25">
      <c r="A383" s="406" t="s">
        <v>1898</v>
      </c>
      <c r="B383" s="432" t="s">
        <v>1025</v>
      </c>
      <c r="C383" s="437"/>
      <c r="D383" s="445"/>
      <c r="E383" s="423"/>
      <c r="F383" s="431" t="str">
        <f t="shared" si="15"/>
        <v/>
      </c>
      <c r="G383" s="431" t="str">
        <f t="shared" si="16"/>
        <v/>
      </c>
    </row>
    <row r="384" spans="1:7" x14ac:dyDescent="0.25">
      <c r="A384" s="406" t="s">
        <v>1899</v>
      </c>
      <c r="B384" s="432" t="s">
        <v>1027</v>
      </c>
      <c r="C384" s="437"/>
      <c r="D384" s="445"/>
      <c r="E384" s="423"/>
      <c r="F384" s="431" t="str">
        <f t="shared" si="15"/>
        <v/>
      </c>
      <c r="G384" s="431" t="str">
        <f t="shared" si="16"/>
        <v/>
      </c>
    </row>
    <row r="385" spans="1:7" x14ac:dyDescent="0.25">
      <c r="A385" s="406" t="s">
        <v>1900</v>
      </c>
      <c r="B385" s="432" t="s">
        <v>107</v>
      </c>
      <c r="C385" s="438">
        <f>SUM(C378:C384)</f>
        <v>7835.71030273</v>
      </c>
      <c r="D385" s="464">
        <f>SUM(D378:D384)</f>
        <v>51932</v>
      </c>
      <c r="E385" s="423"/>
      <c r="F385" s="463">
        <f>SUM(F378:F384)</f>
        <v>1</v>
      </c>
      <c r="G385" s="463">
        <f>SUM(G378:G384)</f>
        <v>1</v>
      </c>
    </row>
    <row r="386" spans="1:7" hidden="1" outlineLevel="1" x14ac:dyDescent="0.25">
      <c r="A386" s="406" t="s">
        <v>1901</v>
      </c>
      <c r="B386" s="432"/>
      <c r="C386" s="406"/>
      <c r="D386" s="406"/>
      <c r="E386" s="423"/>
      <c r="F386" s="423"/>
      <c r="G386" s="423"/>
    </row>
    <row r="387" spans="1:7" collapsed="1" x14ac:dyDescent="0.25">
      <c r="A387" s="491"/>
      <c r="B387" s="491" t="s">
        <v>1902</v>
      </c>
      <c r="C387" s="491" t="s">
        <v>66</v>
      </c>
      <c r="D387" s="491" t="s">
        <v>927</v>
      </c>
      <c r="E387" s="491"/>
      <c r="F387" s="491" t="s">
        <v>587</v>
      </c>
      <c r="G387" s="491" t="s">
        <v>1867</v>
      </c>
    </row>
    <row r="388" spans="1:7" x14ac:dyDescent="0.25">
      <c r="A388" s="406" t="s">
        <v>1903</v>
      </c>
      <c r="B388" s="432" t="s">
        <v>1904</v>
      </c>
      <c r="C388" s="437"/>
      <c r="D388" s="445"/>
      <c r="E388" s="423"/>
      <c r="F388" s="431" t="str">
        <f>IF($C$392=0,"",IF(C388="[for completion]","",IF(C388="","",C388/$C$392)))</f>
        <v/>
      </c>
      <c r="G388" s="431" t="str">
        <f>IF($D$392=0,"",IF(D388="[for completion]","",IF(D388="","",D388/$D$392)))</f>
        <v/>
      </c>
    </row>
    <row r="389" spans="1:7" x14ac:dyDescent="0.25">
      <c r="A389" s="406" t="s">
        <v>1905</v>
      </c>
      <c r="B389" s="467" t="s">
        <v>1278</v>
      </c>
      <c r="C389" s="437"/>
      <c r="D389" s="445"/>
      <c r="E389" s="423"/>
      <c r="F389" s="431" t="str">
        <f>IF($C$392=0,"",IF(C389="[for completion]","",IF(C389="","",C389/$C$392)))</f>
        <v/>
      </c>
      <c r="G389" s="431" t="str">
        <f>IF($D$392=0,"",IF(D389="[for completion]","",IF(D389="","",D389/$D$392)))</f>
        <v/>
      </c>
    </row>
    <row r="390" spans="1:7" x14ac:dyDescent="0.25">
      <c r="A390" s="406" t="s">
        <v>1906</v>
      </c>
      <c r="B390" s="432" t="s">
        <v>1027</v>
      </c>
      <c r="C390" s="437"/>
      <c r="D390" s="445"/>
      <c r="E390" s="423"/>
      <c r="F390" s="431" t="str">
        <f>IF($C$392=0,"",IF(C390="[for completion]","",IF(C390="","",C390/$C$392)))</f>
        <v/>
      </c>
      <c r="G390" s="431" t="str">
        <f>IF($D$392=0,"",IF(D390="[for completion]","",IF(D390="","",D390/$D$392)))</f>
        <v/>
      </c>
    </row>
    <row r="391" spans="1:7" x14ac:dyDescent="0.25">
      <c r="A391" s="406" t="s">
        <v>1907</v>
      </c>
      <c r="B391" s="406" t="s">
        <v>948</v>
      </c>
      <c r="C391" s="437"/>
      <c r="D391" s="445"/>
      <c r="E391" s="423"/>
      <c r="F391" s="431" t="str">
        <f>IF($C$392=0,"",IF(C391="[for completion]","",IF(C391="","",C391/$C$392)))</f>
        <v/>
      </c>
      <c r="G391" s="431" t="str">
        <f>IF($D$392=0,"",IF(D391="[for completion]","",IF(D391="","",D391/$D$392)))</f>
        <v/>
      </c>
    </row>
    <row r="392" spans="1:7" x14ac:dyDescent="0.25">
      <c r="A392" s="406" t="s">
        <v>1908</v>
      </c>
      <c r="B392" s="432" t="s">
        <v>107</v>
      </c>
      <c r="C392" s="438">
        <f>SUM(C388:C391)</f>
        <v>0</v>
      </c>
      <c r="D392" s="464">
        <f>SUM(D388:D391)</f>
        <v>0</v>
      </c>
      <c r="E392" s="423"/>
      <c r="F392" s="463">
        <f>SUM(F388:F391)</f>
        <v>0</v>
      </c>
      <c r="G392" s="463">
        <f>SUM(G388:G391)</f>
        <v>0</v>
      </c>
    </row>
    <row r="393" spans="1:7" hidden="1" outlineLevel="1" x14ac:dyDescent="0.25">
      <c r="A393" s="406" t="s">
        <v>1909</v>
      </c>
      <c r="B393" s="406"/>
      <c r="C393" s="440"/>
      <c r="D393" s="406"/>
      <c r="E393" s="415"/>
      <c r="F393" s="415"/>
      <c r="G393" s="415"/>
    </row>
    <row r="394" spans="1:7" ht="30" collapsed="1" x14ac:dyDescent="0.25">
      <c r="A394" s="491"/>
      <c r="B394" s="491" t="s">
        <v>1910</v>
      </c>
      <c r="C394" s="491" t="s">
        <v>1040</v>
      </c>
      <c r="D394" s="491" t="s">
        <v>1041</v>
      </c>
      <c r="E394" s="491"/>
      <c r="F394" s="491" t="s">
        <v>1042</v>
      </c>
      <c r="G394" s="491" t="s">
        <v>1043</v>
      </c>
    </row>
    <row r="395" spans="1:7" x14ac:dyDescent="0.25">
      <c r="A395" s="406" t="s">
        <v>1911</v>
      </c>
      <c r="B395" s="432" t="s">
        <v>1015</v>
      </c>
      <c r="C395" s="437" t="s">
        <v>41</v>
      </c>
      <c r="D395" s="437" t="s">
        <v>41</v>
      </c>
      <c r="E395" s="415"/>
      <c r="F395" s="437" t="s">
        <v>41</v>
      </c>
      <c r="G395" s="431" t="s">
        <v>41</v>
      </c>
    </row>
    <row r="396" spans="1:7" x14ac:dyDescent="0.25">
      <c r="A396" s="406" t="s">
        <v>1912</v>
      </c>
      <c r="B396" s="467" t="s">
        <v>1017</v>
      </c>
      <c r="C396" s="437"/>
      <c r="D396" s="437"/>
      <c r="E396" s="415"/>
      <c r="F396" s="437"/>
      <c r="G396" s="431" t="s">
        <v>41</v>
      </c>
    </row>
    <row r="397" spans="1:7" x14ac:dyDescent="0.25">
      <c r="A397" s="406" t="s">
        <v>1913</v>
      </c>
      <c r="B397" s="432" t="s">
        <v>1019</v>
      </c>
      <c r="C397" s="437"/>
      <c r="D397" s="437"/>
      <c r="E397" s="415"/>
      <c r="F397" s="437"/>
      <c r="G397" s="431" t="s">
        <v>41</v>
      </c>
    </row>
    <row r="398" spans="1:7" x14ac:dyDescent="0.25">
      <c r="A398" s="406" t="s">
        <v>1914</v>
      </c>
      <c r="B398" s="432" t="s">
        <v>1021</v>
      </c>
      <c r="C398" s="437"/>
      <c r="D398" s="437"/>
      <c r="E398" s="415"/>
      <c r="F398" s="437"/>
      <c r="G398" s="431" t="s">
        <v>41</v>
      </c>
    </row>
    <row r="399" spans="1:7" x14ac:dyDescent="0.25">
      <c r="A399" s="406" t="s">
        <v>1915</v>
      </c>
      <c r="B399" s="432" t="s">
        <v>1023</v>
      </c>
      <c r="C399" s="437" t="s">
        <v>41</v>
      </c>
      <c r="D399" s="437" t="s">
        <v>41</v>
      </c>
      <c r="E399" s="415"/>
      <c r="F399" s="437" t="s">
        <v>41</v>
      </c>
      <c r="G399" s="431" t="s">
        <v>41</v>
      </c>
    </row>
    <row r="400" spans="1:7" x14ac:dyDescent="0.25">
      <c r="A400" s="406" t="s">
        <v>1916</v>
      </c>
      <c r="B400" s="432" t="s">
        <v>1025</v>
      </c>
      <c r="C400" s="437"/>
      <c r="D400" s="437"/>
      <c r="E400" s="415"/>
      <c r="F400" s="437"/>
      <c r="G400" s="431" t="s">
        <v>41</v>
      </c>
    </row>
    <row r="401" spans="1:7" x14ac:dyDescent="0.25">
      <c r="A401" s="406" t="s">
        <v>1917</v>
      </c>
      <c r="B401" s="432" t="s">
        <v>1027</v>
      </c>
      <c r="C401" s="437"/>
      <c r="D401" s="437"/>
      <c r="E401" s="415"/>
      <c r="F401" s="437"/>
      <c r="G401" s="431" t="s">
        <v>41</v>
      </c>
    </row>
    <row r="402" spans="1:7" x14ac:dyDescent="0.25">
      <c r="A402" s="507" t="s">
        <v>1918</v>
      </c>
      <c r="B402" s="432" t="s">
        <v>107</v>
      </c>
      <c r="C402" s="438">
        <f>SUM(C395:C401)</f>
        <v>0</v>
      </c>
      <c r="D402" s="438">
        <f>SUM(D395:D401)</f>
        <v>0</v>
      </c>
      <c r="E402" s="415"/>
      <c r="F402" s="406"/>
      <c r="G402" s="431" t="str">
        <f>IF($D$412=0,"",IF(D402="[for completion]","",IF(D402="","",D402/$D$412)))</f>
        <v/>
      </c>
    </row>
    <row r="403" spans="1:7" x14ac:dyDescent="0.25">
      <c r="A403" s="476" t="s">
        <v>1919</v>
      </c>
      <c r="B403" s="406" t="s">
        <v>1053</v>
      </c>
      <c r="C403" s="406"/>
      <c r="D403" s="406"/>
      <c r="E403" s="406"/>
      <c r="F403" s="437" t="s">
        <v>41</v>
      </c>
      <c r="G403" s="431" t="str">
        <f>IF($D$412=0,"",IF(D403="[for completion]","",IF(D403="","",D403/$D$412)))</f>
        <v/>
      </c>
    </row>
    <row r="404" spans="1:7" hidden="1" outlineLevel="1" x14ac:dyDescent="0.25">
      <c r="A404" s="406" t="s">
        <v>1920</v>
      </c>
      <c r="B404" s="436"/>
      <c r="C404" s="406"/>
      <c r="D404" s="406"/>
      <c r="E404" s="415"/>
      <c r="F404" s="431"/>
      <c r="G404" s="431"/>
    </row>
    <row r="405" spans="1:7" hidden="1" outlineLevel="1" x14ac:dyDescent="0.25">
      <c r="A405" s="476" t="s">
        <v>1921</v>
      </c>
      <c r="B405" s="436"/>
      <c r="C405" s="406"/>
      <c r="D405" s="406"/>
      <c r="E405" s="415"/>
      <c r="F405" s="431"/>
      <c r="G405" s="431"/>
    </row>
    <row r="406" spans="1:7" hidden="1" outlineLevel="1" x14ac:dyDescent="0.25">
      <c r="A406" s="476" t="s">
        <v>1922</v>
      </c>
      <c r="B406" s="436"/>
      <c r="C406" s="406"/>
      <c r="D406" s="406"/>
      <c r="E406" s="415"/>
      <c r="F406" s="431"/>
      <c r="G406" s="431"/>
    </row>
    <row r="407" spans="1:7" hidden="1" outlineLevel="1" x14ac:dyDescent="0.25">
      <c r="A407" s="476" t="s">
        <v>1923</v>
      </c>
      <c r="B407" s="436"/>
      <c r="C407" s="406"/>
      <c r="D407" s="406"/>
      <c r="E407" s="415"/>
      <c r="F407" s="431"/>
      <c r="G407" s="431"/>
    </row>
    <row r="408" spans="1:7" hidden="1" outlineLevel="1" x14ac:dyDescent="0.25">
      <c r="A408" s="476" t="s">
        <v>1924</v>
      </c>
      <c r="B408" s="436"/>
      <c r="C408" s="406"/>
      <c r="D408" s="406"/>
      <c r="E408" s="415"/>
      <c r="F408" s="431"/>
      <c r="G408" s="431"/>
    </row>
    <row r="409" spans="1:7" hidden="1" outlineLevel="1" x14ac:dyDescent="0.25">
      <c r="A409" s="476" t="s">
        <v>1925</v>
      </c>
      <c r="B409" s="436"/>
      <c r="C409" s="406"/>
      <c r="D409" s="406"/>
      <c r="E409" s="415"/>
      <c r="F409" s="431"/>
      <c r="G409" s="431"/>
    </row>
    <row r="410" spans="1:7" hidden="1" outlineLevel="1" x14ac:dyDescent="0.25">
      <c r="A410" s="476" t="s">
        <v>1926</v>
      </c>
      <c r="B410" s="436"/>
      <c r="C410" s="406"/>
      <c r="D410" s="406"/>
      <c r="E410" s="415"/>
      <c r="F410" s="431"/>
      <c r="G410" s="431"/>
    </row>
    <row r="411" spans="1:7" hidden="1" outlineLevel="1" x14ac:dyDescent="0.25">
      <c r="A411" s="476" t="s">
        <v>1927</v>
      </c>
      <c r="B411" s="432"/>
      <c r="C411" s="406"/>
      <c r="D411" s="406"/>
      <c r="E411" s="415"/>
      <c r="F411" s="431"/>
      <c r="G411" s="431"/>
    </row>
    <row r="412" spans="1:7" hidden="1" outlineLevel="1" x14ac:dyDescent="0.25">
      <c r="A412" s="476" t="s">
        <v>1928</v>
      </c>
      <c r="B412" s="432"/>
      <c r="C412" s="438"/>
      <c r="D412" s="406"/>
      <c r="E412" s="415"/>
      <c r="F412" s="468"/>
      <c r="G412" s="468"/>
    </row>
    <row r="413" spans="1:7" hidden="1" outlineLevel="1" x14ac:dyDescent="0.25">
      <c r="A413" s="476" t="s">
        <v>1929</v>
      </c>
      <c r="B413" s="406"/>
      <c r="C413" s="469"/>
      <c r="D413" s="406"/>
      <c r="E413" s="415"/>
      <c r="F413" s="415"/>
      <c r="G413" s="415"/>
    </row>
    <row r="414" spans="1:7" hidden="1" outlineLevel="1" x14ac:dyDescent="0.25">
      <c r="A414" s="476" t="s">
        <v>1930</v>
      </c>
      <c r="B414" s="406"/>
      <c r="C414" s="469"/>
      <c r="D414" s="406"/>
      <c r="E414" s="415"/>
      <c r="F414" s="415"/>
      <c r="G414" s="415"/>
    </row>
    <row r="415" spans="1:7" hidden="1" outlineLevel="1" x14ac:dyDescent="0.25">
      <c r="A415" s="476" t="s">
        <v>1931</v>
      </c>
      <c r="B415" s="406"/>
      <c r="C415" s="469"/>
      <c r="D415" s="406"/>
      <c r="E415" s="415"/>
      <c r="F415" s="415"/>
      <c r="G415" s="415"/>
    </row>
    <row r="416" spans="1:7" hidden="1" outlineLevel="1" x14ac:dyDescent="0.25">
      <c r="A416" s="476" t="s">
        <v>1932</v>
      </c>
      <c r="B416" s="406"/>
      <c r="C416" s="469"/>
      <c r="D416" s="406"/>
      <c r="E416" s="415"/>
      <c r="F416" s="415"/>
      <c r="G416" s="415"/>
    </row>
    <row r="417" spans="1:7" hidden="1" outlineLevel="1" x14ac:dyDescent="0.25">
      <c r="A417" s="476" t="s">
        <v>1933</v>
      </c>
      <c r="B417" s="406"/>
      <c r="C417" s="469"/>
      <c r="D417" s="406"/>
      <c r="E417" s="415"/>
      <c r="F417" s="415"/>
      <c r="G417" s="415"/>
    </row>
    <row r="418" spans="1:7" hidden="1" outlineLevel="1" x14ac:dyDescent="0.25">
      <c r="A418" s="476" t="s">
        <v>1934</v>
      </c>
      <c r="B418" s="406"/>
      <c r="C418" s="469"/>
      <c r="D418" s="406"/>
      <c r="E418" s="415"/>
      <c r="F418" s="415"/>
      <c r="G418" s="415"/>
    </row>
    <row r="419" spans="1:7" hidden="1" outlineLevel="1" x14ac:dyDescent="0.25">
      <c r="A419" s="476" t="s">
        <v>1935</v>
      </c>
      <c r="B419" s="406"/>
      <c r="C419" s="469"/>
      <c r="D419" s="406"/>
      <c r="E419" s="415"/>
      <c r="F419" s="415"/>
      <c r="G419" s="415"/>
    </row>
    <row r="420" spans="1:7" hidden="1" outlineLevel="1" x14ac:dyDescent="0.25">
      <c r="A420" s="476" t="s">
        <v>1936</v>
      </c>
      <c r="B420" s="406"/>
      <c r="C420" s="469"/>
      <c r="D420" s="406"/>
      <c r="E420" s="415"/>
      <c r="F420" s="415"/>
      <c r="G420" s="415"/>
    </row>
    <row r="421" spans="1:7" hidden="1" outlineLevel="1" x14ac:dyDescent="0.25">
      <c r="A421" s="476" t="s">
        <v>1937</v>
      </c>
      <c r="B421" s="406"/>
      <c r="C421" s="469"/>
      <c r="D421" s="406"/>
      <c r="E421" s="415"/>
      <c r="F421" s="415"/>
      <c r="G421" s="415"/>
    </row>
    <row r="422" spans="1:7" hidden="1" outlineLevel="1" x14ac:dyDescent="0.25">
      <c r="A422" s="476" t="s">
        <v>1938</v>
      </c>
      <c r="B422" s="406"/>
      <c r="C422" s="469"/>
      <c r="D422" s="406"/>
      <c r="E422" s="415"/>
      <c r="F422" s="415"/>
      <c r="G422" s="415"/>
    </row>
    <row r="423" spans="1:7" hidden="1" outlineLevel="1" x14ac:dyDescent="0.25">
      <c r="A423" s="476" t="s">
        <v>1939</v>
      </c>
      <c r="B423" s="406"/>
      <c r="C423" s="469"/>
      <c r="D423" s="406"/>
      <c r="E423" s="415"/>
      <c r="F423" s="415"/>
      <c r="G423" s="415"/>
    </row>
    <row r="424" spans="1:7" hidden="1" outlineLevel="1" x14ac:dyDescent="0.25">
      <c r="A424" s="476" t="s">
        <v>1940</v>
      </c>
      <c r="B424" s="406"/>
      <c r="C424" s="469"/>
      <c r="D424" s="406"/>
      <c r="E424" s="415"/>
      <c r="F424" s="415"/>
      <c r="G424" s="415"/>
    </row>
    <row r="425" spans="1:7" hidden="1" outlineLevel="1" x14ac:dyDescent="0.25">
      <c r="A425" s="476" t="s">
        <v>1941</v>
      </c>
      <c r="B425" s="406"/>
      <c r="C425" s="469"/>
      <c r="D425" s="406"/>
      <c r="E425" s="415"/>
      <c r="F425" s="415"/>
      <c r="G425" s="415"/>
    </row>
    <row r="426" spans="1:7" hidden="1" outlineLevel="1" x14ac:dyDescent="0.25">
      <c r="A426" s="476" t="s">
        <v>1942</v>
      </c>
      <c r="B426" s="406"/>
      <c r="C426" s="469"/>
      <c r="D426" s="406"/>
      <c r="E426" s="415"/>
      <c r="F426" s="415"/>
      <c r="G426" s="415"/>
    </row>
    <row r="427" spans="1:7" hidden="1" outlineLevel="1" x14ac:dyDescent="0.25">
      <c r="A427" s="476" t="s">
        <v>1943</v>
      </c>
      <c r="B427" s="406"/>
      <c r="C427" s="469"/>
      <c r="D427" s="406"/>
      <c r="E427" s="415"/>
      <c r="F427" s="415"/>
      <c r="G427" s="415"/>
    </row>
    <row r="428" spans="1:7" hidden="1" outlineLevel="1" x14ac:dyDescent="0.25">
      <c r="A428" s="476" t="s">
        <v>1944</v>
      </c>
      <c r="B428" s="406"/>
      <c r="C428" s="469"/>
      <c r="D428" s="406"/>
      <c r="E428" s="415"/>
      <c r="F428" s="415"/>
      <c r="G428" s="415"/>
    </row>
    <row r="429" spans="1:7" hidden="1" outlineLevel="1" x14ac:dyDescent="0.25">
      <c r="A429" s="476" t="s">
        <v>1945</v>
      </c>
      <c r="B429" s="406"/>
      <c r="C429" s="469"/>
      <c r="D429" s="406"/>
      <c r="E429" s="415"/>
      <c r="F429" s="415"/>
      <c r="G429" s="415"/>
    </row>
    <row r="430" spans="1:7" hidden="1" outlineLevel="1" x14ac:dyDescent="0.25">
      <c r="A430" s="476" t="s">
        <v>1946</v>
      </c>
      <c r="B430" s="406"/>
      <c r="C430" s="469"/>
      <c r="D430" s="406"/>
      <c r="E430" s="415"/>
      <c r="F430" s="415"/>
      <c r="G430" s="415"/>
    </row>
    <row r="431" spans="1:7" hidden="1" outlineLevel="1" x14ac:dyDescent="0.25">
      <c r="A431" s="476" t="s">
        <v>1947</v>
      </c>
      <c r="B431" s="406"/>
      <c r="C431" s="469"/>
      <c r="D431" s="406"/>
      <c r="E431" s="415"/>
      <c r="F431" s="415"/>
      <c r="G431" s="415"/>
    </row>
    <row r="432" spans="1:7" hidden="1" outlineLevel="1" x14ac:dyDescent="0.25">
      <c r="A432" s="476" t="s">
        <v>1948</v>
      </c>
      <c r="B432" s="406"/>
      <c r="C432" s="469"/>
      <c r="D432" s="406"/>
      <c r="E432" s="415"/>
      <c r="F432" s="415"/>
      <c r="G432" s="415"/>
    </row>
    <row r="433" spans="1:7" hidden="1" outlineLevel="1" x14ac:dyDescent="0.25">
      <c r="A433" s="476" t="s">
        <v>1949</v>
      </c>
      <c r="B433" s="406"/>
      <c r="C433" s="469"/>
      <c r="D433" s="406"/>
      <c r="E433" s="415"/>
      <c r="F433" s="415"/>
      <c r="G433" s="415"/>
    </row>
    <row r="434" spans="1:7" hidden="1" outlineLevel="1" x14ac:dyDescent="0.25">
      <c r="A434" s="476" t="s">
        <v>1950</v>
      </c>
      <c r="B434" s="406"/>
      <c r="C434" s="469"/>
      <c r="D434" s="406"/>
      <c r="E434" s="415"/>
      <c r="F434" s="415"/>
      <c r="G434" s="415"/>
    </row>
    <row r="435" spans="1:7" hidden="1" outlineLevel="1" x14ac:dyDescent="0.25">
      <c r="A435" s="476" t="s">
        <v>1951</v>
      </c>
      <c r="B435" s="406"/>
      <c r="C435" s="469"/>
      <c r="D435" s="406"/>
      <c r="E435" s="415"/>
      <c r="F435" s="415"/>
      <c r="G435" s="415"/>
    </row>
    <row r="436" spans="1:7" hidden="1" outlineLevel="1" x14ac:dyDescent="0.25">
      <c r="A436" s="476" t="s">
        <v>1952</v>
      </c>
      <c r="B436" s="406"/>
      <c r="C436" s="469"/>
      <c r="D436" s="406"/>
      <c r="E436" s="415"/>
      <c r="F436" s="415"/>
      <c r="G436" s="415"/>
    </row>
    <row r="437" spans="1:7" hidden="1" outlineLevel="1" x14ac:dyDescent="0.25">
      <c r="A437" s="476" t="s">
        <v>1953</v>
      </c>
      <c r="B437" s="406"/>
      <c r="C437" s="469"/>
      <c r="D437" s="406"/>
      <c r="E437" s="415"/>
      <c r="F437" s="415"/>
      <c r="G437" s="415"/>
    </row>
    <row r="438" spans="1:7" hidden="1" outlineLevel="1" x14ac:dyDescent="0.25">
      <c r="A438" s="476" t="s">
        <v>1954</v>
      </c>
      <c r="B438" s="406"/>
      <c r="C438" s="469"/>
      <c r="D438" s="406"/>
      <c r="E438" s="415"/>
      <c r="F438" s="415"/>
      <c r="G438" s="415"/>
    </row>
    <row r="439" spans="1:7" hidden="1" outlineLevel="1" x14ac:dyDescent="0.25">
      <c r="A439" s="476" t="s">
        <v>1955</v>
      </c>
      <c r="B439" s="406"/>
      <c r="C439" s="469"/>
      <c r="D439" s="406"/>
      <c r="E439" s="415"/>
      <c r="F439" s="415"/>
      <c r="G439" s="415"/>
    </row>
    <row r="440" spans="1:7" hidden="1" outlineLevel="1" x14ac:dyDescent="0.25">
      <c r="A440" s="476" t="s">
        <v>1956</v>
      </c>
      <c r="B440" s="406"/>
      <c r="C440" s="469"/>
      <c r="D440" s="406"/>
      <c r="E440" s="415"/>
      <c r="F440" s="415"/>
      <c r="G440" s="415"/>
    </row>
    <row r="441" spans="1:7" s="480" customFormat="1" hidden="1" outlineLevel="1" x14ac:dyDescent="0.25">
      <c r="A441" s="476" t="s">
        <v>1957</v>
      </c>
      <c r="B441" s="476"/>
      <c r="C441" s="469"/>
      <c r="D441" s="476"/>
      <c r="E441" s="415"/>
      <c r="F441" s="415"/>
      <c r="G441" s="415"/>
    </row>
    <row r="442" spans="1:7" hidden="1" outlineLevel="1" x14ac:dyDescent="0.25">
      <c r="A442" s="476" t="s">
        <v>1958</v>
      </c>
      <c r="B442" s="406"/>
      <c r="C442" s="469"/>
      <c r="D442" s="406"/>
      <c r="E442" s="415"/>
      <c r="F442" s="415"/>
      <c r="G442" s="415"/>
    </row>
    <row r="443" spans="1:7" ht="18.75" collapsed="1" x14ac:dyDescent="0.25">
      <c r="A443" s="457"/>
      <c r="B443" s="458" t="s">
        <v>1959</v>
      </c>
      <c r="C443" s="457"/>
      <c r="D443" s="457"/>
      <c r="E443" s="457"/>
      <c r="F443" s="457"/>
      <c r="G443" s="457"/>
    </row>
    <row r="444" spans="1:7" x14ac:dyDescent="0.25">
      <c r="A444" s="491"/>
      <c r="B444" s="491" t="s">
        <v>1093</v>
      </c>
      <c r="C444" s="491" t="s">
        <v>795</v>
      </c>
      <c r="D444" s="491" t="s">
        <v>796</v>
      </c>
      <c r="E444" s="491"/>
      <c r="F444" s="491" t="s">
        <v>588</v>
      </c>
      <c r="G444" s="491" t="s">
        <v>797</v>
      </c>
    </row>
    <row r="445" spans="1:7" x14ac:dyDescent="0.25">
      <c r="A445" s="406" t="s">
        <v>1960</v>
      </c>
      <c r="B445" s="406" t="s">
        <v>799</v>
      </c>
      <c r="C445" s="437"/>
      <c r="D445" s="405"/>
      <c r="E445" s="405"/>
      <c r="F445" s="416"/>
      <c r="G445" s="416"/>
    </row>
    <row r="446" spans="1:7" x14ac:dyDescent="0.25">
      <c r="A446" s="405"/>
      <c r="B446" s="406"/>
      <c r="C446" s="406"/>
      <c r="D446" s="405"/>
      <c r="E446" s="405"/>
      <c r="F446" s="416"/>
      <c r="G446" s="416"/>
    </row>
    <row r="447" spans="1:7" x14ac:dyDescent="0.25">
      <c r="A447" s="406"/>
      <c r="B447" s="406" t="s">
        <v>800</v>
      </c>
      <c r="C447" s="406"/>
      <c r="D447" s="405"/>
      <c r="E447" s="405"/>
      <c r="F447" s="416"/>
      <c r="G447" s="416"/>
    </row>
    <row r="448" spans="1:7" x14ac:dyDescent="0.25">
      <c r="A448" s="406" t="s">
        <v>1961</v>
      </c>
      <c r="B448" s="436" t="s">
        <v>930</v>
      </c>
      <c r="C448" s="437"/>
      <c r="D448" s="437"/>
      <c r="E448" s="405"/>
      <c r="F448" s="431" t="str">
        <f>IF($C$472=0,"",IF(C448="[for completion]","",IF(C448="","",C448/$C$472)))</f>
        <v/>
      </c>
      <c r="G448" s="431" t="str">
        <f>IF($D$472=0,"",IF(D448="[for completion]","",IF(D448="","",D448/$D$472)))</f>
        <v/>
      </c>
    </row>
    <row r="449" spans="1:7" x14ac:dyDescent="0.25">
      <c r="A449" s="406" t="s">
        <v>1962</v>
      </c>
      <c r="B449" s="436" t="s">
        <v>930</v>
      </c>
      <c r="C449" s="437"/>
      <c r="D449" s="437"/>
      <c r="E449" s="405"/>
      <c r="F449" s="431" t="str">
        <f t="shared" ref="F449:F471" si="17">IF($C$472=0,"",IF(C449="[for completion]","",IF(C449="","",C449/$C$472)))</f>
        <v/>
      </c>
      <c r="G449" s="431" t="str">
        <f t="shared" ref="G449:G471" si="18">IF($D$472=0,"",IF(D449="[for completion]","",IF(D449="","",D449/$D$472)))</f>
        <v/>
      </c>
    </row>
    <row r="450" spans="1:7" x14ac:dyDescent="0.25">
      <c r="A450" s="406" t="s">
        <v>1963</v>
      </c>
      <c r="B450" s="436" t="s">
        <v>930</v>
      </c>
      <c r="C450" s="437"/>
      <c r="D450" s="437"/>
      <c r="E450" s="405"/>
      <c r="F450" s="431" t="str">
        <f t="shared" si="17"/>
        <v/>
      </c>
      <c r="G450" s="431" t="str">
        <f t="shared" si="18"/>
        <v/>
      </c>
    </row>
    <row r="451" spans="1:7" x14ac:dyDescent="0.25">
      <c r="A451" s="406" t="s">
        <v>1964</v>
      </c>
      <c r="B451" s="436" t="s">
        <v>930</v>
      </c>
      <c r="C451" s="437"/>
      <c r="D451" s="437"/>
      <c r="E451" s="405"/>
      <c r="F451" s="431" t="str">
        <f t="shared" si="17"/>
        <v/>
      </c>
      <c r="G451" s="431" t="str">
        <f t="shared" si="18"/>
        <v/>
      </c>
    </row>
    <row r="452" spans="1:7" x14ac:dyDescent="0.25">
      <c r="A452" s="406" t="s">
        <v>1965</v>
      </c>
      <c r="B452" s="436" t="s">
        <v>930</v>
      </c>
      <c r="C452" s="437"/>
      <c r="D452" s="437"/>
      <c r="E452" s="405"/>
      <c r="F452" s="431" t="str">
        <f t="shared" si="17"/>
        <v/>
      </c>
      <c r="G452" s="431" t="str">
        <f t="shared" si="18"/>
        <v/>
      </c>
    </row>
    <row r="453" spans="1:7" x14ac:dyDescent="0.25">
      <c r="A453" s="406" t="s">
        <v>1966</v>
      </c>
      <c r="B453" s="436" t="s">
        <v>930</v>
      </c>
      <c r="C453" s="437"/>
      <c r="D453" s="437"/>
      <c r="E453" s="405"/>
      <c r="F453" s="431" t="str">
        <f t="shared" si="17"/>
        <v/>
      </c>
      <c r="G453" s="431" t="str">
        <f t="shared" si="18"/>
        <v/>
      </c>
    </row>
    <row r="454" spans="1:7" x14ac:dyDescent="0.25">
      <c r="A454" s="406" t="s">
        <v>1967</v>
      </c>
      <c r="B454" s="436" t="s">
        <v>930</v>
      </c>
      <c r="C454" s="437"/>
      <c r="D454" s="437"/>
      <c r="E454" s="405"/>
      <c r="F454" s="431" t="str">
        <f t="shared" si="17"/>
        <v/>
      </c>
      <c r="G454" s="431" t="str">
        <f t="shared" si="18"/>
        <v/>
      </c>
    </row>
    <row r="455" spans="1:7" x14ac:dyDescent="0.25">
      <c r="A455" s="406" t="s">
        <v>1968</v>
      </c>
      <c r="B455" s="436" t="s">
        <v>930</v>
      </c>
      <c r="C455" s="437"/>
      <c r="D455" s="445"/>
      <c r="E455" s="405"/>
      <c r="F455" s="431" t="str">
        <f t="shared" si="17"/>
        <v/>
      </c>
      <c r="G455" s="431" t="str">
        <f t="shared" si="18"/>
        <v/>
      </c>
    </row>
    <row r="456" spans="1:7" x14ac:dyDescent="0.25">
      <c r="A456" s="406" t="s">
        <v>1969</v>
      </c>
      <c r="B456" s="436" t="s">
        <v>930</v>
      </c>
      <c r="C456" s="437"/>
      <c r="D456" s="445"/>
      <c r="E456" s="405"/>
      <c r="F456" s="431" t="str">
        <f t="shared" si="17"/>
        <v/>
      </c>
      <c r="G456" s="431" t="str">
        <f t="shared" si="18"/>
        <v/>
      </c>
    </row>
    <row r="457" spans="1:7" x14ac:dyDescent="0.25">
      <c r="A457" s="406" t="s">
        <v>1970</v>
      </c>
      <c r="B457" s="436" t="s">
        <v>930</v>
      </c>
      <c r="C457" s="437"/>
      <c r="D457" s="445"/>
      <c r="E457" s="432"/>
      <c r="F457" s="431" t="str">
        <f t="shared" si="17"/>
        <v/>
      </c>
      <c r="G457" s="431" t="str">
        <f t="shared" si="18"/>
        <v/>
      </c>
    </row>
    <row r="458" spans="1:7" x14ac:dyDescent="0.25">
      <c r="A458" s="406" t="s">
        <v>1971</v>
      </c>
      <c r="B458" s="436" t="s">
        <v>930</v>
      </c>
      <c r="C458" s="437"/>
      <c r="D458" s="445"/>
      <c r="E458" s="432"/>
      <c r="F458" s="431" t="str">
        <f t="shared" si="17"/>
        <v/>
      </c>
      <c r="G458" s="431" t="str">
        <f t="shared" si="18"/>
        <v/>
      </c>
    </row>
    <row r="459" spans="1:7" x14ac:dyDescent="0.25">
      <c r="A459" s="406" t="s">
        <v>1972</v>
      </c>
      <c r="B459" s="436" t="s">
        <v>930</v>
      </c>
      <c r="C459" s="437"/>
      <c r="D459" s="445"/>
      <c r="E459" s="432"/>
      <c r="F459" s="431" t="str">
        <f t="shared" si="17"/>
        <v/>
      </c>
      <c r="G459" s="431" t="str">
        <f t="shared" si="18"/>
        <v/>
      </c>
    </row>
    <row r="460" spans="1:7" x14ac:dyDescent="0.25">
      <c r="A460" s="406" t="s">
        <v>1973</v>
      </c>
      <c r="B460" s="436" t="s">
        <v>930</v>
      </c>
      <c r="C460" s="437"/>
      <c r="D460" s="445"/>
      <c r="E460" s="432"/>
      <c r="F460" s="431" t="str">
        <f t="shared" si="17"/>
        <v/>
      </c>
      <c r="G460" s="431" t="str">
        <f t="shared" si="18"/>
        <v/>
      </c>
    </row>
    <row r="461" spans="1:7" x14ac:dyDescent="0.25">
      <c r="A461" s="406" t="s">
        <v>1974</v>
      </c>
      <c r="B461" s="436" t="s">
        <v>930</v>
      </c>
      <c r="C461" s="437"/>
      <c r="D461" s="445"/>
      <c r="E461" s="432"/>
      <c r="F461" s="431" t="str">
        <f t="shared" si="17"/>
        <v/>
      </c>
      <c r="G461" s="431" t="str">
        <f t="shared" si="18"/>
        <v/>
      </c>
    </row>
    <row r="462" spans="1:7" x14ac:dyDescent="0.25">
      <c r="A462" s="406" t="s">
        <v>1975</v>
      </c>
      <c r="B462" s="436" t="s">
        <v>930</v>
      </c>
      <c r="C462" s="437"/>
      <c r="D462" s="445"/>
      <c r="E462" s="432"/>
      <c r="F462" s="431" t="str">
        <f t="shared" si="17"/>
        <v/>
      </c>
      <c r="G462" s="431" t="str">
        <f t="shared" si="18"/>
        <v/>
      </c>
    </row>
    <row r="463" spans="1:7" x14ac:dyDescent="0.25">
      <c r="A463" s="406" t="s">
        <v>1976</v>
      </c>
      <c r="B463" s="436" t="s">
        <v>930</v>
      </c>
      <c r="C463" s="437"/>
      <c r="D463" s="445"/>
      <c r="E463" s="406"/>
      <c r="F463" s="431" t="str">
        <f t="shared" si="17"/>
        <v/>
      </c>
      <c r="G463" s="431" t="str">
        <f t="shared" si="18"/>
        <v/>
      </c>
    </row>
    <row r="464" spans="1:7" x14ac:dyDescent="0.25">
      <c r="A464" s="406" t="s">
        <v>1977</v>
      </c>
      <c r="B464" s="436" t="s">
        <v>930</v>
      </c>
      <c r="C464" s="437"/>
      <c r="D464" s="445"/>
      <c r="E464" s="461"/>
      <c r="F464" s="431" t="str">
        <f t="shared" si="17"/>
        <v/>
      </c>
      <c r="G464" s="431" t="str">
        <f t="shared" si="18"/>
        <v/>
      </c>
    </row>
    <row r="465" spans="1:7" x14ac:dyDescent="0.25">
      <c r="A465" s="406" t="s">
        <v>1978</v>
      </c>
      <c r="B465" s="436" t="s">
        <v>930</v>
      </c>
      <c r="C465" s="437"/>
      <c r="D465" s="445"/>
      <c r="E465" s="461"/>
      <c r="F465" s="431" t="str">
        <f t="shared" si="17"/>
        <v/>
      </c>
      <c r="G465" s="431" t="str">
        <f t="shared" si="18"/>
        <v/>
      </c>
    </row>
    <row r="466" spans="1:7" x14ac:dyDescent="0.25">
      <c r="A466" s="406" t="s">
        <v>1979</v>
      </c>
      <c r="B466" s="436" t="s">
        <v>930</v>
      </c>
      <c r="C466" s="437"/>
      <c r="D466" s="445"/>
      <c r="E466" s="461"/>
      <c r="F466" s="431" t="str">
        <f t="shared" si="17"/>
        <v/>
      </c>
      <c r="G466" s="431" t="str">
        <f t="shared" si="18"/>
        <v/>
      </c>
    </row>
    <row r="467" spans="1:7" x14ac:dyDescent="0.25">
      <c r="A467" s="406" t="s">
        <v>1980</v>
      </c>
      <c r="B467" s="436" t="s">
        <v>930</v>
      </c>
      <c r="C467" s="437"/>
      <c r="D467" s="445"/>
      <c r="E467" s="461"/>
      <c r="F467" s="431" t="str">
        <f t="shared" si="17"/>
        <v/>
      </c>
      <c r="G467" s="431" t="str">
        <f t="shared" si="18"/>
        <v/>
      </c>
    </row>
    <row r="468" spans="1:7" x14ac:dyDescent="0.25">
      <c r="A468" s="406" t="s">
        <v>1981</v>
      </c>
      <c r="B468" s="436" t="s">
        <v>930</v>
      </c>
      <c r="C468" s="437"/>
      <c r="D468" s="445"/>
      <c r="E468" s="461"/>
      <c r="F468" s="431" t="str">
        <f t="shared" si="17"/>
        <v/>
      </c>
      <c r="G468" s="431" t="str">
        <f t="shared" si="18"/>
        <v/>
      </c>
    </row>
    <row r="469" spans="1:7" x14ac:dyDescent="0.25">
      <c r="A469" s="406" t="s">
        <v>1982</v>
      </c>
      <c r="B469" s="436" t="s">
        <v>930</v>
      </c>
      <c r="C469" s="437"/>
      <c r="D469" s="445"/>
      <c r="E469" s="461"/>
      <c r="F469" s="431" t="str">
        <f t="shared" si="17"/>
        <v/>
      </c>
      <c r="G469" s="431" t="str">
        <f t="shared" si="18"/>
        <v/>
      </c>
    </row>
    <row r="470" spans="1:7" x14ac:dyDescent="0.25">
      <c r="A470" s="406" t="s">
        <v>1983</v>
      </c>
      <c r="B470" s="436" t="s">
        <v>930</v>
      </c>
      <c r="C470" s="437"/>
      <c r="D470" s="445"/>
      <c r="E470" s="461"/>
      <c r="F470" s="431" t="str">
        <f t="shared" si="17"/>
        <v/>
      </c>
      <c r="G470" s="431" t="str">
        <f t="shared" si="18"/>
        <v/>
      </c>
    </row>
    <row r="471" spans="1:7" x14ac:dyDescent="0.25">
      <c r="A471" s="406" t="s">
        <v>1984</v>
      </c>
      <c r="B471" s="436" t="s">
        <v>930</v>
      </c>
      <c r="C471" s="437"/>
      <c r="D471" s="445"/>
      <c r="E471" s="461"/>
      <c r="F471" s="431" t="str">
        <f t="shared" si="17"/>
        <v/>
      </c>
      <c r="G471" s="431" t="str">
        <f t="shared" si="18"/>
        <v/>
      </c>
    </row>
    <row r="472" spans="1:7" x14ac:dyDescent="0.25">
      <c r="A472" s="406" t="s">
        <v>1985</v>
      </c>
      <c r="B472" s="432" t="s">
        <v>107</v>
      </c>
      <c r="C472" s="433">
        <f>SUM(C448:C471)</f>
        <v>0</v>
      </c>
      <c r="D472" s="406">
        <f>SUM(D448:D471)</f>
        <v>0</v>
      </c>
      <c r="E472" s="461"/>
      <c r="F472" s="463">
        <f>SUM(F448:F471)</f>
        <v>0</v>
      </c>
      <c r="G472" s="463">
        <f>SUM(G448:G471)</f>
        <v>0</v>
      </c>
    </row>
    <row r="473" spans="1:7" x14ac:dyDescent="0.25">
      <c r="A473" s="491"/>
      <c r="B473" s="491" t="s">
        <v>1120</v>
      </c>
      <c r="C473" s="491" t="s">
        <v>795</v>
      </c>
      <c r="D473" s="491" t="s">
        <v>796</v>
      </c>
      <c r="E473" s="491"/>
      <c r="F473" s="491" t="s">
        <v>588</v>
      </c>
      <c r="G473" s="491" t="s">
        <v>797</v>
      </c>
    </row>
    <row r="474" spans="1:7" x14ac:dyDescent="0.25">
      <c r="A474" s="406" t="s">
        <v>1986</v>
      </c>
      <c r="B474" s="406" t="s">
        <v>834</v>
      </c>
      <c r="C474" s="449"/>
      <c r="D474" s="406"/>
      <c r="E474" s="406"/>
      <c r="F474" s="406"/>
      <c r="G474" s="406"/>
    </row>
    <row r="475" spans="1:7" x14ac:dyDescent="0.25">
      <c r="A475" s="406"/>
      <c r="B475" s="406"/>
      <c r="C475" s="406"/>
      <c r="D475" s="406"/>
      <c r="E475" s="406"/>
      <c r="F475" s="406"/>
      <c r="G475" s="406"/>
    </row>
    <row r="476" spans="1:7" x14ac:dyDescent="0.25">
      <c r="A476" s="406"/>
      <c r="B476" s="432" t="s">
        <v>835</v>
      </c>
      <c r="C476" s="406"/>
      <c r="D476" s="406"/>
      <c r="E476" s="406"/>
      <c r="F476" s="406"/>
      <c r="G476" s="406"/>
    </row>
    <row r="477" spans="1:7" x14ac:dyDescent="0.25">
      <c r="A477" s="406" t="s">
        <v>1987</v>
      </c>
      <c r="B477" s="406" t="s">
        <v>837</v>
      </c>
      <c r="C477" s="437"/>
      <c r="D477" s="445"/>
      <c r="E477" s="406"/>
      <c r="F477" s="431" t="str">
        <f>IF($C$485=0,"",IF(C477="[for completion]","",IF(C477="","",C477/$C$485)))</f>
        <v/>
      </c>
      <c r="G477" s="431" t="str">
        <f>IF($D$485=0,"",IF(D477="[for completion]","",IF(D477="","",D477/$D$485)))</f>
        <v/>
      </c>
    </row>
    <row r="478" spans="1:7" x14ac:dyDescent="0.25">
      <c r="A478" s="406" t="s">
        <v>1988</v>
      </c>
      <c r="B478" s="406" t="s">
        <v>839</v>
      </c>
      <c r="C478" s="437"/>
      <c r="D478" s="445"/>
      <c r="E478" s="406"/>
      <c r="F478" s="431" t="str">
        <f t="shared" ref="F478:F484" si="19">IF($C$485=0,"",IF(C478="[for completion]","",IF(C478="","",C478/$C$485)))</f>
        <v/>
      </c>
      <c r="G478" s="431" t="str">
        <f t="shared" ref="G478:G484" si="20">IF($D$485=0,"",IF(D478="[for completion]","",IF(D478="","",D478/$D$485)))</f>
        <v/>
      </c>
    </row>
    <row r="479" spans="1:7" x14ac:dyDescent="0.25">
      <c r="A479" s="406" t="s">
        <v>1989</v>
      </c>
      <c r="B479" s="406" t="s">
        <v>841</v>
      </c>
      <c r="C479" s="437"/>
      <c r="D479" s="445"/>
      <c r="E479" s="406"/>
      <c r="F479" s="431" t="str">
        <f t="shared" si="19"/>
        <v/>
      </c>
      <c r="G479" s="431" t="str">
        <f t="shared" si="20"/>
        <v/>
      </c>
    </row>
    <row r="480" spans="1:7" x14ac:dyDescent="0.25">
      <c r="A480" s="406" t="s">
        <v>1990</v>
      </c>
      <c r="B480" s="406" t="s">
        <v>843</v>
      </c>
      <c r="C480" s="437"/>
      <c r="D480" s="445"/>
      <c r="E480" s="406"/>
      <c r="F480" s="431" t="str">
        <f t="shared" si="19"/>
        <v/>
      </c>
      <c r="G480" s="431" t="str">
        <f t="shared" si="20"/>
        <v/>
      </c>
    </row>
    <row r="481" spans="1:7" x14ac:dyDescent="0.25">
      <c r="A481" s="406" t="s">
        <v>1991</v>
      </c>
      <c r="B481" s="406" t="s">
        <v>845</v>
      </c>
      <c r="C481" s="437"/>
      <c r="D481" s="445"/>
      <c r="E481" s="406"/>
      <c r="F481" s="431" t="str">
        <f t="shared" si="19"/>
        <v/>
      </c>
      <c r="G481" s="431" t="str">
        <f t="shared" si="20"/>
        <v/>
      </c>
    </row>
    <row r="482" spans="1:7" x14ac:dyDescent="0.25">
      <c r="A482" s="406" t="s">
        <v>1992</v>
      </c>
      <c r="B482" s="406" t="s">
        <v>847</v>
      </c>
      <c r="C482" s="437"/>
      <c r="D482" s="445"/>
      <c r="E482" s="406"/>
      <c r="F482" s="431" t="str">
        <f t="shared" si="19"/>
        <v/>
      </c>
      <c r="G482" s="431" t="str">
        <f t="shared" si="20"/>
        <v/>
      </c>
    </row>
    <row r="483" spans="1:7" x14ac:dyDescent="0.25">
      <c r="A483" s="406" t="s">
        <v>1993</v>
      </c>
      <c r="B483" s="406" t="s">
        <v>849</v>
      </c>
      <c r="C483" s="437"/>
      <c r="D483" s="445"/>
      <c r="E483" s="406"/>
      <c r="F483" s="431" t="str">
        <f t="shared" si="19"/>
        <v/>
      </c>
      <c r="G483" s="431" t="str">
        <f t="shared" si="20"/>
        <v/>
      </c>
    </row>
    <row r="484" spans="1:7" x14ac:dyDescent="0.25">
      <c r="A484" s="406" t="s">
        <v>1994</v>
      </c>
      <c r="B484" s="406" t="s">
        <v>851</v>
      </c>
      <c r="C484" s="437"/>
      <c r="D484" s="445"/>
      <c r="E484" s="406"/>
      <c r="F484" s="431" t="str">
        <f t="shared" si="19"/>
        <v/>
      </c>
      <c r="G484" s="431" t="str">
        <f t="shared" si="20"/>
        <v/>
      </c>
    </row>
    <row r="485" spans="1:7" x14ac:dyDescent="0.25">
      <c r="A485" s="406" t="s">
        <v>1995</v>
      </c>
      <c r="B485" s="462" t="s">
        <v>107</v>
      </c>
      <c r="C485" s="438">
        <f>SUM(C477:C484)</f>
        <v>0</v>
      </c>
      <c r="D485" s="434">
        <f>SUM(D477:D484)</f>
        <v>0</v>
      </c>
      <c r="E485" s="406"/>
      <c r="F485" s="440">
        <f>SUM(F477:F484)</f>
        <v>0</v>
      </c>
      <c r="G485" s="440">
        <f>SUM(G477:G484)</f>
        <v>0</v>
      </c>
    </row>
    <row r="486" spans="1:7" hidden="1" outlineLevel="1" x14ac:dyDescent="0.25">
      <c r="A486" s="406" t="s">
        <v>1996</v>
      </c>
      <c r="B486" s="441" t="s">
        <v>854</v>
      </c>
      <c r="C486" s="437"/>
      <c r="D486" s="445"/>
      <c r="E486" s="406"/>
      <c r="F486" s="431" t="s">
        <v>1997</v>
      </c>
      <c r="G486" s="431" t="s">
        <v>1997</v>
      </c>
    </row>
    <row r="487" spans="1:7" hidden="1" outlineLevel="1" x14ac:dyDescent="0.25">
      <c r="A487" s="406" t="s">
        <v>1998</v>
      </c>
      <c r="B487" s="441" t="s">
        <v>856</v>
      </c>
      <c r="C487" s="437"/>
      <c r="D487" s="445"/>
      <c r="E487" s="406"/>
      <c r="F487" s="431" t="s">
        <v>1997</v>
      </c>
      <c r="G487" s="431" t="s">
        <v>1997</v>
      </c>
    </row>
    <row r="488" spans="1:7" hidden="1" outlineLevel="1" x14ac:dyDescent="0.25">
      <c r="A488" s="406" t="s">
        <v>1999</v>
      </c>
      <c r="B488" s="441" t="s">
        <v>858</v>
      </c>
      <c r="C488" s="437"/>
      <c r="D488" s="445"/>
      <c r="E488" s="406"/>
      <c r="F488" s="431" t="s">
        <v>1997</v>
      </c>
      <c r="G488" s="431" t="s">
        <v>1997</v>
      </c>
    </row>
    <row r="489" spans="1:7" hidden="1" outlineLevel="1" x14ac:dyDescent="0.25">
      <c r="A489" s="406" t="s">
        <v>2000</v>
      </c>
      <c r="B489" s="441" t="s">
        <v>860</v>
      </c>
      <c r="C489" s="437"/>
      <c r="D489" s="445"/>
      <c r="E489" s="406"/>
      <c r="F489" s="431" t="s">
        <v>1997</v>
      </c>
      <c r="G489" s="431" t="s">
        <v>1997</v>
      </c>
    </row>
    <row r="490" spans="1:7" hidden="1" outlineLevel="1" x14ac:dyDescent="0.25">
      <c r="A490" s="406" t="s">
        <v>2001</v>
      </c>
      <c r="B490" s="441" t="s">
        <v>862</v>
      </c>
      <c r="C490" s="437"/>
      <c r="D490" s="445"/>
      <c r="E490" s="406"/>
      <c r="F490" s="431" t="s">
        <v>1997</v>
      </c>
      <c r="G490" s="431" t="s">
        <v>1997</v>
      </c>
    </row>
    <row r="491" spans="1:7" hidden="1" outlineLevel="1" x14ac:dyDescent="0.25">
      <c r="A491" s="406" t="s">
        <v>2002</v>
      </c>
      <c r="B491" s="441" t="s">
        <v>864</v>
      </c>
      <c r="C491" s="437"/>
      <c r="D491" s="445"/>
      <c r="E491" s="406"/>
      <c r="F491" s="431" t="s">
        <v>1997</v>
      </c>
      <c r="G491" s="431" t="s">
        <v>1997</v>
      </c>
    </row>
    <row r="492" spans="1:7" hidden="1" outlineLevel="1" x14ac:dyDescent="0.25">
      <c r="A492" s="406" t="s">
        <v>2003</v>
      </c>
      <c r="B492" s="441"/>
      <c r="C492" s="406"/>
      <c r="D492" s="406"/>
      <c r="E492" s="406"/>
      <c r="F492" s="465"/>
      <c r="G492" s="465"/>
    </row>
    <row r="493" spans="1:7" hidden="1" outlineLevel="1" x14ac:dyDescent="0.25">
      <c r="A493" s="406" t="s">
        <v>2004</v>
      </c>
      <c r="B493" s="441"/>
      <c r="C493" s="406"/>
      <c r="D493" s="406"/>
      <c r="E493" s="406"/>
      <c r="F493" s="465"/>
      <c r="G493" s="465"/>
    </row>
    <row r="494" spans="1:7" hidden="1" outlineLevel="1" x14ac:dyDescent="0.25">
      <c r="A494" s="406" t="s">
        <v>2005</v>
      </c>
      <c r="B494" s="441"/>
      <c r="C494" s="406"/>
      <c r="D494" s="406"/>
      <c r="E494" s="406"/>
      <c r="F494" s="461"/>
      <c r="G494" s="461"/>
    </row>
    <row r="495" spans="1:7" collapsed="1" x14ac:dyDescent="0.25">
      <c r="A495" s="491"/>
      <c r="B495" s="491" t="s">
        <v>1140</v>
      </c>
      <c r="C495" s="491" t="s">
        <v>795</v>
      </c>
      <c r="D495" s="491" t="s">
        <v>796</v>
      </c>
      <c r="E495" s="491"/>
      <c r="F495" s="491" t="s">
        <v>588</v>
      </c>
      <c r="G495" s="491" t="s">
        <v>797</v>
      </c>
    </row>
    <row r="496" spans="1:7" x14ac:dyDescent="0.25">
      <c r="A496" s="406" t="s">
        <v>2006</v>
      </c>
      <c r="B496" s="406" t="s">
        <v>834</v>
      </c>
      <c r="C496" s="449"/>
      <c r="D496" s="406"/>
      <c r="E496" s="406"/>
      <c r="F496" s="406"/>
      <c r="G496" s="406"/>
    </row>
    <row r="497" spans="1:7" x14ac:dyDescent="0.25">
      <c r="A497" s="406"/>
      <c r="B497" s="406"/>
      <c r="C497" s="406"/>
      <c r="D497" s="406"/>
      <c r="E497" s="406"/>
      <c r="F497" s="406"/>
      <c r="G497" s="406"/>
    </row>
    <row r="498" spans="1:7" x14ac:dyDescent="0.25">
      <c r="A498" s="406"/>
      <c r="B498" s="432" t="s">
        <v>835</v>
      </c>
      <c r="C498" s="406"/>
      <c r="D498" s="406"/>
      <c r="E498" s="406"/>
      <c r="F498" s="406"/>
      <c r="G498" s="406"/>
    </row>
    <row r="499" spans="1:7" x14ac:dyDescent="0.25">
      <c r="A499" s="406" t="s">
        <v>2007</v>
      </c>
      <c r="B499" s="406" t="s">
        <v>837</v>
      </c>
      <c r="C499" s="437"/>
      <c r="D499" s="445"/>
      <c r="E499" s="406"/>
      <c r="F499" s="431" t="str">
        <f>IF($C$507=0,"",IF(C499="[for completion]","",IF(C499="","",C499/$C$507)))</f>
        <v/>
      </c>
      <c r="G499" s="431" t="str">
        <f>IF($D$507=0,"",IF(D499="[for completion]","",IF(D499="","",D499/$D$507)))</f>
        <v/>
      </c>
    </row>
    <row r="500" spans="1:7" x14ac:dyDescent="0.25">
      <c r="A500" s="406" t="s">
        <v>2008</v>
      </c>
      <c r="B500" s="406" t="s">
        <v>839</v>
      </c>
      <c r="C500" s="437"/>
      <c r="D500" s="445"/>
      <c r="E500" s="406"/>
      <c r="F500" s="431" t="str">
        <f t="shared" ref="F500:F506" si="21">IF($C$507=0,"",IF(C500="[for completion]","",IF(C500="","",C500/$C$507)))</f>
        <v/>
      </c>
      <c r="G500" s="431" t="str">
        <f t="shared" ref="G500:G506" si="22">IF($D$507=0,"",IF(D500="[for completion]","",IF(D500="","",D500/$D$507)))</f>
        <v/>
      </c>
    </row>
    <row r="501" spans="1:7" x14ac:dyDescent="0.25">
      <c r="A501" s="406" t="s">
        <v>2009</v>
      </c>
      <c r="B501" s="406" t="s">
        <v>841</v>
      </c>
      <c r="C501" s="437"/>
      <c r="D501" s="445"/>
      <c r="E501" s="406"/>
      <c r="F501" s="431" t="str">
        <f t="shared" si="21"/>
        <v/>
      </c>
      <c r="G501" s="431" t="str">
        <f t="shared" si="22"/>
        <v/>
      </c>
    </row>
    <row r="502" spans="1:7" x14ac:dyDescent="0.25">
      <c r="A502" s="406" t="s">
        <v>2010</v>
      </c>
      <c r="B502" s="406" t="s">
        <v>843</v>
      </c>
      <c r="C502" s="437"/>
      <c r="D502" s="445"/>
      <c r="E502" s="406"/>
      <c r="F502" s="431" t="str">
        <f t="shared" si="21"/>
        <v/>
      </c>
      <c r="G502" s="431" t="str">
        <f t="shared" si="22"/>
        <v/>
      </c>
    </row>
    <row r="503" spans="1:7" x14ac:dyDescent="0.25">
      <c r="A503" s="406" t="s">
        <v>2011</v>
      </c>
      <c r="B503" s="406" t="s">
        <v>845</v>
      </c>
      <c r="C503" s="437"/>
      <c r="D503" s="445"/>
      <c r="E503" s="406"/>
      <c r="F503" s="431" t="str">
        <f t="shared" si="21"/>
        <v/>
      </c>
      <c r="G503" s="431" t="str">
        <f t="shared" si="22"/>
        <v/>
      </c>
    </row>
    <row r="504" spans="1:7" x14ac:dyDescent="0.25">
      <c r="A504" s="406" t="s">
        <v>2012</v>
      </c>
      <c r="B504" s="406" t="s">
        <v>847</v>
      </c>
      <c r="C504" s="437"/>
      <c r="D504" s="445"/>
      <c r="E504" s="406"/>
      <c r="F504" s="431" t="str">
        <f t="shared" si="21"/>
        <v/>
      </c>
      <c r="G504" s="431" t="str">
        <f t="shared" si="22"/>
        <v/>
      </c>
    </row>
    <row r="505" spans="1:7" x14ac:dyDescent="0.25">
      <c r="A505" s="406" t="s">
        <v>2013</v>
      </c>
      <c r="B505" s="406" t="s">
        <v>849</v>
      </c>
      <c r="C505" s="437"/>
      <c r="D505" s="445"/>
      <c r="E505" s="406"/>
      <c r="F505" s="431" t="str">
        <f t="shared" si="21"/>
        <v/>
      </c>
      <c r="G505" s="431" t="str">
        <f t="shared" si="22"/>
        <v/>
      </c>
    </row>
    <row r="506" spans="1:7" x14ac:dyDescent="0.25">
      <c r="A506" s="406" t="s">
        <v>2014</v>
      </c>
      <c r="B506" s="406" t="s">
        <v>851</v>
      </c>
      <c r="C506" s="437"/>
      <c r="D506" s="430"/>
      <c r="E506" s="406"/>
      <c r="F506" s="431" t="str">
        <f t="shared" si="21"/>
        <v/>
      </c>
      <c r="G506" s="431" t="str">
        <f t="shared" si="22"/>
        <v/>
      </c>
    </row>
    <row r="507" spans="1:7" x14ac:dyDescent="0.25">
      <c r="A507" s="406" t="s">
        <v>2015</v>
      </c>
      <c r="B507" s="462" t="s">
        <v>107</v>
      </c>
      <c r="C507" s="438">
        <f>SUM(C499:C506)</f>
        <v>0</v>
      </c>
      <c r="D507" s="434">
        <f>SUM(D499:D506)</f>
        <v>0</v>
      </c>
      <c r="E507" s="406"/>
      <c r="F507" s="440">
        <f>SUM(F499:F506)</f>
        <v>0</v>
      </c>
      <c r="G507" s="440">
        <f>SUM(G499:G506)</f>
        <v>0</v>
      </c>
    </row>
    <row r="508" spans="1:7" hidden="1" outlineLevel="1" x14ac:dyDescent="0.25">
      <c r="A508" s="406" t="s">
        <v>2016</v>
      </c>
      <c r="B508" s="441" t="s">
        <v>854</v>
      </c>
      <c r="C508" s="438"/>
      <c r="D508" s="464"/>
      <c r="E508" s="406"/>
      <c r="F508" s="431" t="s">
        <v>1997</v>
      </c>
      <c r="G508" s="431" t="s">
        <v>1997</v>
      </c>
    </row>
    <row r="509" spans="1:7" hidden="1" outlineLevel="1" x14ac:dyDescent="0.25">
      <c r="A509" s="406" t="s">
        <v>2017</v>
      </c>
      <c r="B509" s="441" t="s">
        <v>856</v>
      </c>
      <c r="C509" s="438"/>
      <c r="D509" s="464"/>
      <c r="E509" s="406"/>
      <c r="F509" s="431" t="s">
        <v>1997</v>
      </c>
      <c r="G509" s="431" t="s">
        <v>1997</v>
      </c>
    </row>
    <row r="510" spans="1:7" hidden="1" outlineLevel="1" x14ac:dyDescent="0.25">
      <c r="A510" s="406" t="s">
        <v>2018</v>
      </c>
      <c r="B510" s="441" t="s">
        <v>858</v>
      </c>
      <c r="C510" s="438"/>
      <c r="D510" s="464"/>
      <c r="E510" s="406"/>
      <c r="F510" s="431" t="s">
        <v>1997</v>
      </c>
      <c r="G510" s="431" t="s">
        <v>1997</v>
      </c>
    </row>
    <row r="511" spans="1:7" hidden="1" outlineLevel="1" x14ac:dyDescent="0.25">
      <c r="A511" s="406" t="s">
        <v>2019</v>
      </c>
      <c r="B511" s="441" t="s">
        <v>860</v>
      </c>
      <c r="C511" s="438"/>
      <c r="D511" s="464"/>
      <c r="E511" s="406"/>
      <c r="F511" s="431" t="s">
        <v>1997</v>
      </c>
      <c r="G511" s="431" t="s">
        <v>1997</v>
      </c>
    </row>
    <row r="512" spans="1:7" hidden="1" outlineLevel="1" x14ac:dyDescent="0.25">
      <c r="A512" s="406" t="s">
        <v>2020</v>
      </c>
      <c r="B512" s="441" t="s">
        <v>862</v>
      </c>
      <c r="C512" s="438"/>
      <c r="D512" s="464"/>
      <c r="E512" s="406"/>
      <c r="F512" s="431" t="s">
        <v>1997</v>
      </c>
      <c r="G512" s="431" t="s">
        <v>1997</v>
      </c>
    </row>
    <row r="513" spans="1:7" hidden="1" outlineLevel="1" x14ac:dyDescent="0.25">
      <c r="A513" s="406" t="s">
        <v>2021</v>
      </c>
      <c r="B513" s="441" t="s">
        <v>864</v>
      </c>
      <c r="C513" s="438"/>
      <c r="D513" s="464"/>
      <c r="E513" s="406"/>
      <c r="F513" s="431" t="s">
        <v>1997</v>
      </c>
      <c r="G513" s="431" t="s">
        <v>1997</v>
      </c>
    </row>
    <row r="514" spans="1:7" hidden="1" outlineLevel="1" x14ac:dyDescent="0.25">
      <c r="A514" s="406" t="s">
        <v>2022</v>
      </c>
      <c r="B514" s="441"/>
      <c r="C514" s="406"/>
      <c r="D514" s="406"/>
      <c r="E514" s="406"/>
      <c r="F514" s="431"/>
      <c r="G514" s="431"/>
    </row>
    <row r="515" spans="1:7" hidden="1" outlineLevel="1" x14ac:dyDescent="0.25">
      <c r="A515" s="406" t="s">
        <v>2023</v>
      </c>
      <c r="B515" s="441"/>
      <c r="C515" s="406"/>
      <c r="D515" s="406"/>
      <c r="E515" s="406"/>
      <c r="F515" s="431"/>
      <c r="G515" s="431"/>
    </row>
    <row r="516" spans="1:7" hidden="1" outlineLevel="1" x14ac:dyDescent="0.25">
      <c r="A516" s="406" t="s">
        <v>2024</v>
      </c>
      <c r="B516" s="441"/>
      <c r="C516" s="406"/>
      <c r="D516" s="406"/>
      <c r="E516" s="406"/>
      <c r="F516" s="431"/>
      <c r="G516" s="440"/>
    </row>
    <row r="517" spans="1:7" ht="30" collapsed="1" x14ac:dyDescent="0.25">
      <c r="A517" s="491"/>
      <c r="B517" s="491" t="s">
        <v>1160</v>
      </c>
      <c r="C517" s="491" t="s">
        <v>1161</v>
      </c>
      <c r="D517" s="491"/>
      <c r="E517" s="491"/>
      <c r="F517" s="491"/>
      <c r="G517" s="491"/>
    </row>
    <row r="518" spans="1:7" x14ac:dyDescent="0.25">
      <c r="A518" s="406" t="s">
        <v>2025</v>
      </c>
      <c r="B518" s="432" t="s">
        <v>1163</v>
      </c>
      <c r="C518" s="449"/>
      <c r="D518" s="449"/>
      <c r="E518" s="406"/>
      <c r="F518" s="406"/>
      <c r="G518" s="406"/>
    </row>
    <row r="519" spans="1:7" x14ac:dyDescent="0.25">
      <c r="A519" s="406" t="s">
        <v>2026</v>
      </c>
      <c r="B519" s="432" t="s">
        <v>1165</v>
      </c>
      <c r="C519" s="449"/>
      <c r="D519" s="449"/>
      <c r="E519" s="406"/>
      <c r="F519" s="406"/>
      <c r="G519" s="406"/>
    </row>
    <row r="520" spans="1:7" x14ac:dyDescent="0.25">
      <c r="A520" s="406" t="s">
        <v>2027</v>
      </c>
      <c r="B520" s="432" t="s">
        <v>1167</v>
      </c>
      <c r="C520" s="449"/>
      <c r="D520" s="449"/>
      <c r="E520" s="406"/>
      <c r="F520" s="406"/>
      <c r="G520" s="406"/>
    </row>
    <row r="521" spans="1:7" x14ac:dyDescent="0.25">
      <c r="A521" s="406" t="s">
        <v>2028</v>
      </c>
      <c r="B521" s="432" t="s">
        <v>1169</v>
      </c>
      <c r="C521" s="449"/>
      <c r="D521" s="449"/>
      <c r="E521" s="406"/>
      <c r="F521" s="406"/>
      <c r="G521" s="406"/>
    </row>
    <row r="522" spans="1:7" x14ac:dyDescent="0.25">
      <c r="A522" s="406" t="s">
        <v>2029</v>
      </c>
      <c r="B522" s="432" t="s">
        <v>1171</v>
      </c>
      <c r="C522" s="449"/>
      <c r="D522" s="449"/>
      <c r="E522" s="406"/>
      <c r="F522" s="406"/>
      <c r="G522" s="406"/>
    </row>
    <row r="523" spans="1:7" x14ac:dyDescent="0.25">
      <c r="A523" s="406" t="s">
        <v>2030</v>
      </c>
      <c r="B523" s="432" t="s">
        <v>1173</v>
      </c>
      <c r="C523" s="449"/>
      <c r="D523" s="449"/>
      <c r="E523" s="406"/>
      <c r="F523" s="406"/>
      <c r="G523" s="406"/>
    </row>
    <row r="524" spans="1:7" x14ac:dyDescent="0.25">
      <c r="A524" s="406" t="s">
        <v>2031</v>
      </c>
      <c r="B524" s="432" t="s">
        <v>1175</v>
      </c>
      <c r="C524" s="449"/>
      <c r="D524" s="449"/>
      <c r="E524" s="406"/>
      <c r="F524" s="406"/>
      <c r="G524" s="406"/>
    </row>
    <row r="525" spans="1:7" x14ac:dyDescent="0.25">
      <c r="A525" s="406" t="s">
        <v>2032</v>
      </c>
      <c r="B525" s="432" t="s">
        <v>1177</v>
      </c>
      <c r="C525" s="449"/>
      <c r="D525" s="449"/>
      <c r="E525" s="406"/>
      <c r="F525" s="406"/>
      <c r="G525" s="406"/>
    </row>
    <row r="526" spans="1:7" x14ac:dyDescent="0.25">
      <c r="A526" s="406" t="s">
        <v>2033</v>
      </c>
      <c r="B526" s="432" t="s">
        <v>1179</v>
      </c>
      <c r="C526" s="449"/>
      <c r="D526" s="449"/>
      <c r="E526" s="406"/>
      <c r="F526" s="406"/>
      <c r="G526" s="406"/>
    </row>
    <row r="527" spans="1:7" x14ac:dyDescent="0.25">
      <c r="A527" s="406" t="s">
        <v>2034</v>
      </c>
      <c r="B527" s="432" t="s">
        <v>1181</v>
      </c>
      <c r="C527" s="449"/>
      <c r="D527" s="449"/>
      <c r="E527" s="406"/>
      <c r="F527" s="406"/>
      <c r="G527" s="406"/>
    </row>
    <row r="528" spans="1:7" x14ac:dyDescent="0.25">
      <c r="A528" s="406" t="s">
        <v>2035</v>
      </c>
      <c r="B528" s="432" t="s">
        <v>1183</v>
      </c>
      <c r="C528" s="449"/>
      <c r="D528" s="449"/>
      <c r="E528" s="406"/>
      <c r="F528" s="406"/>
      <c r="G528" s="406"/>
    </row>
    <row r="529" spans="1:7" x14ac:dyDescent="0.25">
      <c r="A529" s="406" t="s">
        <v>2036</v>
      </c>
      <c r="B529" s="432" t="s">
        <v>1185</v>
      </c>
      <c r="C529" s="449"/>
      <c r="D529" s="449"/>
      <c r="E529" s="406"/>
      <c r="F529" s="406"/>
      <c r="G529" s="406"/>
    </row>
    <row r="530" spans="1:7" x14ac:dyDescent="0.25">
      <c r="A530" s="406" t="s">
        <v>2037</v>
      </c>
      <c r="B530" s="432" t="s">
        <v>105</v>
      </c>
      <c r="C530" s="449"/>
      <c r="D530" s="449"/>
      <c r="E530" s="406"/>
      <c r="F530" s="406"/>
      <c r="G530" s="406"/>
    </row>
    <row r="531" spans="1:7" hidden="1" outlineLevel="1" x14ac:dyDescent="0.25">
      <c r="A531" s="406" t="s">
        <v>2038</v>
      </c>
      <c r="B531" s="441" t="s">
        <v>1188</v>
      </c>
      <c r="C531" s="449"/>
      <c r="D531" s="447"/>
      <c r="E531" s="406"/>
      <c r="F531" s="406"/>
      <c r="G531" s="406"/>
    </row>
    <row r="532" spans="1:7" hidden="1" outlineLevel="1" x14ac:dyDescent="0.25">
      <c r="A532" s="406" t="s">
        <v>2039</v>
      </c>
      <c r="B532" s="441" t="s">
        <v>109</v>
      </c>
      <c r="C532" s="449"/>
      <c r="D532" s="447"/>
      <c r="E532" s="406"/>
      <c r="F532" s="406"/>
      <c r="G532" s="406"/>
    </row>
    <row r="533" spans="1:7" hidden="1" outlineLevel="1" x14ac:dyDescent="0.25">
      <c r="A533" s="406" t="s">
        <v>2040</v>
      </c>
      <c r="B533" s="441" t="s">
        <v>109</v>
      </c>
      <c r="C533" s="449"/>
      <c r="D533" s="447"/>
      <c r="E533" s="406"/>
      <c r="F533" s="406"/>
      <c r="G533" s="406"/>
    </row>
    <row r="534" spans="1:7" hidden="1" outlineLevel="1" x14ac:dyDescent="0.25">
      <c r="A534" s="406" t="s">
        <v>2041</v>
      </c>
      <c r="B534" s="441" t="s">
        <v>109</v>
      </c>
      <c r="C534" s="449"/>
      <c r="D534" s="447"/>
      <c r="E534" s="406"/>
      <c r="F534" s="406"/>
      <c r="G534" s="406"/>
    </row>
    <row r="535" spans="1:7" hidden="1" outlineLevel="1" x14ac:dyDescent="0.25">
      <c r="A535" s="406" t="s">
        <v>2042</v>
      </c>
      <c r="B535" s="441" t="s">
        <v>109</v>
      </c>
      <c r="C535" s="449"/>
      <c r="D535" s="447"/>
      <c r="E535" s="406"/>
      <c r="F535" s="406"/>
      <c r="G535" s="406"/>
    </row>
    <row r="536" spans="1:7" hidden="1" outlineLevel="1" x14ac:dyDescent="0.25">
      <c r="A536" s="406" t="s">
        <v>2043</v>
      </c>
      <c r="B536" s="441" t="s">
        <v>109</v>
      </c>
      <c r="C536" s="449"/>
      <c r="D536" s="447"/>
      <c r="E536" s="406"/>
      <c r="F536" s="406"/>
      <c r="G536" s="406"/>
    </row>
    <row r="537" spans="1:7" hidden="1" outlineLevel="1" x14ac:dyDescent="0.25">
      <c r="A537" s="406" t="s">
        <v>2044</v>
      </c>
      <c r="B537" s="441" t="s">
        <v>109</v>
      </c>
      <c r="C537" s="449"/>
      <c r="D537" s="447"/>
      <c r="E537" s="406"/>
      <c r="F537" s="406"/>
      <c r="G537" s="406"/>
    </row>
    <row r="538" spans="1:7" hidden="1" outlineLevel="1" x14ac:dyDescent="0.25">
      <c r="A538" s="406" t="s">
        <v>2045</v>
      </c>
      <c r="B538" s="441" t="s">
        <v>109</v>
      </c>
      <c r="C538" s="449"/>
      <c r="D538" s="447"/>
      <c r="E538" s="406"/>
      <c r="F538" s="406"/>
      <c r="G538" s="406"/>
    </row>
    <row r="539" spans="1:7" hidden="1" outlineLevel="1" x14ac:dyDescent="0.25">
      <c r="A539" s="406" t="s">
        <v>2046</v>
      </c>
      <c r="B539" s="441" t="s">
        <v>109</v>
      </c>
      <c r="C539" s="449"/>
      <c r="D539" s="447"/>
      <c r="E539" s="406"/>
      <c r="F539" s="406"/>
      <c r="G539" s="406"/>
    </row>
    <row r="540" spans="1:7" hidden="1" outlineLevel="1" x14ac:dyDescent="0.25">
      <c r="A540" s="406" t="s">
        <v>2047</v>
      </c>
      <c r="B540" s="441" t="s">
        <v>109</v>
      </c>
      <c r="C540" s="449"/>
      <c r="D540" s="447"/>
      <c r="E540" s="406"/>
      <c r="F540" s="406"/>
      <c r="G540" s="406"/>
    </row>
    <row r="541" spans="1:7" hidden="1" outlineLevel="1" x14ac:dyDescent="0.25">
      <c r="A541" s="406" t="s">
        <v>2048</v>
      </c>
      <c r="B541" s="441" t="s">
        <v>109</v>
      </c>
      <c r="C541" s="449"/>
      <c r="D541" s="447"/>
      <c r="E541" s="406"/>
      <c r="F541" s="406"/>
      <c r="G541" s="406"/>
    </row>
    <row r="542" spans="1:7" hidden="1" outlineLevel="1" x14ac:dyDescent="0.25">
      <c r="A542" s="406" t="s">
        <v>2049</v>
      </c>
      <c r="B542" s="441" t="s">
        <v>109</v>
      </c>
      <c r="C542" s="449"/>
      <c r="D542" s="447"/>
      <c r="E542" s="406"/>
      <c r="F542" s="406"/>
      <c r="G542" s="415"/>
    </row>
    <row r="543" spans="1:7" hidden="1" outlineLevel="1" x14ac:dyDescent="0.25">
      <c r="A543" s="406" t="s">
        <v>2050</v>
      </c>
      <c r="B543" s="441" t="s">
        <v>109</v>
      </c>
      <c r="C543" s="449"/>
      <c r="D543" s="447"/>
      <c r="E543" s="406"/>
      <c r="F543" s="406"/>
      <c r="G543" s="415"/>
    </row>
    <row r="544" spans="1:7" hidden="1" outlineLevel="1" x14ac:dyDescent="0.25">
      <c r="A544" s="406" t="s">
        <v>2051</v>
      </c>
      <c r="B544" s="441" t="s">
        <v>109</v>
      </c>
      <c r="C544" s="449"/>
      <c r="D544" s="447"/>
      <c r="E544" s="406"/>
      <c r="F544" s="406"/>
      <c r="G544" s="415"/>
    </row>
    <row r="545" spans="1:7" collapsed="1" x14ac:dyDescent="0.25">
      <c r="A545" s="491"/>
      <c r="B545" s="491" t="s">
        <v>2052</v>
      </c>
      <c r="C545" s="491" t="s">
        <v>66</v>
      </c>
      <c r="D545" s="491" t="s">
        <v>1203</v>
      </c>
      <c r="E545" s="491"/>
      <c r="F545" s="491" t="s">
        <v>588</v>
      </c>
      <c r="G545" s="491" t="s">
        <v>1204</v>
      </c>
    </row>
    <row r="546" spans="1:7" x14ac:dyDescent="0.25">
      <c r="A546" s="406" t="s">
        <v>2053</v>
      </c>
      <c r="B546" s="436" t="s">
        <v>930</v>
      </c>
      <c r="C546" s="447"/>
      <c r="D546" s="447"/>
      <c r="E546" s="423"/>
      <c r="F546" s="431" t="str">
        <f>IF($C$564=0,"",IF(C546="[for completion]","",IF(C546="","",C546/$C$564)))</f>
        <v/>
      </c>
      <c r="G546" s="431" t="str">
        <f>IF($D$564=0,"",IF(D546="[for completion]","",IF(D546="","",D546/$D$564)))</f>
        <v/>
      </c>
    </row>
    <row r="547" spans="1:7" x14ac:dyDescent="0.25">
      <c r="A547" s="406" t="s">
        <v>2054</v>
      </c>
      <c r="B547" s="436" t="s">
        <v>930</v>
      </c>
      <c r="C547" s="447"/>
      <c r="D547" s="447"/>
      <c r="E547" s="423"/>
      <c r="F547" s="431" t="str">
        <f t="shared" ref="F547:F563" si="23">IF($C$564=0,"",IF(C547="[for completion]","",IF(C547="","",C547/$C$564)))</f>
        <v/>
      </c>
      <c r="G547" s="431" t="str">
        <f t="shared" ref="G547:G563" si="24">IF($D$564=0,"",IF(D547="[for completion]","",IF(D547="","",D547/$D$564)))</f>
        <v/>
      </c>
    </row>
    <row r="548" spans="1:7" x14ac:dyDescent="0.25">
      <c r="A548" s="406" t="s">
        <v>2055</v>
      </c>
      <c r="B548" s="436" t="s">
        <v>930</v>
      </c>
      <c r="C548" s="447"/>
      <c r="D548" s="447"/>
      <c r="E548" s="423"/>
      <c r="F548" s="431" t="str">
        <f t="shared" si="23"/>
        <v/>
      </c>
      <c r="G548" s="431" t="str">
        <f t="shared" si="24"/>
        <v/>
      </c>
    </row>
    <row r="549" spans="1:7" x14ac:dyDescent="0.25">
      <c r="A549" s="406" t="s">
        <v>2056</v>
      </c>
      <c r="B549" s="436" t="s">
        <v>930</v>
      </c>
      <c r="C549" s="447"/>
      <c r="D549" s="447"/>
      <c r="E549" s="423"/>
      <c r="F549" s="431" t="str">
        <f t="shared" si="23"/>
        <v/>
      </c>
      <c r="G549" s="431" t="str">
        <f t="shared" si="24"/>
        <v/>
      </c>
    </row>
    <row r="550" spans="1:7" x14ac:dyDescent="0.25">
      <c r="A550" s="406" t="s">
        <v>2057</v>
      </c>
      <c r="B550" s="436" t="s">
        <v>930</v>
      </c>
      <c r="C550" s="447"/>
      <c r="D550" s="447"/>
      <c r="E550" s="423"/>
      <c r="F550" s="431" t="str">
        <f t="shared" si="23"/>
        <v/>
      </c>
      <c r="G550" s="431" t="str">
        <f t="shared" si="24"/>
        <v/>
      </c>
    </row>
    <row r="551" spans="1:7" x14ac:dyDescent="0.25">
      <c r="A551" s="406" t="s">
        <v>2058</v>
      </c>
      <c r="B551" s="436" t="s">
        <v>930</v>
      </c>
      <c r="C551" s="447"/>
      <c r="D551" s="447"/>
      <c r="E551" s="423"/>
      <c r="F551" s="431" t="str">
        <f t="shared" si="23"/>
        <v/>
      </c>
      <c r="G551" s="431" t="str">
        <f t="shared" si="24"/>
        <v/>
      </c>
    </row>
    <row r="552" spans="1:7" x14ac:dyDescent="0.25">
      <c r="A552" s="406" t="s">
        <v>2059</v>
      </c>
      <c r="B552" s="436" t="s">
        <v>930</v>
      </c>
      <c r="C552" s="447"/>
      <c r="D552" s="447"/>
      <c r="E552" s="423"/>
      <c r="F552" s="431" t="str">
        <f t="shared" si="23"/>
        <v/>
      </c>
      <c r="G552" s="431" t="str">
        <f t="shared" si="24"/>
        <v/>
      </c>
    </row>
    <row r="553" spans="1:7" x14ac:dyDescent="0.25">
      <c r="A553" s="406" t="s">
        <v>2060</v>
      </c>
      <c r="B553" s="436" t="s">
        <v>930</v>
      </c>
      <c r="C553" s="447"/>
      <c r="D553" s="447"/>
      <c r="E553" s="423"/>
      <c r="F553" s="431" t="str">
        <f t="shared" si="23"/>
        <v/>
      </c>
      <c r="G553" s="431" t="str">
        <f t="shared" si="24"/>
        <v/>
      </c>
    </row>
    <row r="554" spans="1:7" x14ac:dyDescent="0.25">
      <c r="A554" s="406" t="s">
        <v>2061</v>
      </c>
      <c r="B554" s="436" t="s">
        <v>930</v>
      </c>
      <c r="C554" s="447"/>
      <c r="D554" s="447"/>
      <c r="E554" s="423"/>
      <c r="F554" s="431" t="str">
        <f t="shared" si="23"/>
        <v/>
      </c>
      <c r="G554" s="431" t="str">
        <f t="shared" si="24"/>
        <v/>
      </c>
    </row>
    <row r="555" spans="1:7" x14ac:dyDescent="0.25">
      <c r="A555" s="406" t="s">
        <v>2062</v>
      </c>
      <c r="B555" s="436" t="s">
        <v>930</v>
      </c>
      <c r="C555" s="447"/>
      <c r="D555" s="447"/>
      <c r="E555" s="423"/>
      <c r="F555" s="431" t="str">
        <f t="shared" si="23"/>
        <v/>
      </c>
      <c r="G555" s="431" t="str">
        <f t="shared" si="24"/>
        <v/>
      </c>
    </row>
    <row r="556" spans="1:7" x14ac:dyDescent="0.25">
      <c r="A556" s="406" t="s">
        <v>2063</v>
      </c>
      <c r="B556" s="436" t="s">
        <v>930</v>
      </c>
      <c r="C556" s="447"/>
      <c r="D556" s="447"/>
      <c r="E556" s="423"/>
      <c r="F556" s="431" t="str">
        <f t="shared" si="23"/>
        <v/>
      </c>
      <c r="G556" s="431" t="str">
        <f t="shared" si="24"/>
        <v/>
      </c>
    </row>
    <row r="557" spans="1:7" x14ac:dyDescent="0.25">
      <c r="A557" s="406" t="s">
        <v>2064</v>
      </c>
      <c r="B557" s="436" t="s">
        <v>930</v>
      </c>
      <c r="C557" s="447"/>
      <c r="D557" s="447"/>
      <c r="E557" s="423"/>
      <c r="F557" s="431" t="str">
        <f t="shared" si="23"/>
        <v/>
      </c>
      <c r="G557" s="431" t="str">
        <f t="shared" si="24"/>
        <v/>
      </c>
    </row>
    <row r="558" spans="1:7" x14ac:dyDescent="0.25">
      <c r="A558" s="406" t="s">
        <v>2065</v>
      </c>
      <c r="B558" s="436" t="s">
        <v>930</v>
      </c>
      <c r="C558" s="447"/>
      <c r="D558" s="447"/>
      <c r="E558" s="423"/>
      <c r="F558" s="431" t="str">
        <f t="shared" si="23"/>
        <v/>
      </c>
      <c r="G558" s="431" t="str">
        <f t="shared" si="24"/>
        <v/>
      </c>
    </row>
    <row r="559" spans="1:7" x14ac:dyDescent="0.25">
      <c r="A559" s="406" t="s">
        <v>2066</v>
      </c>
      <c r="B559" s="436" t="s">
        <v>930</v>
      </c>
      <c r="C559" s="447"/>
      <c r="D559" s="447"/>
      <c r="E559" s="423"/>
      <c r="F559" s="431" t="str">
        <f t="shared" si="23"/>
        <v/>
      </c>
      <c r="G559" s="431" t="str">
        <f t="shared" si="24"/>
        <v/>
      </c>
    </row>
    <row r="560" spans="1:7" x14ac:dyDescent="0.25">
      <c r="A560" s="406" t="s">
        <v>2067</v>
      </c>
      <c r="B560" s="436" t="s">
        <v>930</v>
      </c>
      <c r="C560" s="447"/>
      <c r="D560" s="447"/>
      <c r="E560" s="423"/>
      <c r="F560" s="431" t="str">
        <f t="shared" si="23"/>
        <v/>
      </c>
      <c r="G560" s="431" t="str">
        <f t="shared" si="24"/>
        <v/>
      </c>
    </row>
    <row r="561" spans="1:7" x14ac:dyDescent="0.25">
      <c r="A561" s="406" t="s">
        <v>2068</v>
      </c>
      <c r="B561" s="436" t="s">
        <v>930</v>
      </c>
      <c r="C561" s="447"/>
      <c r="D561" s="447"/>
      <c r="E561" s="423"/>
      <c r="F561" s="431" t="str">
        <f t="shared" si="23"/>
        <v/>
      </c>
      <c r="G561" s="431" t="str">
        <f t="shared" si="24"/>
        <v/>
      </c>
    </row>
    <row r="562" spans="1:7" x14ac:dyDescent="0.25">
      <c r="A562" s="406" t="s">
        <v>2069</v>
      </c>
      <c r="B562" s="436" t="s">
        <v>930</v>
      </c>
      <c r="C562" s="447"/>
      <c r="D562" s="447"/>
      <c r="E562" s="423"/>
      <c r="F562" s="431" t="str">
        <f t="shared" si="23"/>
        <v/>
      </c>
      <c r="G562" s="431" t="str">
        <f t="shared" si="24"/>
        <v/>
      </c>
    </row>
    <row r="563" spans="1:7" x14ac:dyDescent="0.25">
      <c r="A563" s="406" t="s">
        <v>2070</v>
      </c>
      <c r="B563" s="432" t="s">
        <v>948</v>
      </c>
      <c r="C563" s="447"/>
      <c r="D563" s="447"/>
      <c r="E563" s="423"/>
      <c r="F563" s="431" t="str">
        <f t="shared" si="23"/>
        <v/>
      </c>
      <c r="G563" s="431" t="str">
        <f t="shared" si="24"/>
        <v/>
      </c>
    </row>
    <row r="564" spans="1:7" x14ac:dyDescent="0.25">
      <c r="A564" s="406" t="s">
        <v>2071</v>
      </c>
      <c r="B564" s="432" t="s">
        <v>107</v>
      </c>
      <c r="C564" s="438">
        <f>SUM(C546:C563)</f>
        <v>0</v>
      </c>
      <c r="D564" s="464">
        <f>SUM(D546:D563)</f>
        <v>0</v>
      </c>
      <c r="E564" s="423"/>
      <c r="F564" s="440">
        <f>SUM(F546:F563)</f>
        <v>0</v>
      </c>
      <c r="G564" s="440">
        <f>SUM(G546:G563)</f>
        <v>0</v>
      </c>
    </row>
    <row r="565" spans="1:7" hidden="1" outlineLevel="1" x14ac:dyDescent="0.25">
      <c r="A565" s="406" t="s">
        <v>2072</v>
      </c>
      <c r="B565" s="432"/>
      <c r="C565" s="406"/>
      <c r="D565" s="406"/>
      <c r="E565" s="423"/>
      <c r="F565" s="423"/>
      <c r="G565" s="423"/>
    </row>
    <row r="566" spans="1:7" hidden="1" outlineLevel="1" x14ac:dyDescent="0.25">
      <c r="A566" s="406" t="s">
        <v>2073</v>
      </c>
      <c r="B566" s="432"/>
      <c r="C566" s="406"/>
      <c r="D566" s="406"/>
      <c r="E566" s="423"/>
      <c r="F566" s="423"/>
      <c r="G566" s="423"/>
    </row>
    <row r="567" spans="1:7" hidden="1" outlineLevel="1" x14ac:dyDescent="0.25">
      <c r="A567" s="406" t="s">
        <v>2074</v>
      </c>
      <c r="B567" s="432"/>
      <c r="C567" s="406"/>
      <c r="D567" s="406"/>
      <c r="E567" s="423"/>
      <c r="F567" s="423"/>
      <c r="G567" s="423"/>
    </row>
    <row r="568" spans="1:7" collapsed="1" x14ac:dyDescent="0.25">
      <c r="A568" s="491"/>
      <c r="B568" s="491" t="s">
        <v>2075</v>
      </c>
      <c r="C568" s="491" t="s">
        <v>66</v>
      </c>
      <c r="D568" s="491" t="s">
        <v>1203</v>
      </c>
      <c r="E568" s="491"/>
      <c r="F568" s="491" t="s">
        <v>588</v>
      </c>
      <c r="G568" s="491" t="s">
        <v>2076</v>
      </c>
    </row>
    <row r="569" spans="1:7" x14ac:dyDescent="0.25">
      <c r="A569" s="406" t="s">
        <v>2077</v>
      </c>
      <c r="B569" s="436" t="s">
        <v>930</v>
      </c>
      <c r="C569" s="437"/>
      <c r="D569" s="445"/>
      <c r="E569" s="423"/>
      <c r="F569" s="431" t="str">
        <f>IF($C$587=0,"",IF(C569="[for completion]","",IF(C569="","",C569/$C$587)))</f>
        <v/>
      </c>
      <c r="G569" s="431" t="str">
        <f>IF($D$587=0,"",IF(D569="[for completion]","",IF(D569="","",D569/$D$587)))</f>
        <v/>
      </c>
    </row>
    <row r="570" spans="1:7" x14ac:dyDescent="0.25">
      <c r="A570" s="406" t="s">
        <v>2078</v>
      </c>
      <c r="B570" s="436" t="s">
        <v>930</v>
      </c>
      <c r="C570" s="437"/>
      <c r="D570" s="445"/>
      <c r="E570" s="423"/>
      <c r="F570" s="431" t="str">
        <f t="shared" ref="F570:F586" si="25">IF($C$587=0,"",IF(C570="[for completion]","",IF(C570="","",C570/$C$587)))</f>
        <v/>
      </c>
      <c r="G570" s="431" t="str">
        <f t="shared" ref="G570:G586" si="26">IF($D$587=0,"",IF(D570="[for completion]","",IF(D570="","",D570/$D$587)))</f>
        <v/>
      </c>
    </row>
    <row r="571" spans="1:7" x14ac:dyDescent="0.25">
      <c r="A571" s="406" t="s">
        <v>2079</v>
      </c>
      <c r="B571" s="436" t="s">
        <v>930</v>
      </c>
      <c r="C571" s="437"/>
      <c r="D571" s="445"/>
      <c r="E571" s="423"/>
      <c r="F571" s="431" t="str">
        <f t="shared" si="25"/>
        <v/>
      </c>
      <c r="G571" s="431" t="str">
        <f t="shared" si="26"/>
        <v/>
      </c>
    </row>
    <row r="572" spans="1:7" x14ac:dyDescent="0.25">
      <c r="A572" s="406" t="s">
        <v>2080</v>
      </c>
      <c r="B572" s="436" t="s">
        <v>930</v>
      </c>
      <c r="C572" s="437"/>
      <c r="D572" s="445"/>
      <c r="E572" s="423"/>
      <c r="F572" s="431" t="str">
        <f t="shared" si="25"/>
        <v/>
      </c>
      <c r="G572" s="431" t="str">
        <f t="shared" si="26"/>
        <v/>
      </c>
    </row>
    <row r="573" spans="1:7" x14ac:dyDescent="0.25">
      <c r="A573" s="406" t="s">
        <v>2081</v>
      </c>
      <c r="B573" s="436" t="s">
        <v>930</v>
      </c>
      <c r="C573" s="437"/>
      <c r="D573" s="445"/>
      <c r="E573" s="423"/>
      <c r="F573" s="431" t="str">
        <f t="shared" si="25"/>
        <v/>
      </c>
      <c r="G573" s="431" t="str">
        <f t="shared" si="26"/>
        <v/>
      </c>
    </row>
    <row r="574" spans="1:7" x14ac:dyDescent="0.25">
      <c r="A574" s="406" t="s">
        <v>2082</v>
      </c>
      <c r="B574" s="436" t="s">
        <v>930</v>
      </c>
      <c r="C574" s="437"/>
      <c r="D574" s="445"/>
      <c r="E574" s="423"/>
      <c r="F574" s="431" t="str">
        <f t="shared" si="25"/>
        <v/>
      </c>
      <c r="G574" s="431" t="str">
        <f t="shared" si="26"/>
        <v/>
      </c>
    </row>
    <row r="575" spans="1:7" x14ac:dyDescent="0.25">
      <c r="A575" s="406" t="s">
        <v>2083</v>
      </c>
      <c r="B575" s="436" t="s">
        <v>930</v>
      </c>
      <c r="C575" s="437"/>
      <c r="D575" s="445"/>
      <c r="E575" s="423"/>
      <c r="F575" s="431" t="str">
        <f t="shared" si="25"/>
        <v/>
      </c>
      <c r="G575" s="431" t="str">
        <f t="shared" si="26"/>
        <v/>
      </c>
    </row>
    <row r="576" spans="1:7" x14ac:dyDescent="0.25">
      <c r="A576" s="406" t="s">
        <v>2084</v>
      </c>
      <c r="B576" s="436" t="s">
        <v>930</v>
      </c>
      <c r="C576" s="437"/>
      <c r="D576" s="445"/>
      <c r="E576" s="423"/>
      <c r="F576" s="431" t="str">
        <f t="shared" si="25"/>
        <v/>
      </c>
      <c r="G576" s="431" t="str">
        <f t="shared" si="26"/>
        <v/>
      </c>
    </row>
    <row r="577" spans="1:7" x14ac:dyDescent="0.25">
      <c r="A577" s="406" t="s">
        <v>2085</v>
      </c>
      <c r="B577" s="436" t="s">
        <v>930</v>
      </c>
      <c r="C577" s="437"/>
      <c r="D577" s="445"/>
      <c r="E577" s="423"/>
      <c r="F577" s="431" t="str">
        <f t="shared" si="25"/>
        <v/>
      </c>
      <c r="G577" s="431" t="str">
        <f t="shared" si="26"/>
        <v/>
      </c>
    </row>
    <row r="578" spans="1:7" x14ac:dyDescent="0.25">
      <c r="A578" s="406" t="s">
        <v>2086</v>
      </c>
      <c r="B578" s="436" t="s">
        <v>930</v>
      </c>
      <c r="C578" s="437"/>
      <c r="D578" s="445"/>
      <c r="E578" s="423"/>
      <c r="F578" s="431" t="str">
        <f t="shared" si="25"/>
        <v/>
      </c>
      <c r="G578" s="431" t="str">
        <f t="shared" si="26"/>
        <v/>
      </c>
    </row>
    <row r="579" spans="1:7" x14ac:dyDescent="0.25">
      <c r="A579" s="406" t="s">
        <v>2087</v>
      </c>
      <c r="B579" s="436" t="s">
        <v>930</v>
      </c>
      <c r="C579" s="437"/>
      <c r="D579" s="445"/>
      <c r="E579" s="423"/>
      <c r="F579" s="431" t="str">
        <f t="shared" si="25"/>
        <v/>
      </c>
      <c r="G579" s="431" t="str">
        <f t="shared" si="26"/>
        <v/>
      </c>
    </row>
    <row r="580" spans="1:7" x14ac:dyDescent="0.25">
      <c r="A580" s="406" t="s">
        <v>2088</v>
      </c>
      <c r="B580" s="436" t="s">
        <v>930</v>
      </c>
      <c r="C580" s="437"/>
      <c r="D580" s="445"/>
      <c r="E580" s="423"/>
      <c r="F580" s="431" t="str">
        <f t="shared" si="25"/>
        <v/>
      </c>
      <c r="G580" s="431" t="str">
        <f t="shared" si="26"/>
        <v/>
      </c>
    </row>
    <row r="581" spans="1:7" x14ac:dyDescent="0.25">
      <c r="A581" s="406" t="s">
        <v>2089</v>
      </c>
      <c r="B581" s="436" t="s">
        <v>930</v>
      </c>
      <c r="C581" s="437"/>
      <c r="D581" s="445"/>
      <c r="E581" s="423"/>
      <c r="F581" s="431" t="str">
        <f t="shared" si="25"/>
        <v/>
      </c>
      <c r="G581" s="431" t="str">
        <f t="shared" si="26"/>
        <v/>
      </c>
    </row>
    <row r="582" spans="1:7" x14ac:dyDescent="0.25">
      <c r="A582" s="406" t="s">
        <v>2090</v>
      </c>
      <c r="B582" s="436" t="s">
        <v>930</v>
      </c>
      <c r="C582" s="437"/>
      <c r="D582" s="445"/>
      <c r="E582" s="423"/>
      <c r="F582" s="431" t="str">
        <f t="shared" si="25"/>
        <v/>
      </c>
      <c r="G582" s="431" t="str">
        <f t="shared" si="26"/>
        <v/>
      </c>
    </row>
    <row r="583" spans="1:7" x14ac:dyDescent="0.25">
      <c r="A583" s="406" t="s">
        <v>2091</v>
      </c>
      <c r="B583" s="436" t="s">
        <v>930</v>
      </c>
      <c r="C583" s="437"/>
      <c r="D583" s="445"/>
      <c r="E583" s="423"/>
      <c r="F583" s="431" t="str">
        <f t="shared" si="25"/>
        <v/>
      </c>
      <c r="G583" s="431" t="str">
        <f t="shared" si="26"/>
        <v/>
      </c>
    </row>
    <row r="584" spans="1:7" x14ac:dyDescent="0.25">
      <c r="A584" s="406" t="s">
        <v>2092</v>
      </c>
      <c r="B584" s="436" t="s">
        <v>930</v>
      </c>
      <c r="C584" s="437"/>
      <c r="D584" s="445"/>
      <c r="E584" s="423"/>
      <c r="F584" s="431" t="str">
        <f t="shared" si="25"/>
        <v/>
      </c>
      <c r="G584" s="431" t="str">
        <f t="shared" si="26"/>
        <v/>
      </c>
    </row>
    <row r="585" spans="1:7" x14ac:dyDescent="0.25">
      <c r="A585" s="406" t="s">
        <v>2093</v>
      </c>
      <c r="B585" s="436" t="s">
        <v>930</v>
      </c>
      <c r="C585" s="437"/>
      <c r="D585" s="445"/>
      <c r="E585" s="423"/>
      <c r="F585" s="431" t="str">
        <f t="shared" si="25"/>
        <v/>
      </c>
      <c r="G585" s="431" t="str">
        <f t="shared" si="26"/>
        <v/>
      </c>
    </row>
    <row r="586" spans="1:7" x14ac:dyDescent="0.25">
      <c r="A586" s="406" t="s">
        <v>2094</v>
      </c>
      <c r="B586" s="432" t="s">
        <v>948</v>
      </c>
      <c r="C586" s="437"/>
      <c r="D586" s="445"/>
      <c r="E586" s="423"/>
      <c r="F586" s="431" t="str">
        <f t="shared" si="25"/>
        <v/>
      </c>
      <c r="G586" s="431" t="str">
        <f t="shared" si="26"/>
        <v/>
      </c>
    </row>
    <row r="587" spans="1:7" x14ac:dyDescent="0.25">
      <c r="A587" s="406" t="s">
        <v>2095</v>
      </c>
      <c r="B587" s="432" t="s">
        <v>107</v>
      </c>
      <c r="C587" s="438">
        <f>SUM(C569:C586)</f>
        <v>0</v>
      </c>
      <c r="D587" s="464">
        <f>SUM(D569:D586)</f>
        <v>0</v>
      </c>
      <c r="E587" s="423"/>
      <c r="F587" s="440">
        <f>SUM(F569:F586)</f>
        <v>0</v>
      </c>
      <c r="G587" s="440">
        <f>SUM(G569:G586)</f>
        <v>0</v>
      </c>
    </row>
    <row r="588" spans="1:7" x14ac:dyDescent="0.25">
      <c r="A588" s="491"/>
      <c r="B588" s="491" t="s">
        <v>2096</v>
      </c>
      <c r="C588" s="491" t="s">
        <v>66</v>
      </c>
      <c r="D588" s="491" t="s">
        <v>1203</v>
      </c>
      <c r="E588" s="491"/>
      <c r="F588" s="491" t="s">
        <v>588</v>
      </c>
      <c r="G588" s="491" t="s">
        <v>1204</v>
      </c>
    </row>
    <row r="589" spans="1:7" x14ac:dyDescent="0.25">
      <c r="A589" s="406" t="s">
        <v>2097</v>
      </c>
      <c r="B589" s="432" t="s">
        <v>978</v>
      </c>
      <c r="C589" s="447"/>
      <c r="D589" s="447"/>
      <c r="E589" s="423"/>
      <c r="F589" s="431" t="str">
        <f t="shared" ref="F589:F596" si="27">IF($C$602=0,"",IF(C589="[for completion]","",IF(C589="","",C589/$C$602)))</f>
        <v/>
      </c>
      <c r="G589" s="431" t="str">
        <f t="shared" ref="G589:G596" si="28">IF($D$602=0,"",IF(D589="[for completion]","",IF(D589="","",D589/$D$602)))</f>
        <v/>
      </c>
    </row>
    <row r="590" spans="1:7" x14ac:dyDescent="0.25">
      <c r="A590" s="406" t="s">
        <v>2098</v>
      </c>
      <c r="B590" s="432" t="s">
        <v>980</v>
      </c>
      <c r="C590" s="447"/>
      <c r="D590" s="447"/>
      <c r="E590" s="423"/>
      <c r="F590" s="431" t="str">
        <f t="shared" si="27"/>
        <v/>
      </c>
      <c r="G590" s="431" t="str">
        <f t="shared" si="28"/>
        <v/>
      </c>
    </row>
    <row r="591" spans="1:7" x14ac:dyDescent="0.25">
      <c r="A591" s="406" t="s">
        <v>2099</v>
      </c>
      <c r="B591" s="432" t="s">
        <v>982</v>
      </c>
      <c r="C591" s="447"/>
      <c r="D591" s="447"/>
      <c r="E591" s="423"/>
      <c r="F591" s="431" t="str">
        <f t="shared" si="27"/>
        <v/>
      </c>
      <c r="G591" s="431" t="str">
        <f t="shared" si="28"/>
        <v/>
      </c>
    </row>
    <row r="592" spans="1:7" x14ac:dyDescent="0.25">
      <c r="A592" s="406" t="s">
        <v>2100</v>
      </c>
      <c r="B592" s="432" t="s">
        <v>984</v>
      </c>
      <c r="C592" s="447"/>
      <c r="D592" s="447"/>
      <c r="E592" s="423"/>
      <c r="F592" s="431" t="str">
        <f t="shared" si="27"/>
        <v/>
      </c>
      <c r="G592" s="431" t="str">
        <f t="shared" si="28"/>
        <v/>
      </c>
    </row>
    <row r="593" spans="1:7" x14ac:dyDescent="0.25">
      <c r="A593" s="406" t="s">
        <v>2101</v>
      </c>
      <c r="B593" s="432" t="s">
        <v>986</v>
      </c>
      <c r="C593" s="447"/>
      <c r="D593" s="447"/>
      <c r="E593" s="423"/>
      <c r="F593" s="431" t="str">
        <f t="shared" si="27"/>
        <v/>
      </c>
      <c r="G593" s="431" t="str">
        <f t="shared" si="28"/>
        <v/>
      </c>
    </row>
    <row r="594" spans="1:7" x14ac:dyDescent="0.25">
      <c r="A594" s="406" t="s">
        <v>2102</v>
      </c>
      <c r="B594" s="432" t="s">
        <v>988</v>
      </c>
      <c r="C594" s="447"/>
      <c r="D594" s="447"/>
      <c r="E594" s="423"/>
      <c r="F594" s="431" t="str">
        <f t="shared" si="27"/>
        <v/>
      </c>
      <c r="G594" s="431" t="str">
        <f t="shared" si="28"/>
        <v/>
      </c>
    </row>
    <row r="595" spans="1:7" x14ac:dyDescent="0.25">
      <c r="A595" s="406" t="s">
        <v>2103</v>
      </c>
      <c r="B595" s="432" t="s">
        <v>990</v>
      </c>
      <c r="C595" s="447"/>
      <c r="D595" s="447"/>
      <c r="E595" s="423"/>
      <c r="F595" s="431" t="str">
        <f t="shared" si="27"/>
        <v/>
      </c>
      <c r="G595" s="431" t="str">
        <f t="shared" si="28"/>
        <v/>
      </c>
    </row>
    <row r="596" spans="1:7" x14ac:dyDescent="0.25">
      <c r="A596" s="406" t="s">
        <v>2104</v>
      </c>
      <c r="B596" s="432" t="s">
        <v>992</v>
      </c>
      <c r="C596" s="447"/>
      <c r="D596" s="447"/>
      <c r="E596" s="423"/>
      <c r="F596" s="431" t="str">
        <f t="shared" si="27"/>
        <v/>
      </c>
      <c r="G596" s="431" t="str">
        <f t="shared" si="28"/>
        <v/>
      </c>
    </row>
    <row r="597" spans="1:7" x14ac:dyDescent="0.25">
      <c r="A597" s="406" t="s">
        <v>2105</v>
      </c>
      <c r="B597" s="432" t="s">
        <v>994</v>
      </c>
      <c r="C597" s="438"/>
      <c r="D597" s="406"/>
      <c r="E597" s="423"/>
      <c r="F597" s="431" t="str">
        <f>IF($C$602=0,"",IF(C597="[for completion]","",IF(C597="","",C597/$C$602)))</f>
        <v/>
      </c>
      <c r="G597" s="431" t="str">
        <f>IF($D$602=0,"",IF(D597="[for completion]","",IF(D597="","",D597/$D$602)))</f>
        <v/>
      </c>
    </row>
    <row r="598" spans="1:7" x14ac:dyDescent="0.25">
      <c r="A598" s="406" t="s">
        <v>2106</v>
      </c>
      <c r="B598" s="406" t="s">
        <v>996</v>
      </c>
      <c r="C598" s="438"/>
      <c r="D598" s="406"/>
      <c r="F598" s="431" t="str">
        <f>IF($C$602=0,"",IF(C598="[for completion]","",IF(C598="","",C598/$C$602)))</f>
        <v/>
      </c>
      <c r="G598" s="431" t="str">
        <f>IF($D$602=0,"",IF(D598="[for completion]","",IF(D598="","",D598/$D$602)))</f>
        <v/>
      </c>
    </row>
    <row r="599" spans="1:7" x14ac:dyDescent="0.25">
      <c r="A599" s="406" t="s">
        <v>2107</v>
      </c>
      <c r="B599" s="406" t="s">
        <v>998</v>
      </c>
      <c r="C599" s="438"/>
      <c r="D599" s="406"/>
      <c r="F599" s="431" t="str">
        <f>IF($C$602=0,"",IF(C599="[for completion]","",IF(C599="","",C599/$C$602)))</f>
        <v/>
      </c>
      <c r="G599" s="431" t="str">
        <f>IF($D$602=0,"",IF(D599="[for completion]","",IF(D599="","",D599/$D$602)))</f>
        <v/>
      </c>
    </row>
    <row r="600" spans="1:7" x14ac:dyDescent="0.25">
      <c r="A600" s="406" t="s">
        <v>2108</v>
      </c>
      <c r="B600" s="432" t="s">
        <v>1000</v>
      </c>
      <c r="C600" s="438"/>
      <c r="D600" s="406"/>
      <c r="E600" s="423"/>
      <c r="F600" s="431" t="str">
        <f>IF($C$602=0,"",IF(C600="[for completion]","",IF(C600="","",C600/$C$602)))</f>
        <v/>
      </c>
      <c r="G600" s="431" t="str">
        <f>IF($D$602=0,"",IF(D600="[for completion]","",IF(D600="","",D600/$D$602)))</f>
        <v/>
      </c>
    </row>
    <row r="601" spans="1:7" x14ac:dyDescent="0.25">
      <c r="A601" s="406" t="s">
        <v>2109</v>
      </c>
      <c r="B601" s="432" t="s">
        <v>948</v>
      </c>
      <c r="C601" s="447"/>
      <c r="D601" s="447"/>
      <c r="E601" s="423"/>
      <c r="F601" s="431" t="str">
        <f>IF($C$602=0,"",IF(C601="[for completion]","",IF(C601="","",C601/$C$602)))</f>
        <v/>
      </c>
      <c r="G601" s="431" t="str">
        <f>IF($D$602=0,"",IF(D601="[for completion]","",IF(D601="","",D601/$D$602)))</f>
        <v/>
      </c>
    </row>
    <row r="602" spans="1:7" x14ac:dyDescent="0.25">
      <c r="A602" s="406" t="s">
        <v>2110</v>
      </c>
      <c r="B602" s="432" t="s">
        <v>107</v>
      </c>
      <c r="C602" s="438">
        <f>SUM(C589:C601)</f>
        <v>0</v>
      </c>
      <c r="D602" s="464">
        <f>SUM(D589:D601)</f>
        <v>0</v>
      </c>
      <c r="E602" s="423"/>
      <c r="F602" s="440">
        <f>SUM(F589:F601)</f>
        <v>0</v>
      </c>
      <c r="G602" s="440">
        <f>SUM(G589:G601)</f>
        <v>0</v>
      </c>
    </row>
    <row r="603" spans="1:7" hidden="1" outlineLevel="1" x14ac:dyDescent="0.25">
      <c r="A603" s="406" t="s">
        <v>2111</v>
      </c>
    </row>
    <row r="604" spans="1:7" hidden="1" outlineLevel="1" x14ac:dyDescent="0.25">
      <c r="A604" s="406" t="s">
        <v>2112</v>
      </c>
    </row>
    <row r="605" spans="1:7" hidden="1" outlineLevel="1" x14ac:dyDescent="0.25">
      <c r="A605" s="406" t="s">
        <v>2113</v>
      </c>
    </row>
    <row r="606" spans="1:7" hidden="1" outlineLevel="1" x14ac:dyDescent="0.25">
      <c r="A606" s="406" t="s">
        <v>2114</v>
      </c>
      <c r="B606" s="432"/>
      <c r="C606" s="438"/>
      <c r="D606" s="464"/>
      <c r="E606" s="423"/>
      <c r="F606" s="440"/>
      <c r="G606" s="440"/>
    </row>
    <row r="607" spans="1:7" hidden="1" outlineLevel="1" x14ac:dyDescent="0.25">
      <c r="A607" s="406" t="s">
        <v>2115</v>
      </c>
      <c r="B607" s="432"/>
      <c r="C607" s="438"/>
      <c r="D607" s="464"/>
      <c r="E607" s="423"/>
      <c r="F607" s="440"/>
      <c r="G607" s="440"/>
    </row>
    <row r="608" spans="1:7" hidden="1" outlineLevel="1" x14ac:dyDescent="0.25">
      <c r="A608" s="406" t="s">
        <v>2116</v>
      </c>
      <c r="B608" s="432"/>
      <c r="C608" s="438"/>
      <c r="D608" s="464"/>
      <c r="E608" s="423"/>
      <c r="F608" s="440"/>
      <c r="G608" s="440"/>
    </row>
    <row r="609" spans="1:7" hidden="1" outlineLevel="1" x14ac:dyDescent="0.25">
      <c r="A609" s="406" t="s">
        <v>2117</v>
      </c>
      <c r="B609" s="432"/>
      <c r="C609" s="438"/>
      <c r="D609" s="464"/>
      <c r="E609" s="423"/>
      <c r="F609" s="440"/>
      <c r="G609" s="440"/>
    </row>
    <row r="610" spans="1:7" hidden="1" outlineLevel="1" x14ac:dyDescent="0.25">
      <c r="A610" s="406" t="s">
        <v>2118</v>
      </c>
      <c r="B610" s="432"/>
      <c r="C610" s="438"/>
      <c r="D610" s="464"/>
      <c r="E610" s="423"/>
      <c r="F610" s="440"/>
      <c r="G610" s="440"/>
    </row>
    <row r="611" spans="1:7" hidden="1" outlineLevel="1" x14ac:dyDescent="0.25">
      <c r="A611" s="406" t="s">
        <v>2119</v>
      </c>
    </row>
    <row r="612" spans="1:7" hidden="1" outlineLevel="1" x14ac:dyDescent="0.25">
      <c r="A612" s="406" t="s">
        <v>2120</v>
      </c>
    </row>
    <row r="613" spans="1:7" collapsed="1" x14ac:dyDescent="0.25">
      <c r="A613" s="491"/>
      <c r="B613" s="491" t="s">
        <v>2121</v>
      </c>
      <c r="C613" s="491" t="s">
        <v>66</v>
      </c>
      <c r="D613" s="491" t="s">
        <v>1203</v>
      </c>
      <c r="E613" s="491"/>
      <c r="F613" s="491" t="s">
        <v>588</v>
      </c>
      <c r="G613" s="491" t="s">
        <v>1204</v>
      </c>
    </row>
    <row r="614" spans="1:7" x14ac:dyDescent="0.25">
      <c r="A614" s="406" t="s">
        <v>2122</v>
      </c>
      <c r="B614" s="432" t="s">
        <v>2123</v>
      </c>
      <c r="C614" s="447"/>
      <c r="D614" s="447"/>
      <c r="E614" s="423"/>
      <c r="F614" s="431" t="str">
        <f>IF($C$618=0,"",IF(C614="[for completion]","",IF(C614="","",C614/$C$618)))</f>
        <v/>
      </c>
      <c r="G614" s="431" t="str">
        <f>IF($D$618=0,"",IF(D614="[for completion]","",IF(D614="","",D614/$D$618)))</f>
        <v/>
      </c>
    </row>
    <row r="615" spans="1:7" x14ac:dyDescent="0.25">
      <c r="A615" s="406" t="s">
        <v>2124</v>
      </c>
      <c r="B615" s="467" t="s">
        <v>1034</v>
      </c>
      <c r="C615" s="447"/>
      <c r="D615" s="447"/>
      <c r="E615" s="423"/>
      <c r="F615" s="423"/>
      <c r="G615" s="431" t="str">
        <f>IF($D$618=0,"",IF(D615="[for completion]","",IF(D615="","",D615/$D$618)))</f>
        <v/>
      </c>
    </row>
    <row r="616" spans="1:7" x14ac:dyDescent="0.25">
      <c r="A616" s="406" t="s">
        <v>2125</v>
      </c>
      <c r="B616" s="432" t="s">
        <v>1027</v>
      </c>
      <c r="C616" s="447"/>
      <c r="D616" s="447"/>
      <c r="E616" s="423"/>
      <c r="F616" s="423"/>
      <c r="G616" s="431" t="str">
        <f>IF($D$618=0,"",IF(D616="[for completion]","",IF(D616="","",D616/$D$618)))</f>
        <v/>
      </c>
    </row>
    <row r="617" spans="1:7" x14ac:dyDescent="0.25">
      <c r="A617" s="406" t="s">
        <v>2126</v>
      </c>
      <c r="B617" s="406" t="s">
        <v>948</v>
      </c>
      <c r="C617" s="447"/>
      <c r="D617" s="447"/>
      <c r="E617" s="423"/>
      <c r="F617" s="423"/>
      <c r="G617" s="431" t="str">
        <f>IF($D$618=0,"",IF(D617="[for completion]","",IF(D617="","",D617/$D$618)))</f>
        <v/>
      </c>
    </row>
    <row r="618" spans="1:7" x14ac:dyDescent="0.25">
      <c r="A618" s="406" t="s">
        <v>2127</v>
      </c>
      <c r="B618" s="432" t="s">
        <v>107</v>
      </c>
      <c r="C618" s="438">
        <f>SUM(C614:C617)</f>
        <v>0</v>
      </c>
      <c r="D618" s="464">
        <f>SUM(D614:D617)</f>
        <v>0</v>
      </c>
      <c r="E618" s="423"/>
      <c r="F618" s="440">
        <f>SUM(F614:F617)</f>
        <v>0</v>
      </c>
      <c r="G618" s="440">
        <f>SUM(G614:G617)</f>
        <v>0</v>
      </c>
    </row>
    <row r="619" spans="1:7" x14ac:dyDescent="0.25">
      <c r="A619" s="406"/>
    </row>
    <row r="620" spans="1:7" ht="30" x14ac:dyDescent="0.25">
      <c r="A620" s="491"/>
      <c r="B620" s="491" t="s">
        <v>2128</v>
      </c>
      <c r="C620" s="491" t="s">
        <v>1040</v>
      </c>
      <c r="D620" s="491" t="s">
        <v>1283</v>
      </c>
      <c r="E620" s="491"/>
      <c r="F620" s="491" t="s">
        <v>1042</v>
      </c>
      <c r="G620" s="491" t="s">
        <v>1043</v>
      </c>
    </row>
    <row r="621" spans="1:7" x14ac:dyDescent="0.25">
      <c r="A621" s="406" t="s">
        <v>2129</v>
      </c>
      <c r="B621" s="432" t="s">
        <v>1163</v>
      </c>
      <c r="C621" s="437"/>
      <c r="D621" s="437"/>
      <c r="E621" s="470"/>
      <c r="F621" s="437"/>
      <c r="G621" s="431"/>
    </row>
    <row r="622" spans="1:7" x14ac:dyDescent="0.25">
      <c r="A622" s="406" t="s">
        <v>2130</v>
      </c>
      <c r="B622" s="432" t="s">
        <v>1165</v>
      </c>
      <c r="C622" s="437"/>
      <c r="D622" s="437"/>
      <c r="E622" s="470"/>
      <c r="F622" s="437"/>
      <c r="G622" s="431"/>
    </row>
    <row r="623" spans="1:7" x14ac:dyDescent="0.25">
      <c r="A623" s="406" t="s">
        <v>2131</v>
      </c>
      <c r="B623" s="432" t="s">
        <v>1167</v>
      </c>
      <c r="C623" s="437"/>
      <c r="D623" s="437"/>
      <c r="E623" s="470"/>
      <c r="F623" s="437"/>
      <c r="G623" s="431"/>
    </row>
    <row r="624" spans="1:7" x14ac:dyDescent="0.25">
      <c r="A624" s="406" t="s">
        <v>2132</v>
      </c>
      <c r="B624" s="432" t="s">
        <v>1169</v>
      </c>
      <c r="C624" s="437"/>
      <c r="D624" s="437"/>
      <c r="E624" s="470"/>
      <c r="F624" s="437"/>
      <c r="G624" s="431"/>
    </row>
    <row r="625" spans="1:7" x14ac:dyDescent="0.25">
      <c r="A625" s="406" t="s">
        <v>2133</v>
      </c>
      <c r="B625" s="432" t="s">
        <v>1171</v>
      </c>
      <c r="C625" s="437"/>
      <c r="D625" s="437"/>
      <c r="E625" s="470"/>
      <c r="F625" s="437"/>
      <c r="G625" s="431"/>
    </row>
    <row r="626" spans="1:7" x14ac:dyDescent="0.25">
      <c r="A626" s="406" t="s">
        <v>2134</v>
      </c>
      <c r="B626" s="432" t="s">
        <v>1173</v>
      </c>
      <c r="C626" s="437"/>
      <c r="D626" s="437"/>
      <c r="E626" s="470"/>
      <c r="F626" s="437"/>
      <c r="G626" s="431"/>
    </row>
    <row r="627" spans="1:7" x14ac:dyDescent="0.25">
      <c r="A627" s="406" t="s">
        <v>2135</v>
      </c>
      <c r="B627" s="432" t="s">
        <v>1175</v>
      </c>
      <c r="C627" s="437"/>
      <c r="D627" s="437"/>
      <c r="E627" s="470"/>
      <c r="F627" s="437"/>
      <c r="G627" s="431"/>
    </row>
    <row r="628" spans="1:7" x14ac:dyDescent="0.25">
      <c r="A628" s="406" t="s">
        <v>2136</v>
      </c>
      <c r="B628" s="432" t="s">
        <v>1177</v>
      </c>
      <c r="C628" s="437"/>
      <c r="D628" s="437"/>
      <c r="E628" s="470"/>
      <c r="F628" s="437"/>
      <c r="G628" s="431"/>
    </row>
    <row r="629" spans="1:7" x14ac:dyDescent="0.25">
      <c r="A629" s="406" t="s">
        <v>2137</v>
      </c>
      <c r="B629" s="432" t="s">
        <v>1179</v>
      </c>
      <c r="C629" s="437"/>
      <c r="D629" s="437"/>
      <c r="E629" s="470"/>
      <c r="F629" s="437"/>
      <c r="G629" s="431"/>
    </row>
    <row r="630" spans="1:7" x14ac:dyDescent="0.25">
      <c r="A630" s="406" t="s">
        <v>2138</v>
      </c>
      <c r="B630" s="432" t="s">
        <v>1181</v>
      </c>
      <c r="C630" s="437"/>
      <c r="D630" s="437"/>
      <c r="E630" s="470"/>
      <c r="F630" s="437"/>
      <c r="G630" s="431"/>
    </row>
    <row r="631" spans="1:7" x14ac:dyDescent="0.25">
      <c r="A631" s="406" t="s">
        <v>2139</v>
      </c>
      <c r="B631" s="432" t="s">
        <v>1183</v>
      </c>
      <c r="C631" s="437"/>
      <c r="D631" s="437"/>
      <c r="E631" s="470"/>
      <c r="F631" s="437"/>
      <c r="G631" s="431"/>
    </row>
    <row r="632" spans="1:7" x14ac:dyDescent="0.25">
      <c r="A632" s="406" t="s">
        <v>2140</v>
      </c>
      <c r="B632" s="432" t="s">
        <v>1185</v>
      </c>
      <c r="C632" s="437"/>
      <c r="D632" s="437"/>
      <c r="E632" s="470"/>
      <c r="F632" s="437"/>
      <c r="G632" s="431"/>
    </row>
    <row r="633" spans="1:7" x14ac:dyDescent="0.25">
      <c r="A633" s="507" t="s">
        <v>2141</v>
      </c>
      <c r="B633" s="432" t="s">
        <v>105</v>
      </c>
      <c r="C633" s="437"/>
      <c r="D633" s="437"/>
      <c r="E633" s="470"/>
      <c r="F633" s="437"/>
      <c r="G633" s="431"/>
    </row>
    <row r="634" spans="1:7" x14ac:dyDescent="0.25">
      <c r="A634" s="507" t="s">
        <v>2142</v>
      </c>
      <c r="B634" s="432" t="s">
        <v>107</v>
      </c>
      <c r="C634" s="438">
        <f>SUM(C621:C633)</f>
        <v>0</v>
      </c>
      <c r="D634" s="438">
        <f>SUM(D621:D633)</f>
        <v>0</v>
      </c>
      <c r="E634" s="415"/>
      <c r="F634" s="438"/>
      <c r="G634" s="431"/>
    </row>
    <row r="635" spans="1:7" x14ac:dyDescent="0.25">
      <c r="A635" s="406" t="s">
        <v>2143</v>
      </c>
      <c r="B635" s="406" t="s">
        <v>1053</v>
      </c>
      <c r="F635" s="437"/>
      <c r="G635" s="431"/>
    </row>
    <row r="636" spans="1:7" x14ac:dyDescent="0.25">
      <c r="A636" s="406" t="s">
        <v>2144</v>
      </c>
      <c r="B636" s="436"/>
      <c r="C636" s="406"/>
      <c r="D636" s="406"/>
      <c r="E636" s="415"/>
      <c r="F636" s="431"/>
      <c r="G636" s="431"/>
    </row>
    <row r="637" spans="1:7" x14ac:dyDescent="0.25">
      <c r="A637" s="476" t="s">
        <v>2145</v>
      </c>
      <c r="B637" s="432"/>
      <c r="C637" s="406"/>
      <c r="D637" s="406"/>
      <c r="E637" s="415"/>
      <c r="F637" s="431"/>
      <c r="G637" s="431"/>
    </row>
    <row r="638" spans="1:7" x14ac:dyDescent="0.25">
      <c r="A638" s="476" t="s">
        <v>2146</v>
      </c>
      <c r="B638" s="432"/>
      <c r="C638" s="406"/>
      <c r="D638" s="406"/>
      <c r="E638" s="415"/>
      <c r="F638" s="468"/>
      <c r="G638" s="468"/>
    </row>
    <row r="639" spans="1:7" x14ac:dyDescent="0.25">
      <c r="A639" s="476"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B7:C7" location="'F1. Sustainable M data'!B24" display="2. Additional information on the sustainable section of the mortgage stock" xr:uid="{00000000-0004-0000-0600-000009000000}"/>
    <hyperlink ref="C7:D7" location="'F1. Sustainable M data'!B24" display="2. Additional information on the sustainable section of the mortgage stock" xr:uid="{00000000-0004-0000-0600-00000A000000}"/>
    <hyperlink ref="D7:E7" location="'F1. Sustainable M data'!B24" display="2. Additional information on the sustainable section of the mortgage stock" xr:uid="{00000000-0004-0000-0600-00000B000000}"/>
    <hyperlink ref="E7:F7" location="'F1. Sustainable M data'!B24" display="2. Additional information on the sustainable section of the mortgage stock" xr:uid="{00000000-0004-0000-0600-00000C000000}"/>
    <hyperlink ref="F7:G7" location="'F1. Sustainable M data'!B24" display="2. Additional information on the sustainable section of the mortgage stock" xr:uid="{00000000-0004-0000-0600-00000D000000}"/>
    <hyperlink ref="G7:H7" location="'F1. Sustainable M data'!B24" display="2. Additional information on the sustainable section of the mortgage stock" xr:uid="{00000000-0004-0000-0600-00000E000000}"/>
    <hyperlink ref="H7:I7" location="'F1. Sustainable M data'!B24" display="2. Additional information on the sustainable section of the mortgage stock" xr:uid="{00000000-0004-0000-0600-00000F000000}"/>
    <hyperlink ref="I7:J7" location="'F1. Sustainable M data'!B24" display="2. Additional information on the sustainable section of the mortgage stock" xr:uid="{00000000-0004-0000-0600-000010000000}"/>
    <hyperlink ref="J7:K7" location="'F1. Sustainable M data'!B24" display="2. Additional information on the sustainable section of the mortgage stock" xr:uid="{00000000-0004-0000-0600-000011000000}"/>
    <hyperlink ref="B8:C8" location="'F1. Sustainable M data'!B209" tooltip="b59" display="2A. Sustainable Residential Cover Pool" xr:uid="{00000000-0004-0000-0600-000012000000}"/>
    <hyperlink ref="C8:D8" location="'F1. Sustainable M data'!B209" tooltip="b59" display="2A. Sustainable Residential Cover Pool" xr:uid="{00000000-0004-0000-0600-000013000000}"/>
    <hyperlink ref="D8:E8" location="'F1. Sustainable M data'!B209" tooltip="b59" display="2A. Sustainable Residential Cover Pool" xr:uid="{00000000-0004-0000-0600-000014000000}"/>
    <hyperlink ref="E8:F8" location="'F1. Sustainable M data'!B209" tooltip="b59" display="2A. Sustainable Residential Cover Pool" xr:uid="{00000000-0004-0000-0600-000015000000}"/>
    <hyperlink ref="F8:G8" location="'F1. Sustainable M data'!B209" tooltip="b59" display="2A. Sustainable Residential Cover Pool" xr:uid="{00000000-0004-0000-0600-000016000000}"/>
    <hyperlink ref="G8:H8" location="'F1. Sustainable M data'!B209" tooltip="b59" display="2A. Sustainable Residential Cover Pool" xr:uid="{00000000-0004-0000-0600-000017000000}"/>
    <hyperlink ref="H8:I8" location="'F1. Sustainable M data'!B209" tooltip="b59" display="2A. Sustainable Residential Cover Pool" xr:uid="{00000000-0004-0000-0600-000018000000}"/>
    <hyperlink ref="I8:J8" location="'F1. Sustainable M data'!B209" tooltip="b59" display="2A. Sustainable Residential Cover Pool" xr:uid="{00000000-0004-0000-0600-000019000000}"/>
    <hyperlink ref="J8:K8" location="'F1. Sustainable M data'!B209" tooltip="b59" display="2A. Sustainable Residential Cover Pool" xr:uid="{00000000-0004-0000-0600-00001A000000}"/>
    <hyperlink ref="B9:C9" location="'F1. Sustainable M data'!B443" display="2B. Sustainable Commercial Cover Pool" xr:uid="{00000000-0004-0000-0600-00001B000000}"/>
    <hyperlink ref="C9:D9" location="'F1. Sustainable M data'!B443" display="2B. Sustainable Commercial Cover Pool" xr:uid="{00000000-0004-0000-0600-00001C000000}"/>
    <hyperlink ref="D9:E9" location="'F1. Sustainable M data'!B443" display="2B. Sustainable Commercial Cover Pool" xr:uid="{00000000-0004-0000-0600-00001D000000}"/>
    <hyperlink ref="E9:F9" location="'F1. Sustainable M data'!B443" display="2B. Sustainable Commercial Cover Pool" xr:uid="{00000000-0004-0000-0600-00001E000000}"/>
    <hyperlink ref="F9:G9" location="'F1. Sustainable M data'!B443" display="2B. Sustainable Commercial Cover Pool" xr:uid="{00000000-0004-0000-0600-00001F000000}"/>
    <hyperlink ref="G9:H9" location="'F1. Sustainable M data'!B443" display="2B. Sustainable Commercial Cover Pool" xr:uid="{00000000-0004-0000-0600-000020000000}"/>
    <hyperlink ref="H9:I9" location="'F1. Sustainable M data'!B443" display="2B. Sustainable Commercial Cover Pool" xr:uid="{00000000-0004-0000-0600-000021000000}"/>
    <hyperlink ref="I9:J9" location="'F1. Sustainable M data'!B443" display="2B. Sustainable Commercial Cover Pool" xr:uid="{00000000-0004-0000-0600-000022000000}"/>
    <hyperlink ref="J9:K9" location="'F1. Sustainable M data'!B443" display="2B. Sustainable Commercial Cover Pool" xr:uid="{00000000-0004-0000-0600-000023000000}"/>
    <hyperlink ref="B170" location="'2. Harmonised Glossary'!A9" display="Breakdown by Interest Rate" xr:uid="{00000000-0004-0000-0600-000024000000}"/>
    <hyperlink ref="B200" location="'2. Harmonised Glossary'!A14" display="Non-Performing Loans (NPLs)" xr:uid="{00000000-0004-0000-0600-000025000000}"/>
    <hyperlink ref="B239" location="'2. Harmonised Glossary'!A288" display="Loan to Value (LTV) Information - Un-indexed" xr:uid="{00000000-0004-0000-0600-000026000000}"/>
    <hyperlink ref="B261" location="'2. Harmonised Glossary'!A11" display="Loan to Value (LTV) Information - Indexed" xr:uid="{00000000-0004-0000-0600-000027000000}"/>
    <hyperlink ref="B495" location="'2. Harmonised Glossary'!A11" display="Loan to Value (LTV) Information - Indexed" xr:uid="{00000000-0004-0000-0600-000028000000}"/>
  </hyperlinks>
  <pageMargins left="0.7" right="0.7" top="0.75" bottom="0.75" header="0.3" footer="0.3"/>
  <pageSetup paperSize="9" scale="66"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zoomScaleNormal="100" workbookViewId="0">
      <selection activeCell="M36" activeCellId="1" sqref="D32:H32 M36"/>
    </sheetView>
  </sheetViews>
  <sheetFormatPr baseColWidth="10" defaultColWidth="9.140625" defaultRowHeight="15" x14ac:dyDescent="0.25"/>
  <cols>
    <col min="1" max="1" width="3.5703125" bestFit="1" customWidth="1"/>
    <col min="2" max="4" width="24.7109375" customWidth="1"/>
    <col min="5" max="5" width="21" customWidth="1"/>
    <col min="6" max="6" width="29" bestFit="1" customWidth="1"/>
    <col min="7" max="7" width="12.7109375" customWidth="1"/>
    <col min="8" max="8" width="16.28515625" customWidth="1"/>
    <col min="9" max="9" width="7.5703125" customWidth="1"/>
    <col min="10" max="10" width="7.140625" bestFit="1"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1">
        <v>45747</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298" t="s">
        <v>2165</v>
      </c>
      <c r="G16" s="299" t="s">
        <v>374</v>
      </c>
      <c r="H16" s="300" t="s">
        <v>2166</v>
      </c>
      <c r="I16" s="78"/>
      <c r="J16" s="78"/>
    </row>
    <row r="17" spans="1:10" x14ac:dyDescent="0.25">
      <c r="A17" s="77"/>
      <c r="B17" s="108"/>
      <c r="C17" s="109"/>
      <c r="D17" s="109"/>
      <c r="E17" s="111" t="s">
        <v>2167</v>
      </c>
      <c r="F17" s="301" t="s">
        <v>2168</v>
      </c>
      <c r="G17" s="299" t="s">
        <v>374</v>
      </c>
      <c r="H17" s="300" t="s">
        <v>2166</v>
      </c>
      <c r="I17" s="78"/>
      <c r="J17" s="78"/>
    </row>
    <row r="18" spans="1:10" x14ac:dyDescent="0.25">
      <c r="A18" s="77"/>
      <c r="B18" s="95"/>
      <c r="C18" s="96"/>
      <c r="D18" s="96"/>
      <c r="E18" s="112" t="s">
        <v>2169</v>
      </c>
      <c r="F18" s="302" t="s">
        <v>2170</v>
      </c>
      <c r="G18" s="303" t="s">
        <v>374</v>
      </c>
      <c r="H18" s="309"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4" t="s">
        <v>2174</v>
      </c>
      <c r="G22" s="305" t="s">
        <v>2174</v>
      </c>
      <c r="H22" s="306" t="s">
        <v>2174</v>
      </c>
      <c r="I22" s="78"/>
      <c r="J22" s="78"/>
    </row>
    <row r="23" spans="1:10" x14ac:dyDescent="0.25">
      <c r="A23" s="77"/>
      <c r="B23" s="108"/>
      <c r="C23" s="109"/>
      <c r="D23" s="109"/>
      <c r="E23" s="111" t="s">
        <v>2167</v>
      </c>
      <c r="F23" s="301" t="s">
        <v>2174</v>
      </c>
      <c r="G23" s="299" t="s">
        <v>2174</v>
      </c>
      <c r="H23" s="307" t="s">
        <v>2174</v>
      </c>
      <c r="I23" s="78"/>
      <c r="J23" s="78"/>
    </row>
    <row r="24" spans="1:10" x14ac:dyDescent="0.25">
      <c r="A24" s="77"/>
      <c r="B24" s="95"/>
      <c r="C24" s="96"/>
      <c r="D24" s="96"/>
      <c r="E24" s="112" t="s">
        <v>2169</v>
      </c>
      <c r="F24" s="302" t="s">
        <v>2174</v>
      </c>
      <c r="G24" s="308" t="s">
        <v>2174</v>
      </c>
      <c r="H24" s="309"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0.13300000000000001</v>
      </c>
      <c r="E27" s="78"/>
      <c r="F27" s="122"/>
      <c r="G27" s="78"/>
      <c r="H27" s="78"/>
      <c r="I27" s="78"/>
      <c r="J27" s="78"/>
    </row>
    <row r="28" spans="1:10" x14ac:dyDescent="0.25">
      <c r="A28" s="77"/>
      <c r="B28" s="95"/>
      <c r="C28" s="123" t="s">
        <v>2177</v>
      </c>
      <c r="D28" s="124">
        <v>45694</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52968.088448980001</v>
      </c>
      <c r="F38" s="138">
        <v>2118.7622343879498</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1130.6376124000001</v>
      </c>
      <c r="F40" s="143"/>
      <c r="G40" s="134"/>
      <c r="H40" s="78"/>
      <c r="I40" s="78"/>
      <c r="J40" s="78"/>
    </row>
    <row r="41" spans="1:10" x14ac:dyDescent="0.25">
      <c r="A41" s="113"/>
      <c r="B41" s="144"/>
      <c r="C41" s="145" t="s">
        <v>107</v>
      </c>
      <c r="D41" s="146"/>
      <c r="E41" s="352">
        <f>E38+E40</f>
        <v>54098.726061380003</v>
      </c>
      <c r="F41" s="352">
        <f>F38</f>
        <v>2118.7622343879498</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44140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298" t="s">
        <v>2193</v>
      </c>
      <c r="F48" s="310" t="s">
        <v>2174</v>
      </c>
      <c r="G48" s="311" t="s">
        <v>2166</v>
      </c>
      <c r="H48" s="78"/>
      <c r="I48" s="78"/>
      <c r="J48" s="78"/>
    </row>
    <row r="49" spans="1:10" x14ac:dyDescent="0.25">
      <c r="A49" s="113"/>
      <c r="B49" s="108"/>
      <c r="C49" s="109"/>
      <c r="D49" s="111" t="s">
        <v>2167</v>
      </c>
      <c r="E49" s="301" t="s">
        <v>2193</v>
      </c>
      <c r="F49" s="299" t="s">
        <v>2174</v>
      </c>
      <c r="G49" s="307" t="s">
        <v>2166</v>
      </c>
      <c r="H49" s="78"/>
      <c r="I49" s="78"/>
      <c r="J49" s="78"/>
    </row>
    <row r="50" spans="1:10" x14ac:dyDescent="0.25">
      <c r="A50" s="113"/>
      <c r="B50" s="95"/>
      <c r="C50" s="96"/>
      <c r="D50" s="112" t="s">
        <v>2169</v>
      </c>
      <c r="E50" s="302" t="s">
        <v>2174</v>
      </c>
      <c r="F50" s="308" t="s">
        <v>2174</v>
      </c>
      <c r="G50" s="309"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3">
        <v>900.36075903999995</v>
      </c>
      <c r="F55" s="78"/>
      <c r="G55" s="78"/>
      <c r="H55" s="78"/>
      <c r="I55" s="78"/>
      <c r="J55" s="78"/>
    </row>
    <row r="56" spans="1:10" x14ac:dyDescent="0.25">
      <c r="A56" s="113"/>
      <c r="B56" s="90" t="s">
        <v>2199</v>
      </c>
      <c r="C56" s="91"/>
      <c r="D56" s="155"/>
      <c r="E56" s="353"/>
      <c r="F56" s="156"/>
      <c r="G56" s="157"/>
      <c r="H56" s="78"/>
      <c r="I56" s="78"/>
      <c r="J56" s="78"/>
    </row>
    <row r="57" spans="1:10" x14ac:dyDescent="0.25">
      <c r="A57" s="113"/>
      <c r="B57" s="158" t="s">
        <v>2200</v>
      </c>
      <c r="C57" s="159"/>
      <c r="D57" s="160"/>
      <c r="E57" s="354">
        <f>E58-E55</f>
        <v>326.49644123999201</v>
      </c>
      <c r="F57" s="156"/>
      <c r="G57" s="157"/>
      <c r="H57" s="78"/>
      <c r="I57" s="78"/>
      <c r="J57" s="78"/>
    </row>
    <row r="58" spans="1:10" x14ac:dyDescent="0.25">
      <c r="A58" s="113"/>
      <c r="B58" s="144"/>
      <c r="C58" s="146"/>
      <c r="D58" s="161" t="s">
        <v>2201</v>
      </c>
      <c r="E58" s="355">
        <f>E62-E61</f>
        <v>1226.857200279992</v>
      </c>
      <c r="F58" s="156"/>
      <c r="G58" s="157"/>
      <c r="H58" s="78"/>
      <c r="I58" s="78"/>
      <c r="J58" s="78"/>
    </row>
    <row r="59" spans="1:10" x14ac:dyDescent="0.25">
      <c r="A59" s="113"/>
      <c r="B59" s="162" t="s">
        <v>2189</v>
      </c>
      <c r="C59" s="163"/>
      <c r="D59" s="164"/>
      <c r="E59" s="356">
        <v>44488.212149990002</v>
      </c>
      <c r="F59" s="156"/>
      <c r="G59" s="157"/>
      <c r="H59" s="78"/>
      <c r="I59" s="78"/>
      <c r="J59" s="78"/>
    </row>
    <row r="60" spans="1:10" x14ac:dyDescent="0.25">
      <c r="A60" s="113"/>
      <c r="B60" s="165" t="s">
        <v>2202</v>
      </c>
      <c r="C60" s="166"/>
      <c r="D60" s="167"/>
      <c r="E60" s="357">
        <v>2.1363010099999999</v>
      </c>
      <c r="F60" s="156"/>
      <c r="G60" s="157"/>
      <c r="H60" s="78"/>
      <c r="I60" s="78"/>
      <c r="J60" s="78"/>
    </row>
    <row r="61" spans="1:10" x14ac:dyDescent="0.25">
      <c r="A61" s="113"/>
      <c r="B61" s="144"/>
      <c r="C61" s="146"/>
      <c r="D61" s="161" t="s">
        <v>2203</v>
      </c>
      <c r="E61" s="355">
        <f>E59+E60</f>
        <v>44490.348451000005</v>
      </c>
      <c r="F61" s="156"/>
      <c r="G61" s="157"/>
      <c r="H61" s="78"/>
      <c r="I61" s="78"/>
      <c r="J61" s="78"/>
    </row>
    <row r="62" spans="1:10" x14ac:dyDescent="0.25">
      <c r="A62" s="113"/>
      <c r="B62" s="154" t="s">
        <v>2204</v>
      </c>
      <c r="C62" s="146"/>
      <c r="D62" s="147"/>
      <c r="E62" s="355">
        <v>45717.205651279997</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2"/>
      <c r="E70" s="312"/>
      <c r="F70" s="177"/>
      <c r="G70" s="178"/>
      <c r="H70" s="78"/>
      <c r="I70" s="174"/>
      <c r="J70" s="78"/>
    </row>
    <row r="71" spans="1:10" ht="26.25" x14ac:dyDescent="0.25">
      <c r="A71" s="77"/>
      <c r="B71" s="523" t="s">
        <v>554</v>
      </c>
      <c r="C71" s="91"/>
      <c r="D71" s="313">
        <v>6.8117172254917033</v>
      </c>
      <c r="E71" s="313">
        <v>7.7248091526226812</v>
      </c>
      <c r="F71" s="512" t="s">
        <v>2282</v>
      </c>
      <c r="G71" s="78"/>
      <c r="H71" s="78"/>
      <c r="I71" s="174"/>
      <c r="J71" s="78"/>
    </row>
    <row r="72" spans="1:10" x14ac:dyDescent="0.25">
      <c r="A72" s="77"/>
      <c r="B72" s="90" t="s">
        <v>556</v>
      </c>
      <c r="C72" s="179"/>
      <c r="D72" s="313"/>
      <c r="E72" s="313"/>
      <c r="F72" s="180"/>
      <c r="G72" s="78"/>
      <c r="H72" s="78"/>
      <c r="I72" s="174"/>
      <c r="J72" s="78"/>
    </row>
    <row r="73" spans="1:10" x14ac:dyDescent="0.25">
      <c r="A73" s="77"/>
      <c r="B73" s="108" t="s">
        <v>2188</v>
      </c>
      <c r="C73" s="109"/>
      <c r="D73" s="314">
        <f>E73</f>
        <v>0.18971595995703849</v>
      </c>
      <c r="E73" s="314">
        <v>0.18971595995703849</v>
      </c>
      <c r="F73" s="181" t="s">
        <v>2211</v>
      </c>
      <c r="G73" s="83"/>
      <c r="H73" s="78"/>
      <c r="I73" s="174"/>
      <c r="J73" s="78"/>
    </row>
    <row r="74" spans="1:10" x14ac:dyDescent="0.25">
      <c r="A74" s="77"/>
      <c r="B74" s="144"/>
      <c r="C74" s="145" t="s">
        <v>2212</v>
      </c>
      <c r="D74" s="315">
        <v>6.6732400966486338</v>
      </c>
      <c r="E74" s="315">
        <v>7.5672377434603124</v>
      </c>
      <c r="F74" s="182"/>
      <c r="G74" s="78"/>
      <c r="H74" s="78"/>
      <c r="I74" s="174"/>
      <c r="J74" s="78"/>
    </row>
    <row r="75" spans="1:10" x14ac:dyDescent="0.25">
      <c r="A75" s="77"/>
      <c r="B75" s="103"/>
      <c r="C75" s="183"/>
      <c r="D75" s="103"/>
      <c r="E75" s="103"/>
      <c r="F75" s="184"/>
      <c r="G75" s="78"/>
      <c r="H75" s="78"/>
      <c r="I75" s="174"/>
      <c r="J75" s="78"/>
    </row>
    <row r="76" spans="1:10" x14ac:dyDescent="0.25">
      <c r="A76" s="77"/>
      <c r="B76" s="144"/>
      <c r="C76" s="145" t="s">
        <v>2213</v>
      </c>
      <c r="D76" s="316">
        <f>E76</f>
        <v>5.1404262951215829</v>
      </c>
      <c r="E76" s="316">
        <v>5.1404262951215829</v>
      </c>
      <c r="F76" s="182" t="s">
        <v>2211</v>
      </c>
      <c r="G76" s="78"/>
      <c r="H76" s="78"/>
      <c r="I76" s="174"/>
      <c r="J76" s="78"/>
    </row>
    <row r="77" spans="1:10" x14ac:dyDescent="0.25">
      <c r="A77" s="77"/>
      <c r="B77" s="78"/>
      <c r="C77" s="78"/>
      <c r="D77" s="78"/>
      <c r="E77" s="78"/>
      <c r="F77" s="78"/>
      <c r="G77" s="78"/>
      <c r="H77" s="83"/>
      <c r="I77" s="185"/>
      <c r="J77" s="185"/>
    </row>
    <row r="78" spans="1:10" x14ac:dyDescent="0.25">
      <c r="A78" s="77" t="s">
        <v>2214</v>
      </c>
      <c r="B78" s="125" t="s">
        <v>2215</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2216</v>
      </c>
      <c r="E80" s="106" t="s">
        <v>127</v>
      </c>
      <c r="F80" s="186" t="s">
        <v>129</v>
      </c>
      <c r="G80" s="106" t="s">
        <v>131</v>
      </c>
      <c r="H80" s="106" t="s">
        <v>133</v>
      </c>
      <c r="I80" s="106" t="s">
        <v>135</v>
      </c>
      <c r="J80" s="107" t="s">
        <v>137</v>
      </c>
    </row>
    <row r="81" spans="1:10" x14ac:dyDescent="0.25">
      <c r="A81" s="77"/>
      <c r="B81" s="108" t="s">
        <v>2210</v>
      </c>
      <c r="C81" s="187"/>
      <c r="D81" s="358"/>
      <c r="E81" s="359"/>
      <c r="F81" s="360"/>
      <c r="G81" s="361"/>
      <c r="H81" s="359"/>
      <c r="I81" s="361"/>
      <c r="J81" s="362"/>
    </row>
    <row r="82" spans="1:10" x14ac:dyDescent="0.25">
      <c r="A82" s="77"/>
      <c r="B82" s="90" t="s">
        <v>554</v>
      </c>
      <c r="C82" s="155"/>
      <c r="D82" s="363">
        <v>5388.2313155178217</v>
      </c>
      <c r="E82" s="364">
        <v>5086.9956447622681</v>
      </c>
      <c r="F82" s="365">
        <v>4757.7609458296347</v>
      </c>
      <c r="G82" s="366">
        <v>4432.2810411831497</v>
      </c>
      <c r="H82" s="364">
        <v>4107.4565893866738</v>
      </c>
      <c r="I82" s="366">
        <v>15726.675642273822</v>
      </c>
      <c r="J82" s="367">
        <v>13437.255661716634</v>
      </c>
    </row>
    <row r="83" spans="1:10" x14ac:dyDescent="0.25">
      <c r="A83" s="77"/>
      <c r="B83" s="90" t="s">
        <v>556</v>
      </c>
      <c r="C83" s="155"/>
      <c r="D83" s="363"/>
      <c r="E83" s="364"/>
      <c r="F83" s="365"/>
      <c r="G83" s="366"/>
      <c r="H83" s="364"/>
      <c r="I83" s="366"/>
      <c r="J83" s="367"/>
    </row>
    <row r="84" spans="1:10" x14ac:dyDescent="0.25">
      <c r="A84" s="77"/>
      <c r="B84" s="108" t="s">
        <v>2188</v>
      </c>
      <c r="C84" s="187"/>
      <c r="D84" s="368">
        <f>E40</f>
        <v>1130.6376124000001</v>
      </c>
      <c r="E84" s="369"/>
      <c r="F84" s="369"/>
      <c r="G84" s="369"/>
      <c r="H84" s="369"/>
      <c r="I84" s="369"/>
      <c r="J84" s="370"/>
    </row>
    <row r="85" spans="1:10" x14ac:dyDescent="0.25">
      <c r="A85" s="77"/>
      <c r="B85" s="144"/>
      <c r="C85" s="188" t="s">
        <v>2217</v>
      </c>
      <c r="D85" s="371">
        <f>D82+D84</f>
        <v>6518.8689279178216</v>
      </c>
      <c r="E85" s="372">
        <f>E82</f>
        <v>5086.9956447622681</v>
      </c>
      <c r="F85" s="372">
        <f t="shared" ref="F85:I85" si="0">F82</f>
        <v>4757.7609458296347</v>
      </c>
      <c r="G85" s="372">
        <f t="shared" si="0"/>
        <v>4432.2810411831497</v>
      </c>
      <c r="H85" s="372">
        <f t="shared" si="0"/>
        <v>4107.4565893866738</v>
      </c>
      <c r="I85" s="372">
        <f t="shared" si="0"/>
        <v>15726.675642273822</v>
      </c>
      <c r="J85" s="373">
        <f>J82</f>
        <v>13437.255661716634</v>
      </c>
    </row>
    <row r="86" spans="1:10" x14ac:dyDescent="0.25">
      <c r="A86" s="77"/>
      <c r="B86" s="103"/>
      <c r="C86" s="189"/>
      <c r="D86" s="190"/>
      <c r="E86" s="190"/>
      <c r="F86" s="190"/>
      <c r="G86" s="190"/>
      <c r="H86" s="190"/>
      <c r="I86" s="190"/>
      <c r="J86" s="190"/>
    </row>
    <row r="87" spans="1:10" x14ac:dyDescent="0.25">
      <c r="A87" s="77"/>
      <c r="B87" s="95"/>
      <c r="C87" s="191" t="s">
        <v>2218</v>
      </c>
      <c r="D87" s="374">
        <f>D98</f>
        <v>4290</v>
      </c>
      <c r="E87" s="375">
        <f>E98</f>
        <v>5500</v>
      </c>
      <c r="F87" s="375">
        <f t="shared" ref="F87:I87" si="1">F98</f>
        <v>2750</v>
      </c>
      <c r="G87" s="375">
        <f t="shared" si="1"/>
        <v>5500</v>
      </c>
      <c r="H87" s="375">
        <f t="shared" si="1"/>
        <v>3000</v>
      </c>
      <c r="I87" s="375">
        <f t="shared" si="1"/>
        <v>19500</v>
      </c>
      <c r="J87" s="376">
        <f>J98</f>
        <v>3600</v>
      </c>
    </row>
    <row r="88" spans="1:10" x14ac:dyDescent="0.25">
      <c r="A88" s="77"/>
      <c r="B88" s="78"/>
      <c r="C88" s="78"/>
      <c r="D88" s="78"/>
      <c r="E88" s="78"/>
      <c r="F88" s="78"/>
      <c r="G88" s="78"/>
      <c r="H88" s="78"/>
      <c r="I88" s="78"/>
      <c r="J88" s="78"/>
    </row>
    <row r="89" spans="1:10" x14ac:dyDescent="0.25">
      <c r="A89" s="77" t="s">
        <v>2219</v>
      </c>
      <c r="B89" s="125" t="s">
        <v>2220</v>
      </c>
      <c r="C89" s="78"/>
      <c r="D89" s="78"/>
      <c r="E89" s="78"/>
      <c r="F89" s="78"/>
      <c r="G89" s="78"/>
      <c r="H89" s="78"/>
      <c r="I89" s="78"/>
      <c r="J89" s="78"/>
    </row>
    <row r="90" spans="1:10" x14ac:dyDescent="0.25">
      <c r="A90" s="77"/>
      <c r="B90" s="78"/>
      <c r="C90" s="78"/>
      <c r="D90" s="192"/>
      <c r="E90" s="78"/>
      <c r="F90" s="78"/>
      <c r="G90" s="78"/>
      <c r="H90" s="78"/>
      <c r="I90" s="78"/>
      <c r="J90" s="78"/>
    </row>
    <row r="91" spans="1:10" x14ac:dyDescent="0.25">
      <c r="A91" s="77"/>
      <c r="B91" s="98"/>
      <c r="C91" s="99"/>
      <c r="D91" s="105" t="s">
        <v>125</v>
      </c>
      <c r="E91" s="106" t="s">
        <v>127</v>
      </c>
      <c r="F91" s="186" t="s">
        <v>129</v>
      </c>
      <c r="G91" s="193" t="s">
        <v>131</v>
      </c>
      <c r="H91" s="106" t="s">
        <v>133</v>
      </c>
      <c r="I91" s="186" t="s">
        <v>135</v>
      </c>
      <c r="J91" s="151" t="s">
        <v>137</v>
      </c>
    </row>
    <row r="92" spans="1:10" x14ac:dyDescent="0.25">
      <c r="A92" s="77"/>
      <c r="B92" s="108" t="s">
        <v>2210</v>
      </c>
      <c r="C92" s="187"/>
      <c r="D92" s="358"/>
      <c r="E92" s="359"/>
      <c r="F92" s="360"/>
      <c r="G92" s="361"/>
      <c r="H92" s="359"/>
      <c r="I92" s="361"/>
      <c r="J92" s="362"/>
    </row>
    <row r="93" spans="1:10" x14ac:dyDescent="0.25">
      <c r="A93" s="77"/>
      <c r="B93" s="90" t="s">
        <v>554</v>
      </c>
      <c r="C93" s="155"/>
      <c r="D93" s="377">
        <v>4303.7167515299998</v>
      </c>
      <c r="E93" s="378">
        <v>4212.4460417199998</v>
      </c>
      <c r="F93" s="379">
        <v>4077.6261820099999</v>
      </c>
      <c r="G93" s="380">
        <v>3930.5389739500001</v>
      </c>
      <c r="H93" s="378">
        <v>3767.2298415400001</v>
      </c>
      <c r="I93" s="380">
        <v>15808.497721150001</v>
      </c>
      <c r="J93" s="381">
        <v>16836.601328770001</v>
      </c>
    </row>
    <row r="94" spans="1:10" x14ac:dyDescent="0.25">
      <c r="A94" s="77"/>
      <c r="B94" s="90" t="s">
        <v>556</v>
      </c>
      <c r="C94" s="155"/>
      <c r="D94" s="377"/>
      <c r="E94" s="378"/>
      <c r="F94" s="379"/>
      <c r="G94" s="380"/>
      <c r="H94" s="378"/>
      <c r="I94" s="380"/>
      <c r="J94" s="381"/>
    </row>
    <row r="95" spans="1:10" x14ac:dyDescent="0.25">
      <c r="A95" s="77"/>
      <c r="B95" s="108" t="s">
        <v>2188</v>
      </c>
      <c r="C95" s="187"/>
      <c r="D95" s="377">
        <f>E40</f>
        <v>1130.6376124000001</v>
      </c>
      <c r="E95" s="378"/>
      <c r="F95" s="379"/>
      <c r="G95" s="380"/>
      <c r="H95" s="378"/>
      <c r="I95" s="380"/>
      <c r="J95" s="381"/>
    </row>
    <row r="96" spans="1:10" x14ac:dyDescent="0.25">
      <c r="A96" s="77"/>
      <c r="B96" s="144"/>
      <c r="C96" s="188" t="s">
        <v>2221</v>
      </c>
      <c r="D96" s="371">
        <f>D93+D95</f>
        <v>5434.3543639299996</v>
      </c>
      <c r="E96" s="372">
        <f>E93</f>
        <v>4212.4460417199998</v>
      </c>
      <c r="F96" s="372">
        <f t="shared" ref="F96:I96" si="2">F93</f>
        <v>4077.6261820099999</v>
      </c>
      <c r="G96" s="372">
        <f t="shared" si="2"/>
        <v>3930.5389739500001</v>
      </c>
      <c r="H96" s="372">
        <f t="shared" si="2"/>
        <v>3767.2298415400001</v>
      </c>
      <c r="I96" s="372">
        <f t="shared" si="2"/>
        <v>15808.497721150001</v>
      </c>
      <c r="J96" s="373">
        <f>J93</f>
        <v>16836.601328770001</v>
      </c>
    </row>
    <row r="97" spans="1:10" ht="15.75" thickBot="1" x14ac:dyDescent="0.3">
      <c r="A97" s="77"/>
      <c r="B97" s="103"/>
      <c r="C97" s="189"/>
      <c r="D97" s="194"/>
      <c r="E97" s="194"/>
      <c r="F97" s="194"/>
      <c r="G97" s="194"/>
      <c r="H97" s="194"/>
      <c r="I97" s="194"/>
      <c r="J97" s="194"/>
    </row>
    <row r="98" spans="1:10" ht="15.75" thickBot="1" x14ac:dyDescent="0.3">
      <c r="A98" s="77"/>
      <c r="B98" s="518"/>
      <c r="C98" s="519" t="s">
        <v>2222</v>
      </c>
      <c r="D98" s="513">
        <v>4290</v>
      </c>
      <c r="E98" s="514">
        <v>5500</v>
      </c>
      <c r="F98" s="515">
        <v>2750</v>
      </c>
      <c r="G98" s="516">
        <v>5500</v>
      </c>
      <c r="H98" s="514">
        <v>3000</v>
      </c>
      <c r="I98" s="516">
        <v>19500</v>
      </c>
      <c r="J98" s="517">
        <v>3600</v>
      </c>
    </row>
    <row r="99" spans="1:10" x14ac:dyDescent="0.25">
      <c r="A99" s="77"/>
      <c r="B99" s="195"/>
      <c r="C99" s="196" t="s">
        <v>2223</v>
      </c>
      <c r="D99" s="520">
        <v>0</v>
      </c>
      <c r="E99" s="520">
        <v>0</v>
      </c>
      <c r="F99" s="520">
        <v>0</v>
      </c>
      <c r="G99" s="520">
        <v>0</v>
      </c>
      <c r="H99" s="520">
        <v>0</v>
      </c>
      <c r="I99" s="520">
        <v>0</v>
      </c>
      <c r="J99" s="521">
        <v>0</v>
      </c>
    </row>
    <row r="100" spans="1:10" ht="15.75" thickBot="1" x14ac:dyDescent="0.3">
      <c r="A100" s="77"/>
      <c r="B100" s="197"/>
      <c r="C100" s="198" t="s">
        <v>2224</v>
      </c>
      <c r="D100" s="522">
        <f>D98-D99</f>
        <v>4290</v>
      </c>
      <c r="E100" s="522">
        <f t="shared" ref="E100:I100" si="3">E98-E99</f>
        <v>5500</v>
      </c>
      <c r="F100" s="522">
        <f t="shared" si="3"/>
        <v>2750</v>
      </c>
      <c r="G100" s="522">
        <f t="shared" si="3"/>
        <v>5500</v>
      </c>
      <c r="H100" s="522">
        <f t="shared" si="3"/>
        <v>3000</v>
      </c>
      <c r="I100" s="522">
        <f t="shared" si="3"/>
        <v>19500</v>
      </c>
      <c r="J100" s="382">
        <f>J98-J99</f>
        <v>3600</v>
      </c>
    </row>
    <row r="101" spans="1:10" x14ac:dyDescent="0.25">
      <c r="A101" s="77"/>
      <c r="B101" s="78"/>
      <c r="C101" s="78"/>
      <c r="D101" s="78"/>
      <c r="E101" s="78"/>
      <c r="F101" s="78"/>
      <c r="G101" s="78"/>
      <c r="H101" s="78"/>
      <c r="I101" s="78"/>
      <c r="J101" s="78"/>
    </row>
    <row r="102" spans="1:10" x14ac:dyDescent="0.25">
      <c r="A102" s="77" t="s">
        <v>2225</v>
      </c>
      <c r="B102" s="125" t="s">
        <v>2226</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2227</v>
      </c>
      <c r="F104" s="78"/>
      <c r="G104" s="78"/>
      <c r="H104" s="78"/>
      <c r="I104" s="78"/>
      <c r="J104" s="78"/>
    </row>
    <row r="105" spans="1:10" x14ac:dyDescent="0.25">
      <c r="A105" s="77"/>
      <c r="B105" s="537" t="s">
        <v>2228</v>
      </c>
      <c r="C105" s="118" t="s">
        <v>2229</v>
      </c>
      <c r="D105" s="317">
        <v>0</v>
      </c>
      <c r="E105" s="318"/>
      <c r="F105" s="78"/>
      <c r="G105" s="78"/>
      <c r="H105" s="78"/>
      <c r="I105" s="78"/>
      <c r="J105" s="78"/>
    </row>
    <row r="106" spans="1:10" x14ac:dyDescent="0.25">
      <c r="A106" s="77"/>
      <c r="B106" s="538"/>
      <c r="C106" s="199" t="s">
        <v>2230</v>
      </c>
      <c r="D106" s="319">
        <v>0</v>
      </c>
      <c r="E106" s="320"/>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7" t="s">
        <v>2231</v>
      </c>
      <c r="C108" s="118" t="s">
        <v>2229</v>
      </c>
      <c r="D108" s="317">
        <v>0</v>
      </c>
      <c r="E108" s="318"/>
      <c r="F108" s="78"/>
      <c r="G108" s="78"/>
      <c r="H108" s="78"/>
      <c r="I108" s="78"/>
      <c r="J108" s="78"/>
    </row>
    <row r="109" spans="1:10" x14ac:dyDescent="0.25">
      <c r="A109" s="77"/>
      <c r="B109" s="538"/>
      <c r="C109" s="199" t="s">
        <v>2230</v>
      </c>
      <c r="D109" s="319">
        <v>0</v>
      </c>
      <c r="E109" s="320"/>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2232</v>
      </c>
      <c r="B111" s="125" t="s">
        <v>2233</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2227</v>
      </c>
      <c r="E113" s="78"/>
      <c r="F113" s="78"/>
      <c r="G113" s="78"/>
      <c r="H113" s="78"/>
      <c r="I113" s="78"/>
      <c r="J113" s="78"/>
    </row>
    <row r="114" spans="1:10" x14ac:dyDescent="0.25">
      <c r="A114" s="77"/>
      <c r="B114" s="200" t="s">
        <v>2234</v>
      </c>
      <c r="C114" s="321"/>
      <c r="D114" s="322"/>
      <c r="E114" s="78"/>
      <c r="F114" s="78"/>
      <c r="G114" s="78"/>
      <c r="H114" s="78"/>
      <c r="I114" s="78"/>
      <c r="J114" s="78"/>
    </row>
    <row r="115" spans="1:10" x14ac:dyDescent="0.25">
      <c r="A115" s="77"/>
      <c r="B115" s="201" t="s">
        <v>2235</v>
      </c>
      <c r="C115" s="323">
        <f>E40</f>
        <v>1130.6376124000001</v>
      </c>
      <c r="D115" s="324">
        <f>E73</f>
        <v>0.18971595995703849</v>
      </c>
      <c r="E115" s="78"/>
      <c r="F115" s="78"/>
      <c r="G115" s="78"/>
      <c r="H115" s="78"/>
      <c r="I115" s="78"/>
      <c r="J115" s="78"/>
    </row>
    <row r="116" spans="1:10" x14ac:dyDescent="0.25">
      <c r="A116" s="77"/>
      <c r="B116" s="200" t="s">
        <v>2236</v>
      </c>
      <c r="C116" s="321"/>
      <c r="D116" s="322"/>
      <c r="E116" s="78"/>
      <c r="F116" s="78"/>
      <c r="G116" s="78"/>
      <c r="H116" s="78"/>
      <c r="I116" s="78"/>
      <c r="J116" s="78"/>
    </row>
    <row r="117" spans="1:10" x14ac:dyDescent="0.25">
      <c r="A117" s="77"/>
      <c r="B117" s="154" t="s">
        <v>107</v>
      </c>
      <c r="C117" s="325">
        <f>C115</f>
        <v>1130.6376124000001</v>
      </c>
      <c r="D117" s="326">
        <f>D115</f>
        <v>0.18971595995703849</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opLeftCell="A15" workbookViewId="0">
      <selection activeCell="M36" activeCellId="1" sqref="D32:H32 M36"/>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02"/>
      <c r="B1" s="203" t="s">
        <v>2148</v>
      </c>
      <c r="C1" s="204"/>
      <c r="D1" s="204"/>
      <c r="E1" s="204"/>
      <c r="F1" s="204"/>
    </row>
    <row r="2" spans="1:6" x14ac:dyDescent="0.25">
      <c r="A2" s="168"/>
      <c r="B2" s="1"/>
      <c r="C2" s="1"/>
      <c r="D2" s="1"/>
      <c r="E2" s="1"/>
      <c r="F2" s="1"/>
    </row>
    <row r="3" spans="1:6" x14ac:dyDescent="0.25">
      <c r="A3" s="168"/>
      <c r="B3" s="205" t="s">
        <v>2149</v>
      </c>
      <c r="C3" s="206" t="s">
        <v>3</v>
      </c>
      <c r="D3" s="207"/>
      <c r="E3" s="208"/>
      <c r="F3" s="1"/>
    </row>
    <row r="4" spans="1:6" x14ac:dyDescent="0.25">
      <c r="A4" s="168"/>
      <c r="B4" s="205" t="s">
        <v>2150</v>
      </c>
      <c r="C4" s="350">
        <v>45747</v>
      </c>
      <c r="D4" s="1" t="s">
        <v>2151</v>
      </c>
      <c r="E4" s="1"/>
      <c r="F4" s="1"/>
    </row>
    <row r="5" spans="1:6" x14ac:dyDescent="0.25">
      <c r="A5" s="168"/>
      <c r="B5" s="1"/>
      <c r="C5" s="1"/>
      <c r="D5" s="1"/>
      <c r="E5" s="1"/>
      <c r="F5" s="1"/>
    </row>
    <row r="6" spans="1:6" x14ac:dyDescent="0.25">
      <c r="A6" s="209">
        <v>4</v>
      </c>
      <c r="B6" s="203" t="s">
        <v>2237</v>
      </c>
      <c r="C6" s="203"/>
      <c r="D6" s="203"/>
      <c r="E6" s="203"/>
      <c r="F6" s="203"/>
    </row>
    <row r="7" spans="1:6" x14ac:dyDescent="0.25">
      <c r="A7" s="168"/>
      <c r="B7" s="1"/>
      <c r="C7" s="1"/>
      <c r="D7" s="1"/>
      <c r="E7" s="1"/>
      <c r="F7" s="1"/>
    </row>
    <row r="8" spans="1:6" x14ac:dyDescent="0.25">
      <c r="A8" s="168"/>
      <c r="B8" s="1"/>
      <c r="C8" s="1"/>
      <c r="D8" s="1"/>
      <c r="E8" s="1"/>
      <c r="F8" s="1"/>
    </row>
    <row r="9" spans="1:6" x14ac:dyDescent="0.25">
      <c r="A9" s="168" t="s">
        <v>2238</v>
      </c>
      <c r="B9" s="210" t="s">
        <v>2239</v>
      </c>
      <c r="C9" s="1"/>
      <c r="D9" s="1"/>
      <c r="E9" s="1"/>
      <c r="F9" s="1"/>
    </row>
    <row r="10" spans="1:6" x14ac:dyDescent="0.25">
      <c r="A10" s="168"/>
      <c r="B10" s="1"/>
      <c r="C10" s="1"/>
      <c r="D10" s="1"/>
      <c r="E10" s="1"/>
      <c r="F10" s="1"/>
    </row>
    <row r="11" spans="1:6" ht="25.5" x14ac:dyDescent="0.25">
      <c r="A11" s="168"/>
      <c r="B11" s="1"/>
      <c r="C11" s="267" t="s">
        <v>2240</v>
      </c>
      <c r="D11" s="1"/>
      <c r="E11" s="1"/>
      <c r="F11" s="1"/>
    </row>
    <row r="12" spans="1:6" x14ac:dyDescent="0.25">
      <c r="A12" s="168"/>
      <c r="B12" s="211" t="s">
        <v>2241</v>
      </c>
      <c r="C12" s="212">
        <v>1</v>
      </c>
      <c r="D12" s="1"/>
      <c r="E12" s="1"/>
      <c r="F12" s="1"/>
    </row>
    <row r="13" spans="1:6" x14ac:dyDescent="0.25">
      <c r="A13" s="168"/>
      <c r="B13" s="213" t="s">
        <v>2242</v>
      </c>
      <c r="C13" s="214"/>
      <c r="D13" s="1"/>
      <c r="E13" s="1"/>
      <c r="F13" s="1"/>
    </row>
    <row r="14" spans="1:6" x14ac:dyDescent="0.25">
      <c r="A14" s="168"/>
      <c r="B14" s="215" t="s">
        <v>2243</v>
      </c>
      <c r="C14" s="216">
        <v>0</v>
      </c>
      <c r="D14" s="1"/>
      <c r="E14" s="1"/>
      <c r="F14" s="1"/>
    </row>
    <row r="15" spans="1:6" x14ac:dyDescent="0.25">
      <c r="A15" s="168"/>
      <c r="B15" s="215" t="s">
        <v>2244</v>
      </c>
      <c r="C15" s="216">
        <v>0</v>
      </c>
      <c r="D15" s="1"/>
      <c r="E15" s="1"/>
      <c r="F15" s="1"/>
    </row>
    <row r="16" spans="1:6" x14ac:dyDescent="0.25">
      <c r="A16" s="168"/>
      <c r="B16" s="215" t="s">
        <v>2245</v>
      </c>
      <c r="C16" s="216">
        <v>0</v>
      </c>
      <c r="D16" s="1"/>
      <c r="E16" s="1"/>
      <c r="F16" s="1"/>
    </row>
    <row r="17" spans="1:6" x14ac:dyDescent="0.25">
      <c r="A17" s="168"/>
      <c r="B17" s="215" t="s">
        <v>2246</v>
      </c>
      <c r="C17" s="216">
        <v>0</v>
      </c>
      <c r="D17" s="1"/>
      <c r="E17" s="1"/>
      <c r="F17" s="1"/>
    </row>
    <row r="18" spans="1:6" x14ac:dyDescent="0.25">
      <c r="A18" s="168"/>
      <c r="B18" s="215" t="s">
        <v>2247</v>
      </c>
      <c r="C18" s="217">
        <v>0</v>
      </c>
      <c r="D18" s="1"/>
      <c r="E18" s="1"/>
      <c r="F18" s="1"/>
    </row>
    <row r="19" spans="1:6" x14ac:dyDescent="0.25">
      <c r="A19" s="168"/>
      <c r="B19" s="218" t="s">
        <v>2248</v>
      </c>
      <c r="C19" s="219">
        <v>0</v>
      </c>
      <c r="D19" s="1"/>
      <c r="E19" s="1"/>
      <c r="F19" s="1"/>
    </row>
    <row r="20" spans="1:6" x14ac:dyDescent="0.25">
      <c r="A20" s="168"/>
      <c r="B20" s="1"/>
      <c r="C20" s="1"/>
      <c r="D20" s="1"/>
      <c r="E20" s="1"/>
      <c r="F20" s="1"/>
    </row>
    <row r="21" spans="1:6" x14ac:dyDescent="0.25">
      <c r="A21" s="168" t="s">
        <v>2249</v>
      </c>
      <c r="B21" s="210" t="s">
        <v>2250</v>
      </c>
      <c r="C21" s="169"/>
      <c r="D21" s="1"/>
      <c r="E21" s="1"/>
      <c r="F21" s="1"/>
    </row>
    <row r="22" spans="1:6" x14ac:dyDescent="0.25">
      <c r="A22" s="168"/>
      <c r="B22" s="220"/>
      <c r="C22" s="169"/>
      <c r="D22" s="1"/>
      <c r="E22" s="1"/>
      <c r="F22" s="1"/>
    </row>
    <row r="23" spans="1:6" x14ac:dyDescent="0.25">
      <c r="A23" s="168"/>
      <c r="B23" s="221" t="s">
        <v>2251</v>
      </c>
      <c r="C23" s="222" t="s">
        <v>27</v>
      </c>
      <c r="D23" s="223" t="s">
        <v>2252</v>
      </c>
      <c r="E23" s="1"/>
      <c r="F23" s="168"/>
    </row>
    <row r="24" spans="1:6" x14ac:dyDescent="0.25">
      <c r="A24" s="168"/>
      <c r="B24" s="224" t="s">
        <v>2253</v>
      </c>
      <c r="C24" s="225" t="s">
        <v>2</v>
      </c>
      <c r="D24" s="226">
        <v>0</v>
      </c>
      <c r="E24" s="168"/>
      <c r="F24" s="1"/>
    </row>
    <row r="25" spans="1:6" x14ac:dyDescent="0.25">
      <c r="A25" s="168"/>
      <c r="B25" s="224"/>
      <c r="C25" s="227"/>
      <c r="D25" s="228"/>
      <c r="E25" s="1"/>
      <c r="F25" s="1"/>
    </row>
    <row r="26" spans="1:6" x14ac:dyDescent="0.25">
      <c r="A26" s="168"/>
      <c r="B26" s="229"/>
      <c r="C26" s="230"/>
      <c r="D26" s="231"/>
      <c r="E26" s="1"/>
      <c r="F26" s="1"/>
    </row>
    <row r="27" spans="1:6" x14ac:dyDescent="0.25">
      <c r="A27" s="168"/>
      <c r="B27" s="1"/>
      <c r="C27" s="1"/>
      <c r="D27" s="1"/>
      <c r="E27" s="1"/>
      <c r="F27" s="1"/>
    </row>
    <row r="28" spans="1:6" x14ac:dyDescent="0.25">
      <c r="A28" s="168" t="s">
        <v>2254</v>
      </c>
      <c r="B28" s="210" t="s">
        <v>2255</v>
      </c>
      <c r="C28" s="1"/>
      <c r="D28" s="1"/>
      <c r="E28" s="1"/>
      <c r="F28" s="1"/>
    </row>
    <row r="29" spans="1:6" x14ac:dyDescent="0.25">
      <c r="A29" s="168"/>
      <c r="B29" s="210"/>
      <c r="C29" s="1"/>
      <c r="D29" s="1"/>
      <c r="E29" s="1"/>
      <c r="F29" s="1"/>
    </row>
    <row r="30" spans="1:6" x14ac:dyDescent="0.25">
      <c r="A30" s="168"/>
      <c r="B30" s="1"/>
      <c r="C30" s="1"/>
      <c r="D30" s="1"/>
      <c r="E30" s="232" t="s">
        <v>2252</v>
      </c>
      <c r="F30" s="168"/>
    </row>
    <row r="31" spans="1:6" x14ac:dyDescent="0.25">
      <c r="A31" s="168"/>
      <c r="B31" s="233" t="s">
        <v>2256</v>
      </c>
      <c r="C31" s="234"/>
      <c r="D31" s="235"/>
      <c r="E31" s="236"/>
      <c r="F31" s="1"/>
    </row>
    <row r="32" spans="1:6" x14ac:dyDescent="0.25">
      <c r="A32" s="168"/>
      <c r="B32" s="237" t="s">
        <v>2257</v>
      </c>
      <c r="C32" s="238"/>
      <c r="D32" s="239"/>
      <c r="E32" s="240"/>
      <c r="F32" s="1"/>
    </row>
    <row r="33" spans="1:6" x14ac:dyDescent="0.25">
      <c r="A33" s="168"/>
      <c r="B33" s="241"/>
      <c r="C33" s="242"/>
      <c r="D33" s="243" t="s">
        <v>2258</v>
      </c>
      <c r="E33" s="208"/>
      <c r="F33" s="1"/>
    </row>
    <row r="34" spans="1:6" x14ac:dyDescent="0.25">
      <c r="A34" s="168"/>
      <c r="B34" s="244" t="s">
        <v>918</v>
      </c>
      <c r="C34" s="245" t="s">
        <v>2259</v>
      </c>
      <c r="D34" s="246"/>
      <c r="E34" s="247">
        <v>1</v>
      </c>
      <c r="F34" s="1"/>
    </row>
    <row r="35" spans="1:6" x14ac:dyDescent="0.25">
      <c r="A35" s="168"/>
      <c r="B35" s="215"/>
      <c r="C35" s="248" t="s">
        <v>1027</v>
      </c>
      <c r="D35" s="249"/>
      <c r="E35" s="250"/>
      <c r="F35" s="1"/>
    </row>
    <row r="36" spans="1:6" x14ac:dyDescent="0.25">
      <c r="A36" s="168"/>
      <c r="B36" s="215"/>
      <c r="C36" s="248" t="s">
        <v>1027</v>
      </c>
      <c r="D36" s="249"/>
      <c r="E36" s="250"/>
      <c r="F36" s="1"/>
    </row>
    <row r="37" spans="1:6" x14ac:dyDescent="0.25">
      <c r="A37" s="168"/>
      <c r="B37" s="251"/>
      <c r="C37" s="252" t="s">
        <v>1027</v>
      </c>
      <c r="D37" s="253"/>
      <c r="E37" s="254"/>
      <c r="F37" s="1"/>
    </row>
    <row r="38" spans="1:6" x14ac:dyDescent="0.25">
      <c r="A38" s="168"/>
      <c r="B38" s="255"/>
      <c r="C38" s="242"/>
      <c r="D38" s="243" t="s">
        <v>2260</v>
      </c>
      <c r="E38" s="208"/>
      <c r="F38" s="1"/>
    </row>
    <row r="39" spans="1:6" x14ac:dyDescent="0.25">
      <c r="A39" s="168"/>
      <c r="B39" s="256"/>
      <c r="C39" s="1"/>
      <c r="D39" s="1"/>
      <c r="E39" s="257"/>
      <c r="F39" s="1"/>
    </row>
    <row r="40" spans="1:6" x14ac:dyDescent="0.25">
      <c r="A40" s="168" t="s">
        <v>2261</v>
      </c>
      <c r="B40" s="210" t="s">
        <v>2262</v>
      </c>
      <c r="C40" s="1"/>
      <c r="D40" s="1"/>
      <c r="E40" s="1"/>
      <c r="F40" s="1"/>
    </row>
    <row r="41" spans="1:6" x14ac:dyDescent="0.25">
      <c r="A41" s="168"/>
      <c r="B41" s="1"/>
      <c r="C41" s="1"/>
      <c r="D41" s="1"/>
      <c r="E41" s="1"/>
      <c r="F41" s="1"/>
    </row>
    <row r="42" spans="1:6" x14ac:dyDescent="0.25">
      <c r="A42" s="168"/>
      <c r="B42" s="1"/>
      <c r="C42" s="1"/>
      <c r="D42" s="232" t="s">
        <v>2252</v>
      </c>
      <c r="E42" s="1"/>
      <c r="F42" s="1"/>
    </row>
    <row r="43" spans="1:6" x14ac:dyDescent="0.25">
      <c r="A43" s="168"/>
      <c r="B43" s="258" t="s">
        <v>2263</v>
      </c>
      <c r="C43" s="259"/>
      <c r="D43" s="260">
        <v>0.5903949002858947</v>
      </c>
      <c r="E43" s="1"/>
      <c r="F43" s="1"/>
    </row>
    <row r="44" spans="1:6" x14ac:dyDescent="0.25">
      <c r="A44" s="168"/>
      <c r="B44" s="261" t="s">
        <v>2264</v>
      </c>
      <c r="C44" s="262"/>
      <c r="D44" s="263">
        <v>0.30228557713485565</v>
      </c>
      <c r="E44" s="1"/>
      <c r="F44" s="1"/>
    </row>
    <row r="45" spans="1:6" x14ac:dyDescent="0.25">
      <c r="A45" s="168"/>
      <c r="B45" s="261" t="s">
        <v>2265</v>
      </c>
      <c r="C45" s="262"/>
      <c r="D45" s="263">
        <v>8.5491857291995627E-2</v>
      </c>
      <c r="E45" s="1"/>
      <c r="F45" s="1"/>
    </row>
    <row r="46" spans="1:6" x14ac:dyDescent="0.25">
      <c r="A46" s="168"/>
      <c r="B46" s="261" t="s">
        <v>2266</v>
      </c>
      <c r="C46" s="262"/>
      <c r="D46" s="263">
        <v>1.2746111755388468E-2</v>
      </c>
      <c r="E46" s="1"/>
      <c r="F46" s="1"/>
    </row>
    <row r="47" spans="1:6" x14ac:dyDescent="0.25">
      <c r="A47" s="168"/>
      <c r="B47" s="261" t="s">
        <v>2267</v>
      </c>
      <c r="C47" s="262"/>
      <c r="D47" s="263">
        <v>8.2450145910147512E-3</v>
      </c>
      <c r="E47" s="1"/>
      <c r="F47" s="1"/>
    </row>
    <row r="48" spans="1:6" x14ac:dyDescent="0.25">
      <c r="A48" s="168"/>
      <c r="B48" s="264" t="s">
        <v>2268</v>
      </c>
      <c r="C48" s="265"/>
      <c r="D48" s="266">
        <v>8.365389408507768E-4</v>
      </c>
      <c r="E48" s="1"/>
      <c r="F48" s="1"/>
    </row>
    <row r="49" spans="1:6" x14ac:dyDescent="0.25">
      <c r="A49" s="168"/>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opLeftCell="A16" workbookViewId="0">
      <selection activeCell="M36" activeCellId="1" sqref="D32:H32 M3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02"/>
      <c r="B1" s="203" t="s">
        <v>2148</v>
      </c>
      <c r="C1" s="204"/>
      <c r="D1" s="204"/>
      <c r="E1" s="204"/>
      <c r="F1" s="204"/>
      <c r="G1" s="204"/>
      <c r="H1" s="204"/>
    </row>
    <row r="2" spans="1:8" x14ac:dyDescent="0.25">
      <c r="A2" s="256"/>
      <c r="B2" s="1"/>
      <c r="C2" s="1"/>
      <c r="D2" s="1"/>
      <c r="E2" s="1"/>
      <c r="F2" s="1"/>
      <c r="G2" s="1"/>
      <c r="H2" s="1"/>
    </row>
    <row r="3" spans="1:8" x14ac:dyDescent="0.25">
      <c r="A3" s="256"/>
      <c r="B3" s="205" t="s">
        <v>2149</v>
      </c>
      <c r="C3" s="206" t="s">
        <v>3</v>
      </c>
      <c r="D3" s="207"/>
      <c r="E3" s="208"/>
      <c r="F3" s="1"/>
      <c r="G3" s="1"/>
      <c r="H3" s="1"/>
    </row>
    <row r="4" spans="1:8" x14ac:dyDescent="0.25">
      <c r="A4" s="256"/>
      <c r="B4" s="205" t="s">
        <v>2150</v>
      </c>
      <c r="C4" s="350">
        <v>45747</v>
      </c>
      <c r="D4" s="1" t="s">
        <v>2151</v>
      </c>
      <c r="E4" s="1"/>
      <c r="F4" s="1"/>
      <c r="G4" s="1"/>
      <c r="H4" s="1"/>
    </row>
    <row r="5" spans="1:8" x14ac:dyDescent="0.25">
      <c r="A5" s="256"/>
      <c r="B5" s="1"/>
      <c r="C5" s="1"/>
      <c r="D5" s="1"/>
      <c r="E5" s="1"/>
      <c r="F5" s="1"/>
      <c r="G5" s="1"/>
      <c r="H5" s="1"/>
    </row>
    <row r="6" spans="1:8" x14ac:dyDescent="0.25">
      <c r="A6" s="209">
        <v>6</v>
      </c>
      <c r="B6" s="203" t="s">
        <v>2269</v>
      </c>
      <c r="C6" s="203"/>
      <c r="D6" s="203"/>
      <c r="E6" s="203"/>
      <c r="F6" s="203"/>
      <c r="G6" s="203"/>
      <c r="H6" s="203"/>
    </row>
    <row r="7" spans="1:8" x14ac:dyDescent="0.25">
      <c r="A7" s="168"/>
      <c r="B7" s="1"/>
      <c r="C7" s="1"/>
      <c r="D7" s="1"/>
      <c r="E7" s="1"/>
      <c r="F7" s="1"/>
      <c r="G7" s="1"/>
      <c r="H7" s="1"/>
    </row>
    <row r="8" spans="1:8" x14ac:dyDescent="0.25">
      <c r="A8" s="168"/>
      <c r="B8" s="1"/>
      <c r="C8" s="1"/>
      <c r="D8" s="1"/>
      <c r="E8" s="1"/>
      <c r="F8" s="1"/>
      <c r="G8" s="1"/>
      <c r="H8" s="1"/>
    </row>
    <row r="9" spans="1:8" x14ac:dyDescent="0.25">
      <c r="A9" s="168" t="s">
        <v>2270</v>
      </c>
      <c r="B9" s="210" t="s">
        <v>2271</v>
      </c>
      <c r="C9" s="1"/>
      <c r="D9" s="1"/>
      <c r="E9" s="1"/>
      <c r="F9" s="1"/>
      <c r="G9" s="1"/>
      <c r="H9" s="1"/>
    </row>
    <row r="10" spans="1:8" x14ac:dyDescent="0.25">
      <c r="A10" s="168"/>
      <c r="B10" s="78"/>
      <c r="C10" s="78"/>
      <c r="D10" s="327">
        <f>YEAR(C4)</f>
        <v>2025</v>
      </c>
      <c r="E10" s="328">
        <f>D10-1</f>
        <v>2024</v>
      </c>
      <c r="F10" s="328">
        <f>D10-2</f>
        <v>2023</v>
      </c>
      <c r="G10" s="329">
        <f>D10-3</f>
        <v>2022</v>
      </c>
      <c r="H10" s="1"/>
    </row>
    <row r="11" spans="1:8" x14ac:dyDescent="0.25">
      <c r="A11" s="168"/>
      <c r="B11" s="85" t="s">
        <v>2272</v>
      </c>
      <c r="C11" s="86"/>
      <c r="D11" s="330">
        <v>22000</v>
      </c>
      <c r="E11" s="331">
        <v>22750</v>
      </c>
      <c r="F11" s="331">
        <v>22000</v>
      </c>
      <c r="G11" s="332">
        <v>18750</v>
      </c>
      <c r="H11" s="1"/>
    </row>
    <row r="12" spans="1:8" x14ac:dyDescent="0.25">
      <c r="A12" s="168"/>
      <c r="B12" s="108" t="s">
        <v>2273</v>
      </c>
      <c r="C12" s="109"/>
      <c r="D12" s="333">
        <f>D13-D11</f>
        <v>22140</v>
      </c>
      <c r="E12" s="333">
        <f t="shared" ref="E12:F12" si="0">E13-E11</f>
        <v>21390</v>
      </c>
      <c r="F12" s="333">
        <f t="shared" si="0"/>
        <v>23740</v>
      </c>
      <c r="G12" s="335">
        <f>G13-G11</f>
        <v>26740</v>
      </c>
      <c r="H12" s="1"/>
    </row>
    <row r="13" spans="1:8" x14ac:dyDescent="0.25">
      <c r="A13" s="168"/>
      <c r="B13" s="144" t="s">
        <v>2274</v>
      </c>
      <c r="C13" s="146"/>
      <c r="D13" s="336">
        <f>D21</f>
        <v>44140</v>
      </c>
      <c r="E13" s="337">
        <f>E21</f>
        <v>44140</v>
      </c>
      <c r="F13" s="337">
        <f>F21</f>
        <v>45740</v>
      </c>
      <c r="G13" s="338">
        <f>G21</f>
        <v>45490</v>
      </c>
      <c r="H13" s="1"/>
    </row>
    <row r="14" spans="1:8" x14ac:dyDescent="0.25">
      <c r="A14" s="168"/>
      <c r="B14" s="78"/>
      <c r="C14" s="78"/>
      <c r="D14" s="81"/>
      <c r="E14" s="81"/>
      <c r="F14" s="81"/>
      <c r="G14" s="81"/>
      <c r="H14" s="1"/>
    </row>
    <row r="15" spans="1:8" x14ac:dyDescent="0.25">
      <c r="A15" s="168"/>
      <c r="B15" s="85" t="s">
        <v>2275</v>
      </c>
      <c r="C15" s="86"/>
      <c r="D15" s="339">
        <v>44140</v>
      </c>
      <c r="E15" s="339">
        <v>44140</v>
      </c>
      <c r="F15" s="339">
        <v>45740</v>
      </c>
      <c r="G15" s="340">
        <v>45490</v>
      </c>
      <c r="H15" s="1"/>
    </row>
    <row r="16" spans="1:8" x14ac:dyDescent="0.25">
      <c r="A16" s="168"/>
      <c r="B16" s="108" t="s">
        <v>2276</v>
      </c>
      <c r="C16" s="109"/>
      <c r="D16" s="341">
        <v>0</v>
      </c>
      <c r="E16" s="341">
        <v>0</v>
      </c>
      <c r="F16" s="341">
        <v>0</v>
      </c>
      <c r="G16" s="342">
        <v>0</v>
      </c>
      <c r="H16" s="1"/>
    </row>
    <row r="17" spans="1:8" x14ac:dyDescent="0.25">
      <c r="A17" s="168"/>
      <c r="B17" s="108" t="s">
        <v>2277</v>
      </c>
      <c r="C17" s="109"/>
      <c r="D17" s="341">
        <v>0</v>
      </c>
      <c r="E17" s="341">
        <v>0</v>
      </c>
      <c r="F17" s="343">
        <v>0</v>
      </c>
      <c r="G17" s="344">
        <v>0</v>
      </c>
      <c r="H17" s="1"/>
    </row>
    <row r="18" spans="1:8" x14ac:dyDescent="0.25">
      <c r="A18" s="168"/>
      <c r="B18" s="108" t="s">
        <v>2278</v>
      </c>
      <c r="C18" s="109"/>
      <c r="D18" s="341">
        <v>0</v>
      </c>
      <c r="E18" s="341">
        <v>0</v>
      </c>
      <c r="F18" s="343">
        <v>0</v>
      </c>
      <c r="G18" s="344">
        <v>0</v>
      </c>
      <c r="H18" s="1"/>
    </row>
    <row r="19" spans="1:8" x14ac:dyDescent="0.25">
      <c r="A19" s="168"/>
      <c r="B19" s="268" t="s">
        <v>2279</v>
      </c>
      <c r="C19" s="109"/>
      <c r="D19" s="341">
        <v>0</v>
      </c>
      <c r="E19" s="341">
        <v>0</v>
      </c>
      <c r="F19" s="343">
        <v>0</v>
      </c>
      <c r="G19" s="344">
        <v>0</v>
      </c>
      <c r="H19" s="1"/>
    </row>
    <row r="20" spans="1:8" x14ac:dyDescent="0.25">
      <c r="A20" s="168"/>
      <c r="B20" s="108" t="s">
        <v>105</v>
      </c>
      <c r="C20" s="109"/>
      <c r="D20" s="341">
        <v>0</v>
      </c>
      <c r="E20" s="341">
        <v>0</v>
      </c>
      <c r="F20" s="343">
        <v>0</v>
      </c>
      <c r="G20" s="344">
        <v>0</v>
      </c>
      <c r="H20" s="1"/>
    </row>
    <row r="21" spans="1:8" x14ac:dyDescent="0.25">
      <c r="A21" s="168"/>
      <c r="B21" s="144" t="s">
        <v>2274</v>
      </c>
      <c r="C21" s="146"/>
      <c r="D21" s="345">
        <f>D15</f>
        <v>44140</v>
      </c>
      <c r="E21" s="345">
        <f t="shared" ref="E21:F21" si="1">E15</f>
        <v>44140</v>
      </c>
      <c r="F21" s="345">
        <f t="shared" si="1"/>
        <v>45740</v>
      </c>
      <c r="G21" s="346">
        <f>G15</f>
        <v>45490</v>
      </c>
      <c r="H21" s="1"/>
    </row>
    <row r="22" spans="1:8" x14ac:dyDescent="0.25">
      <c r="A22" s="168"/>
      <c r="B22" s="78"/>
      <c r="C22" s="78"/>
      <c r="D22" s="81"/>
      <c r="E22" s="81"/>
      <c r="F22" s="269"/>
      <c r="G22" s="269"/>
      <c r="H22" s="1"/>
    </row>
    <row r="23" spans="1:8" x14ac:dyDescent="0.25">
      <c r="A23" s="168"/>
      <c r="B23" s="85" t="s">
        <v>256</v>
      </c>
      <c r="C23" s="86"/>
      <c r="D23" s="330">
        <v>44050</v>
      </c>
      <c r="E23" s="331">
        <v>44050</v>
      </c>
      <c r="F23" s="331">
        <v>45650</v>
      </c>
      <c r="G23" s="347">
        <v>44900</v>
      </c>
      <c r="H23" s="1"/>
    </row>
    <row r="24" spans="1:8" x14ac:dyDescent="0.25">
      <c r="A24" s="168"/>
      <c r="B24" s="108" t="s">
        <v>258</v>
      </c>
      <c r="C24" s="109"/>
      <c r="D24" s="333">
        <f>D26-D23-D25</f>
        <v>90</v>
      </c>
      <c r="E24" s="333">
        <f t="shared" ref="E24:F24" si="2">E26-E23-E25</f>
        <v>90</v>
      </c>
      <c r="F24" s="333">
        <f t="shared" si="2"/>
        <v>90</v>
      </c>
      <c r="G24" s="335">
        <f>G26-G23-G25</f>
        <v>590</v>
      </c>
      <c r="H24" s="1"/>
    </row>
    <row r="25" spans="1:8" x14ac:dyDescent="0.25">
      <c r="A25" s="168"/>
      <c r="B25" s="108" t="s">
        <v>105</v>
      </c>
      <c r="C25" s="109"/>
      <c r="D25" s="333">
        <v>0</v>
      </c>
      <c r="E25" s="334">
        <v>0</v>
      </c>
      <c r="F25" s="334">
        <v>0</v>
      </c>
      <c r="G25" s="335">
        <v>0</v>
      </c>
      <c r="H25" s="1"/>
    </row>
    <row r="26" spans="1:8" x14ac:dyDescent="0.25">
      <c r="A26" s="168"/>
      <c r="B26" s="144" t="s">
        <v>2274</v>
      </c>
      <c r="C26" s="146"/>
      <c r="D26" s="337">
        <f>D21</f>
        <v>44140</v>
      </c>
      <c r="E26" s="337">
        <f>E21</f>
        <v>44140</v>
      </c>
      <c r="F26" s="337">
        <f>F21</f>
        <v>45740</v>
      </c>
      <c r="G26" s="338">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2280</v>
      </c>
      <c r="B29" s="210" t="s">
        <v>2281</v>
      </c>
      <c r="C29" s="1"/>
      <c r="D29" s="1"/>
      <c r="E29" s="1"/>
      <c r="F29" s="1"/>
      <c r="G29" s="1"/>
      <c r="H29" s="1"/>
    </row>
    <row r="30" spans="1:8" x14ac:dyDescent="0.25">
      <c r="A30" s="1"/>
      <c r="B30" s="78"/>
      <c r="C30" s="78"/>
      <c r="D30" s="327">
        <f>D10</f>
        <v>2025</v>
      </c>
      <c r="E30" s="328">
        <f>E10</f>
        <v>2024</v>
      </c>
      <c r="F30" s="328">
        <f>F10</f>
        <v>2023</v>
      </c>
      <c r="G30" s="329">
        <f>G10</f>
        <v>2022</v>
      </c>
      <c r="H30" s="1"/>
    </row>
    <row r="31" spans="1:8" x14ac:dyDescent="0.25">
      <c r="A31" s="168"/>
      <c r="B31" s="85" t="s">
        <v>2272</v>
      </c>
      <c r="C31" s="86"/>
      <c r="D31" s="331">
        <v>0</v>
      </c>
      <c r="E31" s="331">
        <v>2250</v>
      </c>
      <c r="F31" s="331">
        <v>4750</v>
      </c>
      <c r="G31" s="332">
        <v>5750</v>
      </c>
      <c r="H31" s="1"/>
    </row>
    <row r="32" spans="1:8" x14ac:dyDescent="0.25">
      <c r="A32" s="168"/>
      <c r="B32" s="108" t="s">
        <v>2273</v>
      </c>
      <c r="C32" s="109"/>
      <c r="D32" s="334">
        <f>D33-D31</f>
        <v>750</v>
      </c>
      <c r="E32" s="334">
        <f t="shared" ref="E32:F32" si="3">E33-E31</f>
        <v>2000</v>
      </c>
      <c r="F32" s="334">
        <f t="shared" si="3"/>
        <v>3750</v>
      </c>
      <c r="G32" s="348">
        <f>G33-G31</f>
        <v>6600</v>
      </c>
      <c r="H32" s="1"/>
    </row>
    <row r="33" spans="1:8" x14ac:dyDescent="0.25">
      <c r="A33" s="168"/>
      <c r="B33" s="144" t="s">
        <v>2274</v>
      </c>
      <c r="C33" s="146"/>
      <c r="D33" s="337">
        <f>D41</f>
        <v>750</v>
      </c>
      <c r="E33" s="337">
        <f t="shared" ref="E33:F33" si="4">E41</f>
        <v>4250</v>
      </c>
      <c r="F33" s="337">
        <f t="shared" si="4"/>
        <v>8500</v>
      </c>
      <c r="G33" s="338">
        <f>G41</f>
        <v>12350</v>
      </c>
      <c r="H33" s="1"/>
    </row>
    <row r="34" spans="1:8" x14ac:dyDescent="0.25">
      <c r="A34" s="168"/>
      <c r="B34" s="78"/>
      <c r="C34" s="78"/>
      <c r="D34" s="81"/>
      <c r="E34" s="81"/>
      <c r="F34" s="81"/>
      <c r="G34" s="81"/>
      <c r="H34" s="1"/>
    </row>
    <row r="35" spans="1:8" x14ac:dyDescent="0.25">
      <c r="A35" s="168"/>
      <c r="B35" s="85" t="s">
        <v>2275</v>
      </c>
      <c r="C35" s="86"/>
      <c r="D35" s="331">
        <v>750</v>
      </c>
      <c r="E35" s="331">
        <v>4250</v>
      </c>
      <c r="F35" s="331">
        <v>8500</v>
      </c>
      <c r="G35" s="332">
        <v>12350</v>
      </c>
      <c r="H35" s="1"/>
    </row>
    <row r="36" spans="1:8" x14ac:dyDescent="0.25">
      <c r="A36" s="168"/>
      <c r="B36" s="108" t="s">
        <v>2276</v>
      </c>
      <c r="C36" s="109"/>
      <c r="D36" s="334">
        <v>0</v>
      </c>
      <c r="E36" s="334">
        <v>0</v>
      </c>
      <c r="F36" s="334">
        <v>0</v>
      </c>
      <c r="G36" s="335">
        <v>0</v>
      </c>
      <c r="H36" s="1"/>
    </row>
    <row r="37" spans="1:8" x14ac:dyDescent="0.25">
      <c r="A37" s="168"/>
      <c r="B37" s="108" t="s">
        <v>2277</v>
      </c>
      <c r="C37" s="109"/>
      <c r="D37" s="334">
        <v>0</v>
      </c>
      <c r="E37" s="334">
        <v>0</v>
      </c>
      <c r="F37" s="334">
        <v>0</v>
      </c>
      <c r="G37" s="335">
        <v>0</v>
      </c>
      <c r="H37" s="1"/>
    </row>
    <row r="38" spans="1:8" x14ac:dyDescent="0.25">
      <c r="A38" s="168"/>
      <c r="B38" s="108" t="s">
        <v>2278</v>
      </c>
      <c r="C38" s="109"/>
      <c r="D38" s="334">
        <v>0</v>
      </c>
      <c r="E38" s="334">
        <v>0</v>
      </c>
      <c r="F38" s="334">
        <v>0</v>
      </c>
      <c r="G38" s="335">
        <v>0</v>
      </c>
      <c r="H38" s="1"/>
    </row>
    <row r="39" spans="1:8" x14ac:dyDescent="0.25">
      <c r="A39" s="168"/>
      <c r="B39" s="268" t="s">
        <v>2279</v>
      </c>
      <c r="C39" s="109"/>
      <c r="D39" s="334">
        <v>0</v>
      </c>
      <c r="E39" s="334">
        <v>0</v>
      </c>
      <c r="F39" s="334">
        <v>0</v>
      </c>
      <c r="G39" s="335">
        <v>0</v>
      </c>
      <c r="H39" s="1"/>
    </row>
    <row r="40" spans="1:8" x14ac:dyDescent="0.25">
      <c r="A40" s="168"/>
      <c r="B40" s="108" t="s">
        <v>105</v>
      </c>
      <c r="C40" s="109"/>
      <c r="D40" s="334">
        <v>0</v>
      </c>
      <c r="E40" s="334">
        <v>0</v>
      </c>
      <c r="F40" s="334">
        <v>0</v>
      </c>
      <c r="G40" s="348">
        <v>0</v>
      </c>
      <c r="H40" s="1"/>
    </row>
    <row r="41" spans="1:8" x14ac:dyDescent="0.25">
      <c r="A41" s="168"/>
      <c r="B41" s="144" t="s">
        <v>2274</v>
      </c>
      <c r="C41" s="146"/>
      <c r="D41" s="337">
        <f>D35</f>
        <v>750</v>
      </c>
      <c r="E41" s="337">
        <f>E35</f>
        <v>4250</v>
      </c>
      <c r="F41" s="337">
        <f>F35</f>
        <v>8500</v>
      </c>
      <c r="G41" s="349">
        <f>G35</f>
        <v>12350</v>
      </c>
      <c r="H41" s="1"/>
    </row>
    <row r="42" spans="1:8" x14ac:dyDescent="0.25">
      <c r="A42" s="168"/>
      <c r="B42" s="78"/>
      <c r="C42" s="78"/>
      <c r="D42" s="81"/>
      <c r="E42" s="81"/>
      <c r="F42" s="81"/>
      <c r="G42" s="81"/>
      <c r="H42" s="1"/>
    </row>
    <row r="43" spans="1:8" x14ac:dyDescent="0.25">
      <c r="A43" s="168"/>
      <c r="B43" s="85" t="s">
        <v>256</v>
      </c>
      <c r="C43" s="86"/>
      <c r="D43" s="331">
        <v>750</v>
      </c>
      <c r="E43" s="331">
        <v>4250</v>
      </c>
      <c r="F43" s="331">
        <v>8500</v>
      </c>
      <c r="G43" s="332">
        <v>12350</v>
      </c>
      <c r="H43" s="1"/>
    </row>
    <row r="44" spans="1:8" x14ac:dyDescent="0.25">
      <c r="A44" s="168"/>
      <c r="B44" s="108" t="s">
        <v>258</v>
      </c>
      <c r="C44" s="109"/>
      <c r="D44" s="334">
        <f>D46-D43-D45</f>
        <v>0</v>
      </c>
      <c r="E44" s="334">
        <f t="shared" ref="E44:F44" si="5">E46-E43-E45</f>
        <v>0</v>
      </c>
      <c r="F44" s="334">
        <f t="shared" si="5"/>
        <v>0</v>
      </c>
      <c r="G44" s="335">
        <f>G46-G43-G45</f>
        <v>0</v>
      </c>
      <c r="H44" s="1"/>
    </row>
    <row r="45" spans="1:8" x14ac:dyDescent="0.25">
      <c r="A45" s="168"/>
      <c r="B45" s="108" t="s">
        <v>105</v>
      </c>
      <c r="C45" s="109"/>
      <c r="D45" s="334">
        <v>0</v>
      </c>
      <c r="E45" s="334">
        <v>0</v>
      </c>
      <c r="F45" s="334">
        <v>0</v>
      </c>
      <c r="G45" s="335">
        <v>0</v>
      </c>
      <c r="H45" s="1"/>
    </row>
    <row r="46" spans="1:8" x14ac:dyDescent="0.25">
      <c r="A46" s="168"/>
      <c r="B46" s="144" t="s">
        <v>2274</v>
      </c>
      <c r="C46" s="146"/>
      <c r="D46" s="337">
        <f>D41</f>
        <v>750</v>
      </c>
      <c r="E46" s="337">
        <f t="shared" ref="E46:F46" si="6">E41</f>
        <v>4250</v>
      </c>
      <c r="F46" s="337">
        <f t="shared" si="6"/>
        <v>8500</v>
      </c>
      <c r="G46" s="349">
        <f>G41</f>
        <v>12350</v>
      </c>
      <c r="H46" s="1"/>
    </row>
    <row r="47" spans="1:8" x14ac:dyDescent="0.25">
      <c r="A47" s="168"/>
      <c r="B47" s="1"/>
      <c r="C47" s="1"/>
      <c r="D47" s="1"/>
      <c r="E47" s="1"/>
      <c r="F47" s="1"/>
      <c r="G47" s="1"/>
      <c r="H47" s="1"/>
    </row>
  </sheetData>
  <pageMargins left="0.7" right="0.7" top="0.75" bottom="0.75" header="0.3" footer="0.3"/>
  <pageSetup paperSize="9" scale="73"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E9FC7C-A5E1-4368-BC4D-EE682044BE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31-03-2025</dc:title>
  <dc:creator>Societe Generale</dc:creator>
  <cp:keywords/>
  <dc:description>This workbook has been created with EPPlus licensed to My Organization under The Polyform Noncommercial License: See https://polyformproject.org/licenses/noncommercial/1.0.0</dc:description>
  <cp:lastModifiedBy>ANDRE Patrick CommPco</cp:lastModifiedBy>
  <cp:lastPrinted>2024-05-31T09:31:43Z</cp:lastPrinted>
  <dcterms:created xsi:type="dcterms:W3CDTF">2020-12-29T15:50:15Z</dcterms:created>
  <dcterms:modified xsi:type="dcterms:W3CDTF">2025-04-30T08:27:45Z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