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0304_SG SFH  SG SCF - Rapports HTT - 31012025\"/>
    </mc:Choice>
  </mc:AlternateContent>
  <xr:revisionPtr revIDLastSave="0" documentId="13_ncr:1_{C3ECC6D1-8BC8-47AF-8C15-CFB304DC6945}" xr6:coauthVersionLast="47" xr6:coauthVersionMax="47" xr10:uidLastSave="{00000000-0000-0000-0000-000000000000}"/>
  <bookViews>
    <workbookView xWindow="390" yWindow="390" windowWidth="21600" windowHeight="11385" tabRatio="894" activeTab="5"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General'!$A$1:$G$371</definedName>
    <definedName name="_xlnm.Print_Area" localSheetId="2">'B1. HTT Mortgage Assets'!$A$1:$G$622</definedName>
    <definedName name="_xlnm.Print_Area" localSheetId="3">'C. HTT Harmonised Glossary'!$C$1:$C$57</definedName>
    <definedName name="_xlnm.Print_Area" localSheetId="8">'Covered Bonds'!$A$1:$H$46</definedName>
    <definedName name="_xlnm.Print_Area" localSheetId="4">'E. Optional ECB-ECAIs data'!$A$1:$J$90</definedName>
    <definedName name="_xlnm.Print_Area" localSheetId="0">Introduction!$B$2:$J$31</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9" l="1"/>
  <c r="G41" i="9"/>
  <c r="G46" i="9" s="1"/>
  <c r="G44" i="9" s="1"/>
  <c r="F41" i="9"/>
  <c r="F46" i="9" s="1"/>
  <c r="F44" i="9" s="1"/>
  <c r="E41" i="9"/>
  <c r="E46" i="9" s="1"/>
  <c r="E44" i="9" s="1"/>
  <c r="D41" i="9"/>
  <c r="D46" i="9" s="1"/>
  <c r="D33" i="9"/>
  <c r="D32" i="9" s="1"/>
  <c r="D30" i="9"/>
  <c r="D24" i="9"/>
  <c r="G21" i="9"/>
  <c r="G26" i="9" s="1"/>
  <c r="G24" i="9" s="1"/>
  <c r="F21" i="9"/>
  <c r="F26" i="9" s="1"/>
  <c r="F24" i="9" s="1"/>
  <c r="E21" i="9"/>
  <c r="E26" i="9" s="1"/>
  <c r="E24" i="9" s="1"/>
  <c r="D21" i="9"/>
  <c r="D26" i="9" s="1"/>
  <c r="D13" i="9"/>
  <c r="D12" i="9" s="1"/>
  <c r="D10" i="9"/>
  <c r="C117" i="7"/>
  <c r="D115" i="7"/>
  <c r="D117" i="7" s="1"/>
  <c r="C115" i="7"/>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4" i="7"/>
  <c r="D85" i="7" s="1"/>
  <c r="D76" i="7"/>
  <c r="D73" i="7"/>
  <c r="E61" i="7"/>
  <c r="E58" i="7" s="1"/>
  <c r="E57" i="7" s="1"/>
  <c r="F41" i="7"/>
  <c r="E41" i="7"/>
  <c r="G636" i="12"/>
  <c r="G635" i="12"/>
  <c r="D635" i="12"/>
  <c r="C635" i="12"/>
  <c r="G634" i="12"/>
  <c r="G633" i="12"/>
  <c r="G632" i="12"/>
  <c r="G631" i="12"/>
  <c r="G630" i="12"/>
  <c r="G629" i="12"/>
  <c r="G628" i="12"/>
  <c r="G627" i="12"/>
  <c r="G626" i="12"/>
  <c r="G625" i="12"/>
  <c r="G624" i="12"/>
  <c r="G623" i="12"/>
  <c r="G622" i="12"/>
  <c r="G621" i="12"/>
  <c r="D618" i="12"/>
  <c r="C618" i="12"/>
  <c r="G617" i="12"/>
  <c r="G616" i="12"/>
  <c r="G615" i="12"/>
  <c r="G614" i="12"/>
  <c r="F614" i="12"/>
  <c r="F618" i="12" s="1"/>
  <c r="D602" i="12"/>
  <c r="C602" i="12"/>
  <c r="G601" i="12"/>
  <c r="G600" i="12"/>
  <c r="G599" i="12"/>
  <c r="G598" i="12"/>
  <c r="F598" i="12"/>
  <c r="G597" i="12"/>
  <c r="G596" i="12"/>
  <c r="G595" i="12"/>
  <c r="G594" i="12"/>
  <c r="F594" i="12"/>
  <c r="G593" i="12"/>
  <c r="G592" i="12"/>
  <c r="G591" i="12"/>
  <c r="G602" i="12" s="1"/>
  <c r="G590" i="12"/>
  <c r="G589" i="12"/>
  <c r="D587" i="12"/>
  <c r="G585" i="12" s="1"/>
  <c r="C587" i="12"/>
  <c r="F586" i="12"/>
  <c r="F585" i="12"/>
  <c r="G584" i="12"/>
  <c r="F584" i="12"/>
  <c r="G583" i="12"/>
  <c r="F583" i="12"/>
  <c r="F582" i="12"/>
  <c r="F581" i="12"/>
  <c r="G580" i="12"/>
  <c r="F580" i="12"/>
  <c r="G579" i="12"/>
  <c r="F579" i="12"/>
  <c r="F578" i="12"/>
  <c r="F577" i="12"/>
  <c r="G576" i="12"/>
  <c r="F576" i="12"/>
  <c r="G575" i="12"/>
  <c r="F575" i="12"/>
  <c r="F574" i="12"/>
  <c r="F573" i="12"/>
  <c r="G572" i="12"/>
  <c r="F572" i="12"/>
  <c r="G571" i="12"/>
  <c r="F571" i="12"/>
  <c r="F570" i="12"/>
  <c r="F569" i="12"/>
  <c r="F587" i="12" s="1"/>
  <c r="D564" i="12"/>
  <c r="G562" i="12" s="1"/>
  <c r="C564" i="12"/>
  <c r="F563" i="12"/>
  <c r="F562" i="12"/>
  <c r="G561" i="12"/>
  <c r="F561" i="12"/>
  <c r="G560" i="12"/>
  <c r="F560" i="12"/>
  <c r="F559" i="12"/>
  <c r="F558" i="12"/>
  <c r="G557" i="12"/>
  <c r="F557" i="12"/>
  <c r="G556" i="12"/>
  <c r="F556" i="12"/>
  <c r="F555" i="12"/>
  <c r="F554" i="12"/>
  <c r="G553" i="12"/>
  <c r="F553" i="12"/>
  <c r="G552" i="12"/>
  <c r="F552" i="12"/>
  <c r="F551" i="12"/>
  <c r="F550" i="12"/>
  <c r="G549" i="12"/>
  <c r="F549" i="12"/>
  <c r="G548" i="12"/>
  <c r="F548" i="12"/>
  <c r="F547" i="12"/>
  <c r="F546" i="12"/>
  <c r="D507" i="12"/>
  <c r="G505" i="12" s="1"/>
  <c r="C507" i="12"/>
  <c r="F506" i="12"/>
  <c r="F505" i="12"/>
  <c r="G504" i="12"/>
  <c r="F504" i="12"/>
  <c r="G503" i="12"/>
  <c r="F503" i="12"/>
  <c r="F502" i="12"/>
  <c r="F501" i="12"/>
  <c r="G500" i="12"/>
  <c r="F500" i="12"/>
  <c r="G499" i="12"/>
  <c r="F499" i="12"/>
  <c r="D485" i="12"/>
  <c r="G482" i="12" s="1"/>
  <c r="C485" i="12"/>
  <c r="G484" i="12"/>
  <c r="G483" i="12"/>
  <c r="G481" i="12"/>
  <c r="G480" i="12"/>
  <c r="G479" i="12"/>
  <c r="F478" i="12"/>
  <c r="G477" i="12"/>
  <c r="D472" i="12"/>
  <c r="G470" i="12" s="1"/>
  <c r="C472" i="12"/>
  <c r="F471" i="12"/>
  <c r="F470" i="12"/>
  <c r="G469" i="12"/>
  <c r="F469" i="12"/>
  <c r="G468" i="12"/>
  <c r="F468" i="12"/>
  <c r="F467" i="12"/>
  <c r="F466" i="12"/>
  <c r="G465" i="12"/>
  <c r="F465" i="12"/>
  <c r="G464" i="12"/>
  <c r="F464" i="12"/>
  <c r="F463" i="12"/>
  <c r="F462" i="12"/>
  <c r="G461" i="12"/>
  <c r="F461" i="12"/>
  <c r="G460" i="12"/>
  <c r="F460" i="12"/>
  <c r="F459" i="12"/>
  <c r="F458" i="12"/>
  <c r="G457" i="12"/>
  <c r="F457" i="12"/>
  <c r="G456" i="12"/>
  <c r="F456" i="12"/>
  <c r="F455" i="12"/>
  <c r="F454" i="12"/>
  <c r="G453" i="12"/>
  <c r="F453" i="12"/>
  <c r="G452" i="12"/>
  <c r="F452" i="12"/>
  <c r="F451" i="12"/>
  <c r="F450" i="12"/>
  <c r="G449" i="12"/>
  <c r="F449" i="12"/>
  <c r="G448" i="12"/>
  <c r="F448" i="12"/>
  <c r="F472" i="12" s="1"/>
  <c r="G404" i="12"/>
  <c r="G403" i="12"/>
  <c r="D403" i="12"/>
  <c r="C403" i="12"/>
  <c r="G402" i="12"/>
  <c r="G401" i="12"/>
  <c r="G400" i="12"/>
  <c r="G399" i="12"/>
  <c r="G398" i="12"/>
  <c r="G397" i="12"/>
  <c r="G396" i="12"/>
  <c r="G395" i="12"/>
  <c r="D392" i="12"/>
  <c r="G390" i="12" s="1"/>
  <c r="C392" i="12"/>
  <c r="F391" i="12"/>
  <c r="F390" i="12"/>
  <c r="G389" i="12"/>
  <c r="F389" i="12"/>
  <c r="G388" i="12"/>
  <c r="F388" i="12"/>
  <c r="D385" i="12"/>
  <c r="G382" i="12" s="1"/>
  <c r="C385" i="12"/>
  <c r="F382" i="12" s="1"/>
  <c r="G384" i="12"/>
  <c r="G383" i="12"/>
  <c r="G381" i="12"/>
  <c r="G380" i="12"/>
  <c r="G379" i="12"/>
  <c r="F378" i="12"/>
  <c r="F367" i="12"/>
  <c r="D366" i="12"/>
  <c r="G364" i="12" s="1"/>
  <c r="C366" i="12"/>
  <c r="F365" i="12"/>
  <c r="F364" i="12"/>
  <c r="G363" i="12"/>
  <c r="F363" i="12"/>
  <c r="G362" i="12"/>
  <c r="F362" i="12"/>
  <c r="F361" i="12"/>
  <c r="F360" i="12"/>
  <c r="G359" i="12"/>
  <c r="F359" i="12"/>
  <c r="G358" i="12"/>
  <c r="F358" i="12"/>
  <c r="F357" i="12"/>
  <c r="F356" i="12"/>
  <c r="G355" i="12"/>
  <c r="F355" i="12"/>
  <c r="G354" i="12"/>
  <c r="F354" i="12"/>
  <c r="F353" i="12"/>
  <c r="F366" i="12" s="1"/>
  <c r="D349" i="12"/>
  <c r="G345" i="12" s="1"/>
  <c r="C349" i="12"/>
  <c r="F348" i="12" s="1"/>
  <c r="F347" i="12"/>
  <c r="F346" i="12"/>
  <c r="F345" i="12"/>
  <c r="F343" i="12"/>
  <c r="F342" i="12"/>
  <c r="G341" i="12"/>
  <c r="F341" i="12"/>
  <c r="F339" i="12"/>
  <c r="F338" i="12"/>
  <c r="F337" i="12"/>
  <c r="F335" i="12"/>
  <c r="F334" i="12"/>
  <c r="G333" i="12"/>
  <c r="F333" i="12"/>
  <c r="F331" i="12"/>
  <c r="D326" i="12"/>
  <c r="C326" i="12"/>
  <c r="F325" i="12" s="1"/>
  <c r="F324" i="12"/>
  <c r="F323" i="12"/>
  <c r="G322" i="12"/>
  <c r="F322" i="12"/>
  <c r="F320" i="12"/>
  <c r="F319" i="12"/>
  <c r="G318" i="12"/>
  <c r="F318" i="12"/>
  <c r="F316" i="12"/>
  <c r="F315" i="12"/>
  <c r="G314" i="12"/>
  <c r="F314" i="12"/>
  <c r="F312" i="12"/>
  <c r="F311" i="12"/>
  <c r="G310" i="12"/>
  <c r="F310" i="12"/>
  <c r="F308" i="12"/>
  <c r="F279" i="12"/>
  <c r="C273" i="12"/>
  <c r="D272" i="12"/>
  <c r="D273" i="12" s="1"/>
  <c r="C272" i="12"/>
  <c r="F270" i="12"/>
  <c r="F265" i="12"/>
  <c r="G257" i="12"/>
  <c r="F255" i="12"/>
  <c r="F254" i="12"/>
  <c r="G253" i="12"/>
  <c r="C251" i="12"/>
  <c r="D250" i="12"/>
  <c r="D251" i="12" s="1"/>
  <c r="C250" i="12"/>
  <c r="F249" i="12"/>
  <c r="F248" i="12"/>
  <c r="G247" i="12"/>
  <c r="F244" i="12"/>
  <c r="D238" i="12"/>
  <c r="C238" i="12"/>
  <c r="G237" i="12"/>
  <c r="F237" i="12"/>
  <c r="G236" i="12"/>
  <c r="G235" i="12"/>
  <c r="G234" i="12"/>
  <c r="G233" i="12"/>
  <c r="G232" i="12"/>
  <c r="G231" i="12"/>
  <c r="G230" i="12"/>
  <c r="G229" i="12"/>
  <c r="G228" i="12"/>
  <c r="G227" i="12"/>
  <c r="G226" i="12"/>
  <c r="F226" i="12"/>
  <c r="G225" i="12"/>
  <c r="G224" i="12"/>
  <c r="G223" i="12"/>
  <c r="G222" i="12"/>
  <c r="G221" i="12"/>
  <c r="F221" i="12"/>
  <c r="G220" i="12"/>
  <c r="G219" i="12"/>
  <c r="G218" i="12"/>
  <c r="G217" i="12"/>
  <c r="F217" i="12"/>
  <c r="G216" i="12"/>
  <c r="G215" i="12"/>
  <c r="G238" i="12" s="1"/>
  <c r="G214" i="12"/>
  <c r="F201" i="12"/>
  <c r="F195" i="12"/>
  <c r="F194" i="12"/>
  <c r="F193" i="12"/>
  <c r="F192" i="12"/>
  <c r="F191" i="12"/>
  <c r="F183" i="12"/>
  <c r="C182" i="12"/>
  <c r="F182" i="12" s="1"/>
  <c r="F181" i="12"/>
  <c r="F173" i="12"/>
  <c r="F172" i="12"/>
  <c r="C172" i="12"/>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F65" i="12"/>
  <c r="C65" i="12"/>
  <c r="F57" i="12"/>
  <c r="F49" i="12"/>
  <c r="F38" i="12"/>
  <c r="F34" i="12"/>
  <c r="F32" i="12"/>
  <c r="F31" i="12"/>
  <c r="F30" i="12"/>
  <c r="F29" i="12"/>
  <c r="C29" i="12"/>
  <c r="F33" i="12" s="1"/>
  <c r="F27" i="12"/>
  <c r="D18" i="12"/>
  <c r="C18" i="12"/>
  <c r="G622" i="4"/>
  <c r="F622" i="4"/>
  <c r="G621" i="4"/>
  <c r="F621" i="4"/>
  <c r="G620" i="4"/>
  <c r="G619" i="4"/>
  <c r="G618" i="4"/>
  <c r="F618" i="4"/>
  <c r="D618" i="4"/>
  <c r="C618" i="4"/>
  <c r="G617" i="4"/>
  <c r="G616" i="4"/>
  <c r="G615" i="4"/>
  <c r="G614" i="4"/>
  <c r="G613" i="4"/>
  <c r="G612" i="4"/>
  <c r="G611" i="4"/>
  <c r="G610" i="4"/>
  <c r="G609" i="4"/>
  <c r="G608" i="4"/>
  <c r="G607" i="4"/>
  <c r="G606" i="4"/>
  <c r="G605" i="4"/>
  <c r="G604" i="4"/>
  <c r="D601" i="4"/>
  <c r="C601" i="4"/>
  <c r="G600" i="4"/>
  <c r="F600" i="4"/>
  <c r="G599" i="4"/>
  <c r="F599" i="4"/>
  <c r="G598" i="4"/>
  <c r="G601" i="4" s="1"/>
  <c r="F598" i="4"/>
  <c r="G597" i="4"/>
  <c r="F597" i="4"/>
  <c r="D585" i="4"/>
  <c r="G579" i="4" s="1"/>
  <c r="C585" i="4"/>
  <c r="F578" i="4" s="1"/>
  <c r="G584" i="4"/>
  <c r="G583" i="4"/>
  <c r="G578" i="4"/>
  <c r="G577" i="4"/>
  <c r="G576" i="4"/>
  <c r="G574" i="4"/>
  <c r="F574" i="4"/>
  <c r="G573" i="4"/>
  <c r="G572" i="4"/>
  <c r="D567" i="4"/>
  <c r="G564" i="4" s="1"/>
  <c r="C567" i="4"/>
  <c r="G566" i="4"/>
  <c r="G565" i="4"/>
  <c r="F564" i="4"/>
  <c r="G563" i="4"/>
  <c r="F563" i="4"/>
  <c r="G562" i="4"/>
  <c r="G561" i="4"/>
  <c r="F560" i="4"/>
  <c r="G559" i="4"/>
  <c r="F559" i="4"/>
  <c r="G558" i="4"/>
  <c r="G557" i="4"/>
  <c r="F556" i="4"/>
  <c r="G555" i="4"/>
  <c r="G554" i="4"/>
  <c r="G553" i="4"/>
  <c r="F552" i="4"/>
  <c r="G551" i="4"/>
  <c r="F551" i="4"/>
  <c r="G550" i="4"/>
  <c r="G549" i="4"/>
  <c r="D544" i="4"/>
  <c r="C544" i="4"/>
  <c r="F540" i="4" s="1"/>
  <c r="G543" i="4"/>
  <c r="G542" i="4"/>
  <c r="G540" i="4"/>
  <c r="G538" i="4"/>
  <c r="F537" i="4"/>
  <c r="G536" i="4"/>
  <c r="F536" i="4"/>
  <c r="G535" i="4"/>
  <c r="G534" i="4"/>
  <c r="G531" i="4"/>
  <c r="G530" i="4"/>
  <c r="F529" i="4"/>
  <c r="G528" i="4"/>
  <c r="G527" i="4"/>
  <c r="F493" i="4"/>
  <c r="F492" i="4"/>
  <c r="G491" i="4"/>
  <c r="F489" i="4"/>
  <c r="F488" i="4"/>
  <c r="D487" i="4"/>
  <c r="G488" i="4" s="1"/>
  <c r="C487" i="4"/>
  <c r="F491" i="4" s="1"/>
  <c r="F486" i="4"/>
  <c r="F485" i="4"/>
  <c r="F484" i="4"/>
  <c r="F483" i="4"/>
  <c r="F482" i="4"/>
  <c r="G481" i="4"/>
  <c r="F481" i="4"/>
  <c r="F480" i="4"/>
  <c r="F479" i="4"/>
  <c r="F471" i="4"/>
  <c r="F470" i="4"/>
  <c r="F467" i="4"/>
  <c r="F466" i="4"/>
  <c r="D465" i="4"/>
  <c r="G458" i="4" s="1"/>
  <c r="C465" i="4"/>
  <c r="F469" i="4" s="1"/>
  <c r="F464" i="4"/>
  <c r="F463" i="4"/>
  <c r="F462" i="4"/>
  <c r="F461" i="4"/>
  <c r="F460" i="4"/>
  <c r="F459" i="4"/>
  <c r="F458" i="4"/>
  <c r="F457" i="4"/>
  <c r="D452" i="4"/>
  <c r="C452" i="4"/>
  <c r="F447" i="4" s="1"/>
  <c r="F449" i="4"/>
  <c r="F448" i="4"/>
  <c r="F444" i="4"/>
  <c r="F443" i="4"/>
  <c r="F440" i="4"/>
  <c r="F439" i="4"/>
  <c r="F435" i="4"/>
  <c r="G434" i="4"/>
  <c r="F434" i="4"/>
  <c r="F431" i="4"/>
  <c r="F430" i="4"/>
  <c r="F429" i="4"/>
  <c r="G384" i="4"/>
  <c r="G383" i="4"/>
  <c r="G382" i="4"/>
  <c r="G381" i="4"/>
  <c r="G380" i="4"/>
  <c r="G379" i="4"/>
  <c r="G378" i="4"/>
  <c r="G377" i="4"/>
  <c r="G376" i="4"/>
  <c r="G375" i="4"/>
  <c r="D372" i="4"/>
  <c r="G371" i="4" s="1"/>
  <c r="C372" i="4"/>
  <c r="F371" i="4" s="1"/>
  <c r="F369" i="4"/>
  <c r="G368" i="4"/>
  <c r="F368" i="4"/>
  <c r="D365" i="4"/>
  <c r="G362" i="4" s="1"/>
  <c r="C365" i="4"/>
  <c r="G364" i="4"/>
  <c r="F364" i="4"/>
  <c r="G363" i="4"/>
  <c r="F363" i="4"/>
  <c r="F362" i="4"/>
  <c r="G361" i="4"/>
  <c r="F361" i="4"/>
  <c r="G360" i="4"/>
  <c r="F360" i="4"/>
  <c r="G359" i="4"/>
  <c r="F359" i="4"/>
  <c r="G358" i="4"/>
  <c r="G365" i="4" s="1"/>
  <c r="F358" i="4"/>
  <c r="F365" i="4" s="1"/>
  <c r="D346" i="4"/>
  <c r="C346" i="4"/>
  <c r="G345" i="4"/>
  <c r="F345" i="4"/>
  <c r="G344" i="4"/>
  <c r="F344" i="4"/>
  <c r="G340" i="4"/>
  <c r="F340" i="4"/>
  <c r="G339" i="4"/>
  <c r="F339" i="4"/>
  <c r="G338" i="4"/>
  <c r="F338" i="4"/>
  <c r="G337" i="4"/>
  <c r="F337" i="4"/>
  <c r="G336" i="4"/>
  <c r="F336" i="4"/>
  <c r="G335" i="4"/>
  <c r="F335" i="4"/>
  <c r="G334" i="4"/>
  <c r="F334" i="4"/>
  <c r="G333" i="4"/>
  <c r="G346" i="4" s="1"/>
  <c r="F333" i="4"/>
  <c r="F346" i="4" s="1"/>
  <c r="D328" i="4"/>
  <c r="C328" i="4"/>
  <c r="F310" i="4" s="1"/>
  <c r="F328" i="4" s="1"/>
  <c r="G310" i="4"/>
  <c r="G328" i="4" s="1"/>
  <c r="D305" i="4"/>
  <c r="G302" i="4" s="1"/>
  <c r="C305" i="4"/>
  <c r="F302" i="4" s="1"/>
  <c r="G304" i="4"/>
  <c r="F304" i="4"/>
  <c r="G303" i="4"/>
  <c r="F303" i="4"/>
  <c r="G301" i="4"/>
  <c r="F301" i="4"/>
  <c r="G300" i="4"/>
  <c r="F300" i="4"/>
  <c r="G299" i="4"/>
  <c r="F299" i="4"/>
  <c r="F298" i="4"/>
  <c r="G297" i="4"/>
  <c r="F297" i="4"/>
  <c r="G296" i="4"/>
  <c r="F296" i="4"/>
  <c r="G295" i="4"/>
  <c r="F295" i="4"/>
  <c r="F294" i="4"/>
  <c r="G293" i="4"/>
  <c r="F293" i="4"/>
  <c r="G292" i="4"/>
  <c r="F292" i="4"/>
  <c r="G291" i="4"/>
  <c r="F291" i="4"/>
  <c r="F290" i="4"/>
  <c r="G289" i="4"/>
  <c r="F289" i="4"/>
  <c r="G288" i="4"/>
  <c r="F288" i="4"/>
  <c r="G287" i="4"/>
  <c r="F287" i="4"/>
  <c r="F253" i="4"/>
  <c r="D249" i="4"/>
  <c r="G246" i="4" s="1"/>
  <c r="C249" i="4"/>
  <c r="F252" i="4" s="1"/>
  <c r="D248" i="4"/>
  <c r="C248" i="4"/>
  <c r="F247" i="4"/>
  <c r="F246" i="4"/>
  <c r="F243" i="4"/>
  <c r="F242" i="4"/>
  <c r="D226" i="4"/>
  <c r="D227" i="4" s="1"/>
  <c r="C226" i="4"/>
  <c r="C227" i="4" s="1"/>
  <c r="D214" i="4"/>
  <c r="G195" i="4" s="1"/>
  <c r="C214" i="4"/>
  <c r="F195" i="4" s="1"/>
  <c r="F193" i="4"/>
  <c r="F192"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76" i="4"/>
  <c r="F72" i="4"/>
  <c r="F54" i="4"/>
  <c r="C44" i="4"/>
  <c r="F44" i="4" s="1"/>
  <c r="F36" i="4"/>
  <c r="F28" i="4"/>
  <c r="F15" i="4"/>
  <c r="C15" i="4"/>
  <c r="F17" i="12" s="1"/>
  <c r="C310" i="10"/>
  <c r="C309" i="10"/>
  <c r="C308" i="10"/>
  <c r="C304" i="10"/>
  <c r="C303" i="10"/>
  <c r="C302" i="10"/>
  <c r="C301" i="10"/>
  <c r="D299" i="10"/>
  <c r="C299" i="10"/>
  <c r="C298" i="10"/>
  <c r="C297" i="10"/>
  <c r="C295" i="10"/>
  <c r="C294" i="10"/>
  <c r="G221" i="10"/>
  <c r="C220" i="10"/>
  <c r="C223" i="10" s="1"/>
  <c r="C190" i="10"/>
  <c r="C319" i="10" s="1"/>
  <c r="C182" i="10"/>
  <c r="F180" i="10" s="1"/>
  <c r="C170" i="10"/>
  <c r="F169" i="10" s="1"/>
  <c r="D169" i="10"/>
  <c r="D168" i="10"/>
  <c r="D167" i="10"/>
  <c r="D170" i="10" s="1"/>
  <c r="C159" i="10"/>
  <c r="F141" i="10"/>
  <c r="F159" i="10" s="1"/>
  <c r="D141" i="10"/>
  <c r="D159" i="10" s="1"/>
  <c r="C133" i="10"/>
  <c r="F115" i="10" s="1"/>
  <c r="F133" i="10" s="1"/>
  <c r="D115" i="10"/>
  <c r="D133" i="10" s="1"/>
  <c r="D103" i="10"/>
  <c r="G102" i="10" s="1"/>
  <c r="C103" i="10"/>
  <c r="F102" i="10" s="1"/>
  <c r="F101" i="10"/>
  <c r="G100" i="10"/>
  <c r="F100" i="10"/>
  <c r="G99" i="10"/>
  <c r="F99" i="10"/>
  <c r="F97" i="10"/>
  <c r="G96" i="10"/>
  <c r="F96" i="10"/>
  <c r="D80" i="10"/>
  <c r="G79" i="10" s="1"/>
  <c r="C80" i="10"/>
  <c r="F79" i="10"/>
  <c r="G78" i="10"/>
  <c r="F78" i="10"/>
  <c r="G77" i="10"/>
  <c r="F77" i="10"/>
  <c r="G76" i="10"/>
  <c r="F76" i="10"/>
  <c r="F75" i="10"/>
  <c r="G74" i="10"/>
  <c r="F74" i="10"/>
  <c r="G73" i="10"/>
  <c r="F73" i="10"/>
  <c r="F80" i="10" s="1"/>
  <c r="C59" i="10"/>
  <c r="C61" i="10" s="1"/>
  <c r="C313" i="10"/>
  <c r="G168" i="10" l="1"/>
  <c r="G169" i="10"/>
  <c r="G230" i="4"/>
  <c r="G224" i="4"/>
  <c r="G220" i="4"/>
  <c r="G231" i="4"/>
  <c r="G221" i="4"/>
  <c r="G233" i="4"/>
  <c r="G229" i="4"/>
  <c r="G223" i="4"/>
  <c r="G219" i="4"/>
  <c r="G232" i="4"/>
  <c r="G222" i="4"/>
  <c r="G228" i="4"/>
  <c r="G226" i="4" s="1"/>
  <c r="G225" i="4"/>
  <c r="F231" i="4"/>
  <c r="F225" i="4"/>
  <c r="F221" i="4"/>
  <c r="F222" i="4"/>
  <c r="F230" i="4"/>
  <c r="F224" i="4"/>
  <c r="F220" i="4"/>
  <c r="F228" i="4"/>
  <c r="F233" i="4"/>
  <c r="F229" i="4"/>
  <c r="F223" i="4"/>
  <c r="F219" i="4"/>
  <c r="F232" i="4"/>
  <c r="F57" i="10"/>
  <c r="C39" i="10"/>
  <c r="F56" i="10"/>
  <c r="F221" i="10"/>
  <c r="F305" i="4"/>
  <c r="G192" i="4"/>
  <c r="G242" i="4"/>
  <c r="G449" i="4"/>
  <c r="G445" i="4"/>
  <c r="G441" i="4"/>
  <c r="G437" i="4"/>
  <c r="G433" i="4"/>
  <c r="G429" i="4"/>
  <c r="F16" i="12"/>
  <c r="G279" i="12"/>
  <c r="G275" i="12"/>
  <c r="G269" i="12"/>
  <c r="G265" i="12"/>
  <c r="G277" i="12"/>
  <c r="G271" i="12"/>
  <c r="G267" i="12"/>
  <c r="G276" i="12"/>
  <c r="G270" i="12"/>
  <c r="G266" i="12"/>
  <c r="F484" i="12"/>
  <c r="F480" i="12"/>
  <c r="F483" i="12"/>
  <c r="F479" i="12"/>
  <c r="F167" i="10"/>
  <c r="G439" i="4"/>
  <c r="G448" i="4"/>
  <c r="G470" i="4"/>
  <c r="G193" i="4"/>
  <c r="G444" i="4"/>
  <c r="F575" i="4"/>
  <c r="C211" i="12"/>
  <c r="F236" i="12"/>
  <c r="F232" i="12"/>
  <c r="F228" i="12"/>
  <c r="F224" i="12"/>
  <c r="F220" i="12"/>
  <c r="F216" i="12"/>
  <c r="F235" i="12"/>
  <c r="F231" i="12"/>
  <c r="F227" i="12"/>
  <c r="F223" i="12"/>
  <c r="F219" i="12"/>
  <c r="F215" i="12"/>
  <c r="G75" i="10"/>
  <c r="G80" i="10" s="1"/>
  <c r="G97" i="10"/>
  <c r="G103" i="10" s="1"/>
  <c r="G141" i="10"/>
  <c r="G159" i="10" s="1"/>
  <c r="C196" i="10"/>
  <c r="G220" i="10"/>
  <c r="G223" i="10" s="1"/>
  <c r="F190" i="4"/>
  <c r="F194" i="4"/>
  <c r="F244" i="4"/>
  <c r="F250" i="4"/>
  <c r="F248" i="4" s="1"/>
  <c r="F254" i="4"/>
  <c r="F370" i="4"/>
  <c r="F372" i="4" s="1"/>
  <c r="G431" i="4"/>
  <c r="F436" i="4"/>
  <c r="G440" i="4"/>
  <c r="F445" i="4"/>
  <c r="F450" i="4"/>
  <c r="G457" i="4"/>
  <c r="F487" i="4"/>
  <c r="G483" i="4"/>
  <c r="F532" i="4"/>
  <c r="G541" i="4"/>
  <c r="G537" i="4"/>
  <c r="G533" i="4"/>
  <c r="G529" i="4"/>
  <c r="F566" i="4"/>
  <c r="F562" i="4"/>
  <c r="F558" i="4"/>
  <c r="F554" i="4"/>
  <c r="F550" i="4"/>
  <c r="F565" i="4"/>
  <c r="F561" i="4"/>
  <c r="F557" i="4"/>
  <c r="F553" i="4"/>
  <c r="F549" i="4"/>
  <c r="G254" i="12"/>
  <c r="G248" i="12"/>
  <c r="G244" i="12"/>
  <c r="G256" i="12"/>
  <c r="G252" i="12"/>
  <c r="G246" i="12"/>
  <c r="G255" i="12"/>
  <c r="G249" i="12"/>
  <c r="G245" i="12"/>
  <c r="F278" i="12"/>
  <c r="F274" i="12"/>
  <c r="F268" i="12"/>
  <c r="F277" i="12"/>
  <c r="F271" i="12"/>
  <c r="F267" i="12"/>
  <c r="G323" i="12"/>
  <c r="G319" i="12"/>
  <c r="G315" i="12"/>
  <c r="G311" i="12"/>
  <c r="G325" i="12"/>
  <c r="G321" i="12"/>
  <c r="G326" i="12" s="1"/>
  <c r="G317" i="12"/>
  <c r="G313" i="12"/>
  <c r="G309" i="12"/>
  <c r="G324" i="12"/>
  <c r="G320" i="12"/>
  <c r="G316" i="12"/>
  <c r="G312" i="12"/>
  <c r="G308" i="12"/>
  <c r="G337" i="12"/>
  <c r="F381" i="12"/>
  <c r="F564" i="12"/>
  <c r="G10" i="9"/>
  <c r="G30" i="9" s="1"/>
  <c r="F10" i="9"/>
  <c r="F30" i="9" s="1"/>
  <c r="E10" i="9"/>
  <c r="E30" i="9" s="1"/>
  <c r="F190" i="10"/>
  <c r="C187" i="4"/>
  <c r="G247" i="4"/>
  <c r="G253" i="4"/>
  <c r="F233" i="12"/>
  <c r="F59" i="10"/>
  <c r="G101" i="10"/>
  <c r="F98" i="10"/>
  <c r="F103" i="10" s="1"/>
  <c r="G115" i="10"/>
  <c r="G133" i="10" s="1"/>
  <c r="F168" i="10"/>
  <c r="G190" i="4"/>
  <c r="G194" i="4"/>
  <c r="G244" i="4"/>
  <c r="G250" i="4"/>
  <c r="G254" i="4"/>
  <c r="G370" i="4"/>
  <c r="F432" i="4"/>
  <c r="G436" i="4"/>
  <c r="F441" i="4"/>
  <c r="F446" i="4"/>
  <c r="G450" i="4"/>
  <c r="G462" i="4"/>
  <c r="G466" i="4"/>
  <c r="G479" i="4"/>
  <c r="G526" i="4"/>
  <c r="G532" i="4"/>
  <c r="G539" i="4"/>
  <c r="F555" i="4"/>
  <c r="F218" i="12"/>
  <c r="F229" i="12"/>
  <c r="F234" i="12"/>
  <c r="G243" i="12"/>
  <c r="F266" i="12"/>
  <c r="G274" i="12"/>
  <c r="G272" i="12" s="1"/>
  <c r="F481" i="12"/>
  <c r="F507" i="12"/>
  <c r="F601" i="12"/>
  <c r="F597" i="12"/>
  <c r="F593" i="12"/>
  <c r="F589" i="12"/>
  <c r="F600" i="12"/>
  <c r="F596" i="12"/>
  <c r="F592" i="12"/>
  <c r="F599" i="12"/>
  <c r="F595" i="12"/>
  <c r="F591" i="12"/>
  <c r="G430" i="4"/>
  <c r="G167" i="10"/>
  <c r="G170" i="10" s="1"/>
  <c r="F220" i="10"/>
  <c r="F223" i="10" s="1"/>
  <c r="G15" i="12"/>
  <c r="G17" i="12"/>
  <c r="G16" i="12"/>
  <c r="G243" i="4"/>
  <c r="G435" i="4"/>
  <c r="G461" i="4"/>
  <c r="G98" i="10"/>
  <c r="F177" i="10"/>
  <c r="F182" i="10" s="1"/>
  <c r="F191" i="4"/>
  <c r="F241" i="4"/>
  <c r="F245" i="4"/>
  <c r="F251" i="4"/>
  <c r="F255" i="4"/>
  <c r="F428" i="4"/>
  <c r="G432" i="4"/>
  <c r="F437" i="4"/>
  <c r="F442" i="4"/>
  <c r="G446" i="4"/>
  <c r="F451" i="4"/>
  <c r="G484" i="4"/>
  <c r="F533" i="4"/>
  <c r="F257" i="12"/>
  <c r="F253" i="12"/>
  <c r="F247" i="12"/>
  <c r="F243" i="12"/>
  <c r="F256" i="12"/>
  <c r="F252" i="12"/>
  <c r="F246" i="12"/>
  <c r="G268" i="12"/>
  <c r="F275" i="12"/>
  <c r="F392" i="12"/>
  <c r="F590" i="12"/>
  <c r="G252" i="4"/>
  <c r="G471" i="4"/>
  <c r="G467" i="4"/>
  <c r="G464" i="4"/>
  <c r="G460" i="4"/>
  <c r="G369" i="4"/>
  <c r="G372" i="4" s="1"/>
  <c r="F465" i="4"/>
  <c r="G493" i="4"/>
  <c r="G489" i="4"/>
  <c r="G486" i="4"/>
  <c r="G482" i="4"/>
  <c r="G492" i="4"/>
  <c r="F543" i="4"/>
  <c r="F539" i="4"/>
  <c r="F535" i="4"/>
  <c r="F531" i="4"/>
  <c r="F527" i="4"/>
  <c r="F542" i="4"/>
  <c r="F538" i="4"/>
  <c r="F534" i="4"/>
  <c r="F530" i="4"/>
  <c r="F526" i="4"/>
  <c r="F584" i="4"/>
  <c r="F577" i="4"/>
  <c r="F573" i="4"/>
  <c r="F583" i="4"/>
  <c r="F576" i="4"/>
  <c r="F572" i="4"/>
  <c r="F222" i="12"/>
  <c r="G191" i="4"/>
  <c r="G241" i="4"/>
  <c r="G245" i="4"/>
  <c r="G251" i="4"/>
  <c r="G255" i="4"/>
  <c r="G290" i="4"/>
  <c r="G305" i="4" s="1"/>
  <c r="G294" i="4"/>
  <c r="G298" i="4"/>
  <c r="G428" i="4"/>
  <c r="F433" i="4"/>
  <c r="F438" i="4"/>
  <c r="G442" i="4"/>
  <c r="G451" i="4"/>
  <c r="G463" i="4"/>
  <c r="G468" i="4"/>
  <c r="G480" i="4"/>
  <c r="F528" i="4"/>
  <c r="G585" i="4"/>
  <c r="F214" i="12"/>
  <c r="F225" i="12"/>
  <c r="F230" i="12"/>
  <c r="F245" i="12"/>
  <c r="F269" i="12"/>
  <c r="F276" i="12"/>
  <c r="F482" i="12"/>
  <c r="G443" i="4"/>
  <c r="G438" i="4"/>
  <c r="G447" i="4"/>
  <c r="G459" i="4"/>
  <c r="G469" i="4"/>
  <c r="G485" i="4"/>
  <c r="G490" i="4"/>
  <c r="F541" i="4"/>
  <c r="F579" i="4"/>
  <c r="F601" i="4"/>
  <c r="G278" i="12"/>
  <c r="G367" i="12"/>
  <c r="G346" i="12"/>
  <c r="G342" i="12"/>
  <c r="G338" i="12"/>
  <c r="G334" i="12"/>
  <c r="G348" i="12"/>
  <c r="G344" i="12"/>
  <c r="G340" i="12"/>
  <c r="G336" i="12"/>
  <c r="G332" i="12"/>
  <c r="G347" i="12"/>
  <c r="G343" i="12"/>
  <c r="G339" i="12"/>
  <c r="G335" i="12"/>
  <c r="G331" i="12"/>
  <c r="F477" i="12"/>
  <c r="G618" i="12"/>
  <c r="F15" i="12"/>
  <c r="F18" i="12" s="1"/>
  <c r="F384" i="12"/>
  <c r="F380" i="12"/>
  <c r="F383" i="12"/>
  <c r="F379" i="12"/>
  <c r="F385" i="12" s="1"/>
  <c r="G485" i="12"/>
  <c r="G552" i="4"/>
  <c r="G567" i="4" s="1"/>
  <c r="G556" i="4"/>
  <c r="G560" i="4"/>
  <c r="G575" i="4"/>
  <c r="F28" i="12"/>
  <c r="F35" i="12"/>
  <c r="G353" i="12"/>
  <c r="G357" i="12"/>
  <c r="G361" i="12"/>
  <c r="G365" i="12"/>
  <c r="G378" i="12"/>
  <c r="G385" i="12" s="1"/>
  <c r="G391" i="12"/>
  <c r="G392" i="12" s="1"/>
  <c r="G451" i="12"/>
  <c r="G455" i="12"/>
  <c r="G459" i="12"/>
  <c r="G463" i="12"/>
  <c r="G467" i="12"/>
  <c r="G471" i="12"/>
  <c r="G478" i="12"/>
  <c r="G502" i="12"/>
  <c r="G506" i="12"/>
  <c r="G547" i="12"/>
  <c r="G551" i="12"/>
  <c r="G555" i="12"/>
  <c r="G559" i="12"/>
  <c r="G563" i="12"/>
  <c r="G570" i="12"/>
  <c r="G574" i="12"/>
  <c r="G578" i="12"/>
  <c r="G582" i="12"/>
  <c r="G586" i="12"/>
  <c r="E13" i="9"/>
  <c r="E12" i="9" s="1"/>
  <c r="E33" i="9"/>
  <c r="E32" i="9" s="1"/>
  <c r="F468" i="4"/>
  <c r="F490" i="4"/>
  <c r="F36" i="12"/>
  <c r="F309" i="12"/>
  <c r="F313" i="12"/>
  <c r="F317" i="12"/>
  <c r="F321" i="12"/>
  <c r="F326" i="12" s="1"/>
  <c r="F332" i="12"/>
  <c r="F336" i="12"/>
  <c r="F340" i="12"/>
  <c r="F344" i="12"/>
  <c r="F13" i="9"/>
  <c r="F12" i="9" s="1"/>
  <c r="F33" i="9"/>
  <c r="F32" i="9" s="1"/>
  <c r="F37" i="12"/>
  <c r="G13" i="9"/>
  <c r="G12" i="9" s="1"/>
  <c r="G33" i="9"/>
  <c r="G32" i="9" s="1"/>
  <c r="G356" i="12"/>
  <c r="G360" i="12"/>
  <c r="G450" i="12"/>
  <c r="G472" i="12" s="1"/>
  <c r="G454" i="12"/>
  <c r="G458" i="12"/>
  <c r="G462" i="12"/>
  <c r="G466" i="12"/>
  <c r="G501" i="12"/>
  <c r="G546" i="12"/>
  <c r="G564" i="12" s="1"/>
  <c r="G550" i="12"/>
  <c r="G554" i="12"/>
  <c r="G558" i="12"/>
  <c r="G569" i="12"/>
  <c r="G573" i="12"/>
  <c r="G577" i="12"/>
  <c r="G581" i="12"/>
  <c r="G507" i="12" l="1"/>
  <c r="F349" i="12"/>
  <c r="F485" i="12"/>
  <c r="F249" i="4"/>
  <c r="G214" i="4"/>
  <c r="F567" i="4"/>
  <c r="G273" i="12"/>
  <c r="F61" i="10"/>
  <c r="F226" i="4"/>
  <c r="F238" i="12"/>
  <c r="G465" i="4"/>
  <c r="C48" i="10"/>
  <c r="D46" i="10"/>
  <c r="G544" i="4"/>
  <c r="G349" i="12"/>
  <c r="G18" i="12"/>
  <c r="G366" i="12"/>
  <c r="G587" i="12"/>
  <c r="G452" i="4"/>
  <c r="F544" i="4"/>
  <c r="F602" i="12"/>
  <c r="G487" i="4"/>
  <c r="G250" i="12"/>
  <c r="G251" i="12" s="1"/>
  <c r="F452" i="4"/>
  <c r="F272" i="12"/>
  <c r="F273" i="12" s="1"/>
  <c r="F214" i="4"/>
  <c r="F227" i="4"/>
  <c r="G227" i="4"/>
  <c r="F585" i="4"/>
  <c r="G248" i="4"/>
  <c r="G249" i="4" s="1"/>
  <c r="F170" i="10"/>
  <c r="F250" i="12"/>
  <c r="F251" i="12" s="1"/>
  <c r="C210" i="10"/>
  <c r="C211" i="10" s="1"/>
  <c r="F196" i="10"/>
  <c r="F210" i="10" s="1"/>
  <c r="F21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<sst xmlns="http://schemas.openxmlformats.org/spreadsheetml/2006/main" count="3455" uniqueCount="2293">
  <si>
    <t>Harmonised Transparency Template</t>
  </si>
  <si>
    <t>2024 Version</t>
  </si>
  <si>
    <t>France</t>
  </si>
  <si>
    <t>Société Générale SFH</t>
  </si>
  <si>
    <t>Reporting Date: 31/01/25</t>
  </si>
  <si>
    <t>Cut-off Date: 31/01/25</t>
  </si>
  <si>
    <t>Index</t>
  </si>
  <si>
    <t>Worksheet A: HTT General</t>
  </si>
  <si>
    <t>Tab 1: Harmonised Transparency Template</t>
  </si>
  <si>
    <t>Worksheet B1: HTT Mortgage Assets</t>
  </si>
  <si>
    <t>Worksheet C: HTT Harmonised Glossary</t>
  </si>
  <si>
    <t>Worksheet E: Optional ECB-ECAIs data</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</si>
  <si>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</si>
  <si>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</si>
  <si>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</si>
  <si>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</si>
  <si>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</si>
  <si>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</si>
  <si>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</si>
  <si>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</si>
  <si>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</si>
  <si>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</si>
  <si>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</si>
  <si>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</si>
  <si>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</si>
  <si>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</si>
  <si>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</si>
  <si>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</si>
  <si>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</si>
  <si>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</si>
  <si>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</si>
  <si>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</si>
  <si>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</si>
  <si>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</si>
  <si>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</si>
  <si>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</si>
  <si>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</si>
  <si>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31/01/25</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</si>
  <si>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</si>
  <si>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</si>
  <si>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</si>
  <si>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</si>
  <si>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</si>
  <si>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</si>
  <si>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</si>
  <si>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</si>
  <si>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</si>
  <si>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</si>
  <si>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</si>
  <si>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</si>
  <si>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</si>
  <si>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</si>
  <si>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</si>
  <si>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</si>
  <si>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</si>
  <si>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</si>
  <si>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</si>
  <si>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http://www.ecbc.eu/legislation/list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</si>
  <si>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</si>
  <si>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</si>
  <si>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</si>
  <si>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</si>
  <si>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</si>
  <si>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</si>
  <si>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</si>
  <si>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</si>
  <si>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</si>
  <si>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</si>
  <si>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</si>
  <si>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</si>
  <si>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</si>
  <si>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</si>
  <si>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</si>
  <si>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</si>
  <si>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</si>
  <si>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</si>
  <si>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</si>
  <si>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</si>
  <si>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</si>
  <si>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</si>
  <si>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</si>
  <si>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</si>
  <si>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</si>
  <si>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</si>
  <si>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</si>
  <si>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</si>
  <si>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</si>
  <si>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</si>
  <si>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</si>
  <si>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</si>
  <si>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</si>
  <si>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</si>
  <si>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</si>
  <si>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</si>
  <si>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</si>
  <si>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</si>
  <si>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</si>
  <si>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</si>
  <si>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</si>
  <si>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</si>
  <si>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</si>
  <si>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</si>
  <si>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</si>
  <si>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</si>
  <si>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</si>
  <si>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</si>
  <si>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</si>
  <si>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</si>
  <si>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</si>
  <si>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</si>
  <si>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</si>
  <si>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</si>
  <si>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</si>
  <si>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</si>
  <si>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</si>
  <si>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</si>
  <si>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</si>
  <si>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</si>
  <si>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</si>
  <si>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</si>
  <si>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</si>
  <si>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</si>
  <si>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</si>
  <si>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</si>
  <si>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</si>
  <si>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</si>
  <si>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</si>
  <si>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</si>
  <si>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</si>
  <si>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</si>
  <si>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</si>
  <si>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</si>
  <si>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</si>
  <si>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</si>
  <si>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</si>
  <si>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</si>
  <si>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</si>
  <si>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</si>
  <si>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</si>
  <si>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</si>
  <si>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</si>
  <si>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</si>
  <si>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</si>
  <si>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</si>
  <si>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</si>
  <si>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</si>
  <si>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</si>
  <si>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</si>
  <si>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</si>
  <si>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</si>
  <si>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</si>
  <si>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</si>
  <si>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</si>
  <si>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</si>
  <si>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</si>
  <si>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</si>
  <si>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</si>
  <si>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</si>
  <si>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</si>
  <si>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</si>
  <si>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</si>
  <si>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</si>
  <si>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</si>
  <si>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</si>
  <si>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</si>
  <si>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</si>
  <si>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</si>
  <si>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</si>
  <si>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</si>
  <si>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</si>
  <si>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</si>
  <si>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</si>
  <si>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</si>
  <si>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</si>
  <si>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</si>
  <si>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</si>
  <si>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</si>
  <si>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</si>
  <si>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</si>
  <si>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</si>
  <si>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</si>
  <si>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</si>
  <si>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</si>
  <si>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</si>
  <si>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</si>
  <si>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</si>
  <si>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</si>
  <si>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</si>
  <si>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</si>
  <si>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</si>
  <si>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</si>
  <si>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</si>
  <si>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</si>
  <si>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</si>
  <si>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</si>
  <si>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</si>
  <si>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</si>
  <si>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</si>
  <si>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</si>
  <si>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</si>
  <si>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</si>
  <si>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</si>
  <si>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</si>
  <si>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</si>
  <si>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</si>
  <si>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</si>
  <si>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</si>
  <si>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</si>
  <si>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</si>
  <si>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</si>
  <si>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</si>
  <si>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</si>
  <si>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</si>
  <si>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</si>
  <si>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</si>
  <si>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</si>
  <si>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</si>
  <si>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</si>
  <si>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</si>
  <si>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</si>
  <si>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</si>
  <si>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</si>
  <si>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</si>
  <si>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</si>
  <si>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</si>
  <si>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</si>
  <si>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</si>
  <si>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</si>
  <si>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</si>
  <si>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</si>
  <si>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</si>
  <si>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</si>
  <si>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</si>
  <si>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</si>
  <si>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</si>
  <si>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</si>
  <si>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</si>
  <si>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</si>
  <si>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</si>
  <si>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</si>
  <si>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</si>
  <si>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</si>
  <si>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</si>
  <si>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</si>
  <si>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</si>
  <si>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</si>
  <si>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</si>
  <si>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</si>
  <si>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</si>
  <si>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</si>
  <si>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</si>
  <si>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</si>
  <si>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</si>
  <si>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</si>
  <si>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</si>
  <si>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</si>
  <si>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</si>
  <si>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</si>
  <si>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</si>
  <si>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</si>
  <si>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</si>
  <si>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</si>
  <si>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</si>
  <si>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</si>
  <si>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</si>
  <si>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</si>
  <si>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</si>
  <si>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</si>
  <si>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</si>
  <si>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</si>
  <si>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</si>
  <si>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</si>
  <si>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</si>
  <si>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</si>
  <si>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</si>
  <si>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</si>
  <si>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</si>
  <si>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</si>
  <si>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</si>
  <si>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</si>
  <si>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</si>
  <si>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</si>
  <si>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</si>
  <si>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</si>
  <si>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</si>
  <si>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</si>
  <si>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</si>
  <si>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</si>
  <si>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</si>
  <si>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</si>
  <si>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</si>
  <si>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</si>
  <si>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</si>
  <si>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</si>
  <si>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</si>
  <si>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</si>
  <si>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</si>
  <si>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</si>
  <si>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</si>
  <si>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</si>
  <si>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</si>
  <si>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</si>
  <si>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</si>
  <si>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</si>
  <si>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</si>
  <si>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</si>
  <si>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</si>
  <si>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</si>
  <si>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</si>
  <si>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</si>
  <si>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</si>
  <si>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</si>
  <si>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</si>
  <si>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</si>
  <si>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</si>
  <si>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</si>
  <si>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</si>
  <si>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</si>
  <si>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</si>
  <si>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</si>
  <si>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</si>
  <si>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</si>
  <si>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</si>
  <si>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</si>
  <si>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</si>
  <si>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</si>
  <si>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</si>
  <si>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</si>
  <si>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</si>
  <si>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</si>
  <si>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</si>
  <si>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</si>
  <si>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</si>
  <si>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</si>
  <si>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</si>
  <si>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</si>
  <si>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</si>
  <si>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</si>
  <si>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</si>
  <si>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</si>
  <si>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</si>
  <si>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</si>
  <si>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</si>
  <si>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</si>
  <si>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</si>
  <si>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</si>
  <si>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</si>
  <si>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</si>
  <si>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</si>
  <si>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</si>
  <si>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</si>
  <si>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</si>
  <si>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</si>
  <si>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https://coveredbondlabel.com/issuer/83/</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</si>
  <si>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</si>
  <si>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</si>
  <si>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</si>
  <si>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</si>
  <si>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</si>
  <si>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</si>
  <si>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</si>
  <si>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</si>
  <si>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</si>
  <si>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</si>
  <si>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</si>
  <si>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</si>
  <si>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</si>
  <si>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</si>
  <si>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</si>
  <si>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</si>
  <si>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</si>
  <si>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</si>
  <si>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</si>
  <si>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</si>
  <si>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</si>
  <si>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</si>
  <si>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</si>
  <si>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</si>
  <si>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</si>
  <si>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</si>
  <si>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</si>
  <si>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</si>
  <si>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</si>
  <si>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</si>
  <si>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</si>
  <si>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</si>
  <si>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</si>
  <si>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</si>
  <si>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</si>
  <si>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</si>
  <si>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</si>
  <si>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</si>
  <si>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</si>
  <si>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</si>
  <si>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</si>
  <si>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</si>
  <si>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</si>
  <si>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</si>
  <si>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</si>
  <si>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</si>
  <si>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</si>
  <si>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</si>
  <si>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</si>
  <si>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</si>
  <si>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</si>
  <si>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</si>
  <si>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</si>
  <si>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</si>
  <si>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</si>
  <si>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</si>
  <si>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</si>
  <si>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</si>
  <si>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</si>
  <si>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</si>
  <si>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</si>
  <si>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</si>
  <si>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</si>
  <si>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</si>
  <si>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</si>
  <si>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</si>
  <si>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</si>
  <si>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</si>
  <si>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</si>
  <si>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</si>
  <si>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</si>
  <si>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</si>
  <si>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</si>
  <si>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</si>
  <si>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</si>
  <si>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</si>
  <si>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</si>
  <si>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</si>
  <si>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</si>
  <si>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</si>
  <si>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</si>
  <si>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</si>
  <si>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</si>
  <si>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</si>
  <si>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</si>
  <si>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</si>
  <si>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</si>
  <si>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</si>
  <si>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</si>
  <si>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</si>
  <si>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</si>
  <si>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</si>
  <si>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</si>
  <si>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</si>
  <si>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</si>
  <si>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</si>
  <si>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</si>
  <si>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</si>
  <si>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</si>
  <si>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</si>
  <si>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</si>
  <si>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</si>
  <si>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</si>
  <si>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</si>
  <si>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</si>
  <si>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</si>
  <si>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</si>
  <si>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</si>
  <si>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</si>
  <si>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</si>
  <si>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</si>
  <si>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</si>
  <si>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</si>
  <si>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</si>
  <si>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</si>
  <si>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</si>
  <si>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</si>
  <si>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</si>
  <si>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</si>
  <si>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</si>
  <si>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</si>
  <si>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</si>
  <si>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</si>
  <si>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</si>
  <si>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</si>
  <si>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</si>
  <si>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</si>
  <si>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</si>
  <si>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</si>
  <si>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</si>
  <si>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</si>
  <si>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</si>
  <si>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</si>
  <si>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</si>
  <si>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</si>
  <si>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</si>
  <si>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</si>
  <si>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</si>
  <si>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</si>
  <si>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</si>
  <si>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</si>
  <si>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</si>
  <si>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</si>
  <si>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</si>
  <si>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</si>
  <si>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</si>
  <si>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</si>
  <si>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</si>
  <si>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</si>
  <si>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</si>
  <si>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</si>
  <si>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</si>
  <si>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</si>
  <si>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</si>
  <si>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</si>
  <si>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</si>
  <si>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</si>
  <si>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</si>
  <si>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</si>
  <si>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</si>
  <si>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</si>
  <si>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</si>
  <si>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</si>
  <si>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</si>
  <si>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</si>
  <si>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</si>
  <si>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</si>
  <si>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</si>
  <si>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</si>
  <si>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</si>
  <si>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</si>
  <si>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</si>
  <si>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</si>
  <si>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</si>
  <si>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</si>
  <si>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</si>
  <si>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</si>
  <si>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</si>
  <si>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</si>
  <si>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</si>
  <si>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</si>
  <si>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</si>
  <si>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</si>
  <si>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</si>
  <si>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</si>
  <si>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</si>
  <si>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</si>
  <si>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</si>
  <si>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</si>
  <si>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</si>
  <si>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</si>
  <si>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</si>
  <si>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</si>
  <si>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</si>
  <si>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</si>
  <si>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</si>
  <si>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</si>
  <si>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</si>
  <si>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</si>
  <si>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</si>
  <si>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</si>
  <si>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</si>
  <si>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</si>
  <si>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</si>
  <si>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</si>
  <si>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</si>
  <si>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</si>
  <si>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</si>
  <si>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</si>
  <si>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</si>
  <si>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</si>
  <si>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</si>
  <si>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</si>
  <si>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</si>
  <si>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</si>
  <si>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</si>
  <si>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</si>
  <si>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</si>
  <si>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</si>
  <si>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</si>
  <si>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</si>
  <si>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</si>
  <si>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</si>
  <si>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</si>
  <si>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</si>
  <si>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</si>
  <si>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</si>
  <si>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</si>
  <si>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</si>
  <si>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</si>
  <si>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</si>
  <si>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</si>
  <si>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</si>
  <si>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</si>
  <si>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</si>
  <si>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</si>
  <si>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</si>
  <si>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</si>
  <si>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</si>
  <si>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</si>
  <si>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</si>
  <si>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</si>
  <si>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</si>
  <si>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</si>
  <si>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</si>
  <si>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</si>
  <si>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</si>
  <si>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</si>
  <si>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</si>
  <si>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</si>
  <si>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</si>
  <si>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</si>
  <si>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</si>
  <si>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</si>
  <si>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</si>
  <si>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</si>
  <si>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</si>
  <si>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</si>
  <si>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</si>
  <si>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</si>
  <si>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</si>
  <si>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</si>
  <si>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</si>
  <si>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</si>
  <si>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</si>
  <si>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</si>
  <si>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</si>
  <si>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</si>
  <si>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</si>
  <si>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</si>
  <si>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</si>
  <si>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</si>
  <si>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</si>
  <si>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</si>
  <si>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</si>
  <si>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</si>
  <si>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</si>
  <si>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</si>
  <si>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</si>
  <si>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</si>
  <si>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</si>
  <si>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</si>
  <si>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</si>
  <si>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</si>
  <si>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</si>
  <si>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</si>
  <si>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</si>
  <si>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</si>
  <si>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</si>
  <si>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</si>
  <si>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</si>
  <si>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</si>
  <si>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</si>
  <si>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</si>
  <si>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</si>
  <si>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</si>
  <si>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</si>
  <si>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</si>
  <si>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</si>
  <si>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</si>
  <si>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</si>
  <si>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</si>
  <si>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</si>
  <si>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</si>
  <si>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</si>
  <si>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</si>
  <si>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</si>
  <si>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</si>
  <si>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</si>
  <si>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</si>
  <si>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</si>
  <si>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</si>
  <si>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</si>
  <si>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</si>
  <si>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</si>
  <si>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</si>
  <si>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</si>
  <si>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</si>
  <si>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</si>
  <si>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</si>
  <si>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</si>
  <si>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</si>
  <si>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</si>
  <si>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</si>
  <si>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</si>
  <si>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</si>
  <si>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</si>
  <si>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</si>
  <si>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</si>
  <si>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</si>
  <si>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</si>
  <si>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</si>
  <si>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</si>
  <si>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</si>
  <si>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</si>
  <si>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</si>
  <si>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</si>
  <si>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</si>
  <si>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</si>
  <si>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 de Loire</t>
  </si>
  <si>
    <t>M.7.5.5</t>
  </si>
  <si>
    <t>Corse</t>
  </si>
  <si>
    <t>M.7.5.6</t>
  </si>
  <si>
    <t>DOM-TOM</t>
  </si>
  <si>
    <t>M.7.5.7</t>
  </si>
  <si>
    <t>Grand Est</t>
  </si>
  <si>
    <t>M.7.5.8</t>
  </si>
  <si>
    <t>Hauts-de-France</t>
  </si>
  <si>
    <t>M.7.5.9</t>
  </si>
  <si>
    <t>Ile-de-France</t>
  </si>
  <si>
    <t>M.7.5.10</t>
  </si>
  <si>
    <t>Normandie</t>
  </si>
  <si>
    <t>M.7.5.11</t>
  </si>
  <si>
    <t>Nouvelle-Aquitaine</t>
  </si>
  <si>
    <t>M.7.5.12</t>
  </si>
  <si>
    <t>Occitanie</t>
  </si>
  <si>
    <t>M.7.5.13</t>
  </si>
  <si>
    <t>Pays de la Loire</t>
  </si>
  <si>
    <t>M.7.5.14</t>
  </si>
  <si>
    <t>Provence-Alpes-Côte 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</si>
  <si>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</si>
  <si>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</si>
  <si>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</si>
  <si>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</si>
  <si>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</si>
  <si>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</si>
  <si>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</si>
  <si>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</si>
  <si>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</si>
  <si>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</si>
  <si>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</si>
  <si>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</si>
  <si>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</si>
  <si>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</si>
  <si>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</si>
  <si>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</si>
  <si>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</si>
  <si>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</si>
  <si>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</si>
  <si>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</si>
  <si>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</si>
  <si>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</si>
  <si>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</si>
  <si>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</si>
  <si>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</si>
  <si>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</si>
  <si>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</si>
  <si>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</si>
  <si>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</si>
  <si>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</si>
  <si>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</si>
  <si>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</si>
  <si>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</si>
  <si>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</si>
  <si>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</si>
  <si>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</si>
  <si>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</si>
  <si>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</si>
  <si>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</si>
  <si>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</si>
  <si>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</si>
  <si>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</si>
  <si>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</si>
  <si>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</si>
  <si>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</si>
  <si>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</si>
  <si>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</si>
  <si>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</si>
  <si>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</si>
  <si>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</si>
  <si>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</si>
  <si>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</si>
  <si>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</si>
  <si>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</si>
  <si>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</si>
  <si>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</si>
  <si>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</si>
  <si>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</si>
  <si>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</si>
  <si>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</si>
  <si>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</si>
  <si>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</si>
  <si>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</si>
  <si>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</si>
  <si>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</si>
  <si>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</si>
  <si>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</si>
  <si>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</si>
  <si>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</si>
  <si>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</si>
  <si>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</si>
  <si>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</si>
  <si>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</si>
  <si>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</si>
  <si>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</si>
  <si>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</si>
  <si>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</si>
  <si>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</si>
  <si>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</si>
  <si>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</si>
  <si>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</si>
  <si>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</si>
  <si>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</si>
  <si>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</si>
  <si>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</si>
  <si>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</si>
  <si>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</si>
  <si>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</si>
  <si>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</si>
  <si>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</si>
  <si>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</si>
  <si>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</si>
  <si>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</si>
  <si>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</si>
  <si>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</si>
  <si>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</si>
  <si>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</si>
  <si>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</si>
  <si>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</si>
  <si>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</si>
  <si>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</si>
  <si>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</si>
  <si>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</si>
  <si>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</si>
  <si>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</si>
  <si>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</si>
  <si>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</si>
  <si>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</si>
  <si>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</si>
  <si>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</si>
  <si>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</si>
  <si>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</si>
  <si>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</si>
  <si>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</si>
  <si>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</si>
  <si>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</si>
  <si>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</si>
  <si>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</si>
  <si>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</si>
  <si>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</si>
  <si>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</si>
  <si>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</si>
  <si>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</si>
  <si>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</si>
  <si>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</si>
  <si>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</si>
  <si>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</si>
  <si>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</si>
  <si>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</si>
  <si>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</si>
  <si>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</si>
  <si>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</si>
  <si>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</si>
  <si>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</si>
  <si>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</si>
  <si>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</si>
  <si>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</si>
  <si>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</si>
  <si>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</si>
  <si>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</si>
  <si>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</si>
  <si>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</si>
  <si>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</si>
  <si>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</si>
  <si>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</si>
  <si>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</si>
  <si>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</si>
  <si>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</si>
  <si>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</si>
  <si>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</si>
  <si>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</si>
  <si>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</si>
  <si>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</si>
  <si>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</si>
  <si>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</si>
  <si>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</si>
  <si>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</si>
  <si>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</si>
  <si>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</si>
  <si>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</si>
  <si>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</si>
  <si>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</si>
  <si>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</si>
  <si>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</si>
  <si>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</si>
  <si>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</si>
  <si>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</si>
  <si>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</si>
  <si>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</si>
  <si>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</si>
  <si>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</si>
  <si>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</si>
  <si>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</si>
  <si>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</si>
  <si>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</si>
  <si>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</si>
  <si>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</si>
  <si>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</si>
  <si>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</si>
  <si>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</si>
  <si>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</si>
  <si>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</si>
  <si>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</si>
  <si>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</si>
  <si>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</si>
  <si>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</si>
  <si>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</si>
  <si>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</si>
  <si>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</si>
  <si>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</si>
  <si>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</si>
  <si>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</si>
  <si>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</si>
  <si>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</si>
  <si>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</si>
  <si>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</si>
  <si>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</si>
  <si>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</si>
  <si>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</si>
  <si>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</si>
  <si>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</si>
  <si>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</si>
  <si>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</si>
  <si>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</si>
  <si>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</si>
  <si>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</si>
  <si>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</si>
  <si>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</si>
  <si>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</si>
  <si>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</si>
  <si>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</si>
  <si>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</si>
  <si>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</si>
  <si>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</si>
  <si>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</si>
  <si>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</si>
  <si>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</si>
  <si>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</si>
  <si>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</si>
  <si>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</si>
  <si>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</si>
  <si>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</si>
  <si>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</si>
  <si>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</si>
  <si>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</si>
  <si>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</si>
  <si>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</si>
  <si>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</si>
  <si>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</si>
  <si>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</si>
  <si>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</si>
  <si>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</si>
  <si>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</si>
  <si>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</si>
  <si>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</si>
  <si>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</si>
  <si>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</si>
  <si>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</si>
  <si>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</si>
  <si>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</si>
  <si>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</si>
  <si>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</si>
  <si>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</si>
  <si>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</si>
  <si>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</si>
  <si>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</si>
  <si>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</si>
  <si>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</si>
  <si>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</si>
  <si>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</si>
  <si>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</si>
  <si>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</si>
  <si>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</si>
  <si>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</si>
  <si>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</si>
  <si>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</si>
  <si>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</si>
  <si>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</si>
  <si>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</si>
  <si>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</si>
  <si>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</si>
  <si>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</si>
  <si>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</si>
  <si>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</si>
  <si>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</si>
  <si>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</si>
  <si>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</si>
  <si>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</si>
  <si>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</si>
  <si>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</si>
  <si>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</si>
  <si>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</si>
  <si>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</si>
  <si>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</si>
  <si>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</si>
  <si>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</si>
  <si>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</si>
  <si>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</si>
  <si>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</si>
  <si>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</si>
  <si>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</si>
  <si>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</si>
  <si>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</si>
  <si>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</si>
  <si>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</si>
  <si>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</si>
  <si>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</si>
  <si>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</si>
  <si>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</si>
  <si>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</si>
  <si>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</si>
  <si>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</si>
  <si>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</si>
  <si>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</si>
  <si>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</si>
  <si>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</si>
  <si>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</si>
  <si>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</si>
  <si>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</si>
  <si>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</si>
  <si>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</si>
  <si>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</si>
  <si>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</si>
  <si>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</si>
  <si>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</si>
  <si>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</si>
  <si>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</si>
  <si>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</si>
  <si>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</si>
  <si>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</si>
  <si>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</si>
  <si>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</si>
  <si>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</si>
  <si>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</si>
  <si>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</si>
  <si>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</si>
  <si>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</si>
  <si>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</si>
  <si>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</si>
  <si>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</si>
  <si>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</si>
  <si>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</si>
  <si>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</si>
  <si>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</si>
  <si>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</si>
  <si>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</si>
  <si>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</si>
  <si>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</si>
  <si>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</si>
  <si>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</si>
  <si>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</si>
  <si>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</si>
  <si>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</si>
  <si>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</si>
  <si>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</si>
  <si>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</si>
  <si>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</si>
  <si>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</si>
  <si>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</si>
  <si>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</si>
  <si>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</si>
  <si>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</si>
  <si>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</si>
  <si>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</si>
  <si>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</si>
  <si>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</si>
  <si>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</si>
  <si>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</si>
  <si>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</si>
  <si>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</si>
  <si>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</si>
  <si>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</si>
  <si>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</si>
  <si>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</si>
  <si>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</si>
  <si>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</si>
  <si>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</si>
  <si>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</si>
  <si>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</si>
  <si>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</si>
  <si>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</si>
  <si>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</si>
  <si>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</si>
  <si>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</si>
  <si>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</si>
  <si>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</si>
  <si>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</si>
  <si>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</si>
  <si>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</si>
  <si>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</si>
  <si>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</si>
  <si>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</si>
  <si>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</si>
  <si>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</si>
  <si>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</si>
  <si>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</si>
  <si>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</si>
  <si>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</si>
  <si>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</si>
  <si>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</si>
  <si>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</si>
  <si>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</si>
  <si>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</si>
  <si>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</si>
  <si>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</si>
  <si>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</si>
  <si>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</si>
  <si>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</si>
  <si>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</si>
  <si>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</si>
  <si>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</si>
  <si>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</si>
  <si>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</si>
  <si>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</si>
  <si>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</si>
  <si>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</si>
  <si>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</si>
  <si>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</si>
  <si>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</si>
  <si>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</si>
  <si>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</si>
  <si>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</si>
  <si>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</si>
  <si>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</si>
  <si>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</si>
  <si>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</si>
  <si>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</si>
  <si>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</si>
  <si>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</si>
  <si>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</si>
  <si>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</si>
  <si>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</si>
  <si>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</si>
  <si>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</si>
  <si>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</si>
  <si>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</si>
  <si>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</si>
  <si>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</si>
  <si>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</si>
  <si>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</si>
  <si>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</si>
  <si>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</si>
  <si>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</si>
  <si>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</si>
  <si>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</si>
  <si>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</si>
  <si>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</si>
  <si>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</si>
  <si>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</si>
  <si>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</si>
  <si>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</si>
  <si>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</si>
  <si>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</si>
  <si>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</si>
  <si>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</si>
  <si>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</si>
  <si>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</si>
  <si>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</si>
  <si>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</si>
  <si>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</si>
  <si>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</si>
  <si>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</si>
  <si>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</si>
  <si>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</si>
  <si>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</si>
  <si>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</si>
  <si>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</si>
  <si>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</si>
  <si>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</si>
  <si>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</si>
  <si>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</si>
  <si>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</si>
  <si>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</si>
  <si>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</si>
  <si>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</si>
  <si>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</si>
  <si>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</si>
  <si>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</si>
  <si>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</si>
  <si>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</si>
  <si>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</si>
  <si>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</si>
  <si>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</si>
  <si>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</si>
  <si>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</si>
  <si>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</si>
  <si>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</si>
  <si>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</si>
  <si>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</si>
  <si>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</si>
  <si>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</si>
  <si>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</si>
  <si>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</si>
  <si>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</si>
  <si>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</si>
  <si>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</si>
  <si>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</si>
  <si>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</si>
  <si>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</si>
  <si>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</si>
  <si>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</si>
  <si>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</si>
  <si>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</si>
  <si>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</si>
  <si>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</si>
  <si>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</si>
  <si>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</si>
  <si>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</si>
  <si>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</si>
  <si>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</si>
  <si>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</si>
  <si>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</si>
  <si>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</si>
  <si>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</si>
  <si>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</si>
  <si>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</si>
  <si>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</si>
  <si>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</si>
  <si>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</si>
  <si>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</si>
  <si>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</si>
  <si>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</si>
  <si>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</si>
  <si>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</si>
  <si>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</si>
  <si>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</si>
  <si>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</si>
  <si>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</si>
  <si>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</si>
  <si>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</si>
  <si>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</si>
  <si>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</si>
  <si>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</si>
  <si>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</si>
  <si>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</si>
  <si>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</si>
  <si>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</si>
  <si>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</si>
  <si>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</si>
  <si>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</si>
  <si>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</si>
  <si>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</si>
  <si>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</si>
  <si>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</si>
  <si>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</si>
  <si>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</si>
  <si>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</si>
  <si>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</si>
  <si>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</si>
  <si>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</si>
  <si>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</si>
  <si>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</si>
  <si>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</si>
  <si>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</si>
  <si>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</si>
  <si>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</si>
  <si>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</si>
  <si>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</si>
  <si>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</si>
  <si>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</si>
  <si>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</si>
  <si>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</si>
  <si>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</si>
  <si>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</si>
  <si>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</si>
  <si>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</si>
  <si>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</si>
  <si>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</si>
  <si>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</si>
  <si>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</si>
  <si>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</si>
  <si>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</si>
  <si>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</si>
  <si>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</si>
  <si>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</si>
  <si>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</si>
  <si>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</si>
  <si>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</si>
  <si>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</si>
  <si>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</si>
  <si>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</si>
  <si>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</si>
  <si>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</si>
  <si>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</si>
  <si>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</si>
  <si>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</si>
  <si>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</si>
  <si>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</si>
  <si>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</si>
  <si>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</si>
  <si>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</si>
  <si>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</si>
  <si>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</si>
  <si>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</si>
  <si>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</si>
  <si>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</si>
  <si>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</si>
  <si>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</si>
  <si>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</si>
  <si>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</si>
  <si>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</si>
  <si>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</si>
  <si>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</si>
  <si>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</si>
  <si>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</si>
  <si>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</si>
  <si>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</si>
  <si>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</si>
  <si>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</si>
  <si>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</si>
  <si>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</si>
  <si>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</si>
  <si>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</si>
  <si>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</si>
  <si>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</si>
  <si>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</si>
  <si>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</si>
  <si>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scheme val="minor"/>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</si>
  <si>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</si>
  <si>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</si>
  <si>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scheme val="minor"/>
      </rPr>
      <t>"Contractual" OC</t>
    </r>
    <r>
      <rPr>
        <sz val="11"/>
        <rFont val="Calibri"/>
        <family val="2"/>
        <scheme val="minor"/>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</si>
  <si>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</si>
  <si>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</si>
  <si>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</si>
  <si>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</si>
  <si>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</si>
  <si>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</si>
  <si>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</si>
  <si>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</si>
  <si>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scheme val="minor"/>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scheme val="minor"/>
      </rPr>
      <t xml:space="preserve">Expected maturities :
</t>
    </r>
    <r>
      <rPr>
        <sz val="11"/>
        <rFont val="Calibri"/>
        <family val="2"/>
        <scheme val="minor"/>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</si>
  <si>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</si>
  <si>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</si>
  <si>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</si>
  <si>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</si>
  <si>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</si>
  <si>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</si>
  <si>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</si>
  <si>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scheme val="minor"/>
      </rPr>
      <t xml:space="preserve">Unindexed LTV is calculated on the basis of the current outstanding amount of the loans and the initial valuation / price of the residential assets.
</t>
    </r>
    <r>
      <rPr>
        <b/>
        <u/>
        <sz val="11"/>
        <rFont val="Calibri"/>
        <family val="2"/>
        <scheme val="minor"/>
      </rPr>
      <t xml:space="preserve">
Indexed current LTV :
</t>
    </r>
    <r>
      <rPr>
        <sz val="11"/>
        <rFont val="Calibri"/>
        <family val="2"/>
        <scheme val="minor"/>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</si>
  <si>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</si>
  <si>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</si>
  <si>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</si>
  <si>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</si>
  <si>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</si>
  <si>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</si>
  <si>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</si>
  <si>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</si>
  <si>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</si>
  <si>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</si>
  <si>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</si>
  <si>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scheme val="minor"/>
      </rPr>
      <t xml:space="preserve">Geographical distribution / regional breakdown :
</t>
    </r>
    <r>
      <rPr>
        <sz val="11"/>
        <rFont val="Calibri"/>
        <family val="2"/>
        <scheme val="minor"/>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</si>
  <si>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</si>
  <si>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</si>
  <si>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</si>
  <si>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</si>
  <si>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</si>
  <si>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</si>
  <si>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</si>
  <si>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</si>
  <si>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</si>
  <si>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</si>
  <si>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</si>
  <si>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</si>
  <si>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</si>
  <si>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</si>
  <si>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</si>
  <si>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</si>
  <si>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</si>
  <si>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</si>
  <si>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</si>
  <si>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</si>
  <si>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</si>
  <si>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</si>
  <si>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</si>
  <si>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</si>
  <si>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</si>
  <si>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</si>
  <si>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</si>
  <si>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</si>
  <si>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</si>
  <si>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</si>
  <si>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</si>
  <si>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</si>
  <si>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</si>
  <si>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</si>
  <si>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</si>
  <si>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</si>
  <si>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</si>
  <si>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</si>
  <si>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</si>
  <si>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</si>
  <si>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</si>
  <si>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</si>
  <si>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</si>
  <si>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</si>
  <si>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</si>
  <si>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</si>
  <si>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</si>
  <si>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</si>
  <si>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</si>
  <si>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</si>
  <si>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</si>
  <si>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</si>
  <si>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</si>
  <si>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</si>
  <si>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</si>
  <si>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scheme val="minor"/>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</si>
  <si>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</si>
  <si>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scheme val="minor"/>
      </rPr>
      <t>Core Tier 1  is the Common Equity Tier 1 ratio - CET1 calculated for Bale 2.5.</t>
    </r>
  </si>
  <si>
    <t>OHG.4.2</t>
  </si>
  <si>
    <r>
      <t xml:space="preserve">Guaranteed loans or mortgage promissory notes :
</t>
    </r>
    <r>
      <rPr>
        <sz val="11"/>
        <rFont val="Calibri"/>
        <family val="2"/>
        <scheme val="minor"/>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</si>
  <si>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</si>
  <si>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scheme val="minor"/>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</si>
  <si>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</si>
  <si>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scheme val="minor"/>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</si>
  <si>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</si>
  <si>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scheme val="minor"/>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</si>
  <si>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</si>
  <si>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</si>
  <si>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</si>
  <si>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</si>
  <si>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</si>
  <si>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</si>
  <si>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</si>
  <si>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</si>
  <si>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</si>
  <si>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</si>
  <si>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</si>
  <si>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</si>
  <si>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</si>
  <si>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</si>
  <si>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</si>
  <si>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</si>
  <si>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</si>
  <si>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</si>
  <si>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</si>
  <si>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</si>
  <si>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</si>
  <si>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</si>
  <si>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</si>
  <si>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</si>
  <si>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</si>
  <si>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</si>
  <si>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</si>
  <si>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</si>
  <si>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</si>
  <si>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</si>
  <si>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</si>
  <si>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</si>
  <si>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</si>
  <si>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</si>
  <si>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</si>
  <si>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</si>
  <si>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</si>
  <si>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</si>
  <si>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</si>
  <si>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</si>
  <si>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</si>
  <si>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</si>
  <si>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</si>
  <si>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</si>
  <si>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</si>
  <si>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</si>
  <si>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</si>
  <si>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</si>
  <si>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</si>
  <si>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</si>
  <si>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</si>
  <si>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</si>
  <si>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</si>
  <si>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</si>
  <si>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</si>
  <si>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</si>
  <si>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</si>
  <si>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</si>
  <si>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</si>
  <si>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</si>
  <si>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</si>
  <si>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</si>
  <si>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</si>
  <si>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</si>
  <si>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</si>
  <si>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</si>
  <si>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</si>
  <si>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</si>
  <si>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</si>
  <si>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</si>
  <si>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</si>
  <si>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</si>
  <si>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</si>
  <si>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</si>
  <si>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</si>
  <si>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</si>
  <si>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</si>
  <si>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</si>
  <si>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</si>
  <si>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</si>
  <si>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</si>
  <si>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</si>
  <si>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</si>
  <si>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</si>
  <si>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</si>
  <si>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</si>
  <si>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</si>
  <si>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</si>
  <si>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</si>
  <si>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</si>
  <si>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</si>
  <si>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</si>
  <si>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</si>
  <si>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</si>
  <si>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</si>
  <si>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</si>
  <si>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</si>
  <si>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</si>
  <si>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</si>
  <si>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</si>
  <si>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</si>
  <si>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</si>
  <si>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</si>
  <si>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</si>
  <si>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</si>
  <si>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</si>
  <si>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</si>
  <si>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</si>
  <si>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</si>
  <si>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</si>
  <si>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</si>
  <si>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</si>
  <si>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</si>
  <si>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</si>
  <si>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</si>
  <si>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</si>
  <si>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</si>
  <si>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</si>
  <si>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</si>
  <si>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</si>
  <si>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</si>
  <si>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</si>
  <si>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</si>
  <si>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</si>
  <si>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</si>
  <si>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</si>
  <si>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</si>
  <si>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</si>
  <si>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</si>
  <si>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</si>
  <si>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</si>
  <si>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</si>
  <si>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</si>
  <si>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</si>
  <si>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</si>
  <si>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</si>
  <si>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</si>
  <si>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</si>
  <si>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</si>
  <si>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</si>
  <si>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</si>
  <si>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</si>
  <si>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</si>
  <si>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</si>
  <si>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</si>
  <si>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</si>
  <si>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</si>
  <si>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</si>
  <si>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</si>
  <si>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</si>
  <si>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</si>
  <si>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</si>
  <si>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</si>
  <si>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</si>
  <si>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</si>
  <si>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</si>
  <si>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</si>
  <si>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</si>
  <si>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</si>
  <si>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</si>
  <si>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</si>
  <si>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</si>
  <si>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</si>
  <si>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</si>
  <si>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</si>
  <si>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</si>
  <si>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</si>
  <si>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</si>
  <si>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</si>
  <si>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</si>
  <si>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</si>
  <si>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</si>
  <si>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</si>
  <si>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</si>
  <si>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</si>
  <si>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</si>
  <si>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</si>
  <si>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</si>
  <si>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</si>
  <si>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</si>
  <si>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</si>
  <si>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</si>
  <si>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</si>
  <si>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</si>
  <si>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</si>
  <si>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</si>
  <si>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</si>
  <si>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</si>
  <si>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</si>
  <si>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</si>
  <si>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</si>
  <si>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</si>
  <si>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</si>
  <si>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</si>
  <si>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</si>
  <si>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</si>
  <si>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</si>
  <si>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</si>
  <si>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</si>
  <si>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</si>
  <si>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</si>
  <si>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</si>
  <si>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</si>
  <si>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</si>
  <si>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</si>
  <si>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</si>
  <si>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</si>
  <si>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</si>
  <si>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</si>
  <si>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</si>
  <si>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</si>
  <si>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</si>
  <si>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</si>
  <si>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</si>
  <si>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</si>
  <si>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</si>
  <si>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</si>
  <si>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</si>
  <si>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</si>
  <si>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</si>
  <si>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</si>
  <si>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</si>
  <si>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</si>
  <si>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</si>
  <si>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</si>
  <si>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</si>
  <si>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</si>
  <si>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</si>
  <si>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</si>
  <si>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</si>
  <si>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</si>
  <si>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</si>
  <si>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</si>
  <si>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</si>
  <si>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</si>
  <si>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</si>
  <si>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</si>
  <si>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</si>
  <si>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</si>
  <si>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</si>
  <si>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</si>
  <si>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</si>
  <si>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</si>
  <si>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</si>
  <si>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</si>
  <si>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</si>
  <si>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</si>
  <si>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</si>
  <si>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</si>
  <si>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</si>
  <si>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</si>
  <si>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</si>
  <si>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</si>
  <si>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</si>
  <si>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</si>
  <si>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</si>
  <si>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</si>
  <si>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</si>
  <si>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</si>
  <si>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</si>
  <si>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</si>
  <si>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</si>
  <si>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</si>
  <si>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</si>
  <si>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</si>
  <si>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</si>
  <si>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</si>
  <si>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</si>
  <si>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</si>
  <si>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</si>
  <si>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</si>
  <si>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</si>
  <si>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</si>
  <si>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</si>
  <si>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</si>
  <si>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</si>
  <si>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</si>
  <si>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</si>
  <si>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</si>
  <si>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</si>
  <si>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</si>
  <si>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</si>
  <si>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</si>
  <si>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</si>
  <si>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</si>
  <si>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</si>
  <si>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</si>
  <si>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</si>
  <si>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</si>
  <si>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</si>
  <si>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</si>
  <si>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</si>
  <si>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</si>
  <si>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</si>
  <si>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</si>
  <si>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</si>
  <si>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</si>
  <si>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</si>
  <si>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</si>
  <si>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</si>
  <si>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</si>
  <si>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</si>
  <si>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</si>
  <si>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</si>
  <si>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</si>
  <si>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</si>
  <si>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</si>
  <si>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</si>
  <si>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</si>
  <si>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</si>
  <si>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</si>
  <si>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</si>
  <si>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</si>
  <si>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</si>
  <si>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</si>
  <si>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</si>
  <si>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</si>
  <si>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</si>
  <si>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</si>
  <si>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</si>
  <si>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</si>
  <si>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</si>
  <si>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</si>
  <si>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</si>
  <si>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</si>
  <si>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</si>
  <si>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</si>
  <si>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</si>
  <si>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</si>
  <si>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</si>
  <si>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</si>
  <si>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</si>
  <si>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</si>
  <si>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</si>
  <si>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</si>
  <si>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</si>
  <si>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</si>
  <si>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</si>
  <si>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</si>
  <si>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</si>
  <si>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</si>
  <si>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</si>
  <si>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</si>
  <si>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</si>
  <si>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</si>
  <si>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</si>
  <si>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</si>
  <si>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</si>
  <si>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</si>
  <si>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</si>
  <si>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</si>
  <si>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</si>
  <si>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</si>
  <si>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</si>
  <si>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</si>
  <si>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</si>
  <si>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</si>
  <si>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</si>
  <si>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</si>
  <si>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</si>
  <si>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</si>
  <si>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</si>
  <si>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</si>
  <si>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</si>
  <si>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</si>
  <si>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</si>
  <si>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</si>
  <si>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</si>
  <si>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</si>
  <si>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</si>
  <si>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</si>
  <si>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</si>
  <si>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</si>
  <si>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</si>
  <si>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</si>
  <si>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</si>
  <si>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</si>
  <si>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</si>
  <si>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</si>
  <si>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</si>
  <si>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</si>
  <si>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</si>
  <si>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</si>
  <si>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</si>
  <si>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</si>
  <si>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</si>
  <si>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</si>
  <si>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</si>
  <si>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</si>
  <si>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</si>
  <si>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</si>
  <si>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</si>
  <si>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</si>
  <si>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</si>
  <si>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</si>
  <si>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</si>
  <si>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</si>
  <si>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</si>
  <si>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</si>
  <si>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</si>
  <si>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</si>
  <si>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</si>
  <si>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</si>
  <si>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</si>
  <si>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</si>
  <si>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</si>
  <si>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</si>
  <si>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</si>
  <si>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</si>
  <si>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</si>
  <si>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</si>
  <si>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</si>
  <si>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</si>
  <si>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</si>
  <si>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</si>
  <si>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</si>
  <si>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</si>
  <si>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</si>
  <si>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</si>
  <si>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</si>
  <si>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</si>
  <si>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</si>
  <si>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</si>
  <si>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</si>
  <si>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</si>
  <si>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</si>
  <si>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</si>
  <si>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</si>
  <si>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</si>
  <si>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</si>
  <si>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</si>
  <si>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</si>
  <si>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</si>
  <si>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</si>
  <si>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</si>
  <si>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</si>
  <si>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</si>
  <si>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</si>
  <si>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</si>
  <si>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</si>
  <si>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</si>
  <si>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</si>
  <si>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</si>
  <si>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</si>
  <si>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</si>
  <si>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</si>
  <si>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</si>
  <si>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</si>
  <si>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</si>
  <si>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</si>
  <si>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</si>
  <si>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</si>
  <si>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</si>
  <si>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</si>
  <si>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</si>
  <si>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</si>
  <si>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</si>
  <si>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</si>
  <si>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</si>
  <si>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</si>
  <si>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</si>
  <si>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</si>
  <si>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</si>
  <si>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</si>
  <si>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</si>
  <si>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</si>
  <si>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</si>
  <si>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</si>
  <si>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</si>
  <si>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</si>
  <si>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</si>
  <si>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</si>
  <si>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</si>
  <si>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</si>
  <si>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</si>
  <si>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</si>
  <si>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</si>
  <si>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</si>
  <si>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</si>
  <si>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</si>
  <si>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</si>
  <si>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</si>
  <si>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</si>
  <si>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</si>
  <si>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</si>
  <si>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</si>
  <si>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</si>
  <si>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</si>
  <si>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</si>
  <si>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</si>
  <si>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</si>
  <si>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</si>
  <si>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</si>
  <si>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</si>
  <si>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</si>
  <si>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</si>
  <si>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</si>
  <si>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</si>
  <si>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</si>
  <si>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</si>
  <si>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</si>
  <si>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</si>
  <si>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</si>
  <si>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</si>
  <si>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</si>
  <si>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</si>
  <si>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</si>
  <si>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</si>
  <si>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</si>
  <si>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</si>
  <si>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</si>
  <si>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</si>
  <si>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</si>
  <si>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</si>
  <si>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</si>
  <si>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</si>
  <si>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</si>
  <si>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</si>
  <si>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</si>
  <si>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</si>
  <si>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</si>
  <si>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</si>
  <si>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</si>
  <si>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</si>
  <si>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</si>
  <si>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</si>
  <si>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</si>
  <si>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</si>
  <si>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</si>
  <si>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</si>
  <si>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</si>
  <si>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</si>
  <si>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</si>
  <si>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</si>
  <si>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</si>
  <si>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</si>
  <si>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</si>
  <si>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</si>
  <si>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</si>
  <si>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</si>
  <si>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</si>
  <si>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</si>
  <si>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</si>
  <si>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</si>
  <si>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</si>
  <si>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</si>
  <si>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</si>
  <si>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</si>
  <si>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</si>
  <si>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</si>
  <si>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</si>
  <si>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</si>
  <si>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</si>
  <si>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</si>
  <si>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</si>
  <si>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</si>
  <si>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</si>
  <si>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</si>
  <si>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</si>
  <si>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</si>
  <si>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</si>
  <si>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</si>
  <si>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</si>
  <si>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</si>
  <si>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</si>
  <si>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</si>
  <si>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</si>
  <si>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</si>
  <si>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</si>
  <si>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</si>
  <si>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</si>
  <si>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</si>
  <si>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</si>
  <si>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</si>
  <si>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</si>
  <si>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</si>
  <si>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</si>
  <si>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</si>
  <si>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</si>
  <si>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</si>
  <si>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</si>
  <si>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</si>
  <si>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</si>
  <si>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</si>
  <si>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</si>
  <si>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</si>
  <si>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</si>
  <si>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</si>
  <si>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</si>
  <si>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</si>
  <si>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</si>
  <si>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</si>
  <si>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</si>
  <si>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</si>
  <si>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</si>
  <si>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</si>
  <si>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</si>
  <si>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</si>
  <si>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</si>
  <si>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</si>
  <si>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</si>
  <si>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</si>
  <si>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</si>
  <si>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</si>
  <si>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</si>
  <si>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</si>
  <si>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</si>
  <si>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</si>
  <si>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</si>
  <si>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</si>
  <si>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</si>
  <si>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</si>
  <si>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</si>
  <si>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</si>
  <si>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</si>
  <si>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</si>
  <si>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</si>
  <si>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</si>
  <si>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</si>
  <si>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</si>
  <si>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</si>
  <si>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</si>
  <si>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</si>
  <si>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</si>
  <si>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</si>
  <si>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</si>
  <si>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</si>
  <si>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</si>
  <si>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</si>
  <si>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</si>
  <si>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</si>
  <si>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</si>
  <si>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</si>
  <si>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</si>
  <si>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</si>
  <si>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</si>
  <si>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</si>
  <si>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</si>
  <si>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</si>
  <si>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</si>
  <si>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</si>
  <si>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</si>
  <si>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</si>
  <si>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</si>
  <si>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</si>
  <si>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</si>
  <si>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</si>
  <si>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</si>
  <si>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</si>
  <si>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</si>
  <si>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</si>
  <si>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</si>
  <si>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</si>
  <si>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</si>
  <si>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</si>
  <si>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</si>
  <si>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</si>
  <si>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</si>
  <si>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</si>
  <si>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</si>
  <si>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</si>
  <si>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</si>
  <si>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</si>
  <si>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</si>
  <si>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</si>
  <si>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</si>
  <si>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</si>
  <si>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</si>
  <si>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</si>
  <si>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</si>
  <si>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</si>
  <si>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</si>
  <si>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</si>
  <si>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</si>
  <si>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</si>
  <si>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</si>
  <si>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</si>
  <si>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</si>
  <si>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</si>
  <si>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</si>
  <si>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</si>
  <si>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</si>
  <si>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</si>
  <si>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</si>
  <si>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</si>
  <si>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</si>
  <si>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</si>
  <si>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</si>
  <si>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</si>
  <si>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</si>
  <si>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</si>
  <si>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</si>
  <si>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</si>
  <si>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</si>
  <si>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</si>
  <si>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</si>
  <si>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</si>
  <si>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</si>
  <si>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</si>
  <si>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</si>
  <si>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</si>
  <si>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</si>
  <si>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</si>
  <si>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</si>
  <si>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</si>
  <si>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</si>
  <si>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</si>
  <si>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</si>
  <si>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</si>
  <si>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</si>
  <si>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</si>
  <si>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</si>
  <si>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</si>
  <si>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</si>
  <si>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</si>
  <si>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</si>
  <si>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</si>
  <si>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</si>
  <si>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</si>
  <si>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</si>
  <si>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</si>
  <si>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</si>
  <si>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</si>
  <si>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</si>
  <si>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</si>
  <si>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</si>
  <si>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</si>
  <si>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</si>
  <si>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</si>
  <si>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</si>
  <si>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</si>
  <si>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</si>
  <si>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</si>
  <si>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</si>
  <si>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</si>
  <si>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</si>
  <si>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</si>
  <si>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</si>
  <si>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</si>
  <si>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</si>
  <si>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</si>
  <si>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</si>
  <si>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</si>
  <si>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</si>
  <si>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</si>
  <si>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</si>
  <si>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</si>
  <si>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</si>
  <si>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</si>
  <si>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</si>
  <si>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</si>
  <si>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</si>
  <si>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</si>
  <si>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</si>
  <si>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</si>
  <si>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</si>
  <si>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</si>
  <si>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</si>
  <si>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</si>
  <si>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</si>
  <si>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</si>
  <si>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</si>
  <si>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</si>
  <si>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</si>
  <si>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</si>
  <si>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</si>
  <si>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</si>
  <si>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</si>
  <si>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</si>
  <si>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</si>
  <si>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</si>
  <si>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</si>
  <si>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</si>
  <si>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</si>
  <si>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</si>
  <si>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</si>
  <si>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</si>
  <si>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</si>
  <si>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</si>
  <si>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</si>
  <si>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</si>
  <si>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</si>
  <si>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</si>
  <si>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</si>
  <si>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</si>
  <si>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</si>
  <si>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</si>
  <si>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</si>
  <si>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</si>
  <si>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</si>
  <si>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</si>
  <si>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</si>
  <si>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</si>
  <si>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</si>
  <si>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</si>
  <si>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</si>
  <si>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</si>
  <si>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</si>
  <si>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</si>
  <si>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</si>
  <si>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</si>
  <si>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</si>
  <si>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</si>
  <si>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</si>
  <si>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</si>
  <si>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</si>
  <si>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</si>
  <si>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</si>
  <si>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</si>
  <si>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</si>
  <si>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</si>
  <si>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</si>
  <si>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</si>
  <si>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</si>
  <si>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</si>
  <si>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</si>
  <si>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</si>
  <si>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</si>
  <si>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</si>
  <si>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</si>
  <si>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</si>
  <si>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</si>
  <si>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</si>
  <si>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</si>
  <si>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</si>
  <si>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</si>
  <si>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</si>
  <si>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</si>
  <si>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</si>
  <si>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</si>
  <si>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</si>
  <si>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</si>
  <si>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</si>
  <si>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</si>
  <si>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</si>
  <si>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</si>
  <si>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</si>
  <si>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</si>
  <si>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</si>
  <si>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</si>
  <si>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</si>
  <si>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</si>
  <si>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</si>
  <si>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</si>
  <si>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</si>
  <si>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</si>
  <si>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</si>
  <si>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</si>
  <si>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</si>
  <si>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</si>
  <si>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</si>
  <si>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</si>
  <si>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</si>
  <si>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</si>
  <si>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</si>
  <si>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</si>
  <si>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</si>
  <si>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</si>
  <si>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</si>
  <si>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</si>
  <si>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</si>
  <si>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</si>
  <si>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</si>
  <si>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</si>
  <si>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</si>
  <si>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</si>
  <si>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</si>
  <si>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</si>
  <si>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</si>
  <si>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</si>
  <si>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</si>
  <si>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</si>
  <si>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</si>
  <si>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</si>
  <si>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</si>
  <si>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</si>
  <si>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</si>
  <si>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</si>
  <si>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</si>
  <si>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</si>
  <si>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</si>
  <si>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</si>
  <si>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CPR=2.16%;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</si>
</sst>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i/>
      <sz val="10"/>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right/>
      <top style="thick">
        <color rgb="FF243386"/>
      </top>
      <bottom/>
      <diagonal/>
    </border>
    <border>
      <left/>
      <right style="thick">
        <color rgb="FF243386"/>
      </right>
      <top style="thick">
        <color rgb="FF243386"/>
      </top>
      <bottom/>
      <diagonal/>
    </border>
    <border>
      <left/>
      <right style="thick">
        <color rgb="FF243386"/>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19">
    <xf numFmtId="0" fontId="0" fillId="0" borderId="0"/>
    <xf numFmtId="166" fontId="29" fillId="0" borderId="0"/>
    <xf numFmtId="170" fontId="1" fillId="0" borderId="0"/>
    <xf numFmtId="0" fontId="30" fillId="0" borderId="0">
      <protection locked="0"/>
    </xf>
    <xf numFmtId="0" fontId="5" fillId="0" borderId="0"/>
    <xf numFmtId="0" fontId="5" fillId="0" borderId="0"/>
    <xf numFmtId="166"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46" fillId="0" borderId="0"/>
    <xf numFmtId="9" fontId="29" fillId="0" borderId="0"/>
    <xf numFmtId="9" fontId="1" fillId="0" borderId="0"/>
    <xf numFmtId="9" fontId="1" fillId="0" borderId="0"/>
    <xf numFmtId="0" fontId="29" fillId="0" borderId="0">
      <alignment horizontal="left" wrapText="1"/>
    </xf>
  </cellStyleXfs>
  <cellXfs count="521">
    <xf numFmtId="0" fontId="0" fillId="0" borderId="0" xfId="0" applyProtection="1"/>
    <xf numFmtId="0" fontId="29" fillId="0" borderId="0" xfId="8"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xf>
    <xf numFmtId="0" fontId="13" fillId="0" borderId="0" xfId="0" applyFont="1" applyProtection="1"/>
    <xf numFmtId="0" fontId="4" fillId="0" borderId="0" xfId="4"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9" fillId="0" borderId="0" xfId="0" applyFont="1" applyAlignment="1" applyProtection="1">
      <alignment horizontal="center" vertical="center"/>
    </xf>
    <xf numFmtId="0" fontId="14" fillId="0" borderId="0" xfId="0" applyFont="1" applyAlignment="1" applyProtection="1">
      <alignment vertical="center" wrapText="1"/>
    </xf>
    <xf numFmtId="0" fontId="14" fillId="3" borderId="0" xfId="0" applyFont="1" applyFill="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6" fillId="0" borderId="0" xfId="0" applyFont="1" applyAlignment="1" applyProtection="1">
      <alignment horizontal="center" vertical="center" wrapText="1"/>
    </xf>
    <xf numFmtId="0" fontId="5" fillId="0" borderId="0" xfId="4" quotePrefix="1" applyFont="1" applyAlignment="1" applyProtection="1">
      <alignment horizontal="center" vertical="center" wrapText="1"/>
    </xf>
    <xf numFmtId="0" fontId="14"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7" fillId="4" borderId="0" xfId="0" applyFont="1" applyFill="1" applyAlignment="1" applyProtection="1">
      <alignment horizontal="center" vertical="center" wrapText="1"/>
    </xf>
    <xf numFmtId="0" fontId="18"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164" fontId="15" fillId="0" borderId="0" xfId="0" applyNumberFormat="1" applyFont="1" applyAlignment="1" applyProtection="1">
      <alignment horizontal="center" vertical="center" wrapText="1"/>
    </xf>
    <xf numFmtId="165" fontId="15" fillId="0" borderId="0" xfId="0" quotePrefix="1" applyNumberFormat="1" applyFont="1" applyAlignment="1" applyProtection="1">
      <alignment horizontal="center" vertical="center" wrapText="1"/>
    </xf>
    <xf numFmtId="0" fontId="15" fillId="0" borderId="0" xfId="0" applyFont="1" applyAlignment="1" applyProtection="1">
      <alignment horizontal="right" vertical="center" wrapText="1"/>
    </xf>
    <xf numFmtId="165" fontId="15" fillId="0" borderId="0" xfId="16" applyNumberFormat="1" applyFont="1" applyAlignment="1" applyProtection="1">
      <alignment horizontal="center" vertical="center" wrapText="1"/>
    </xf>
    <xf numFmtId="0" fontId="19"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0" borderId="0" xfId="0" applyFont="1" applyAlignment="1" applyProtection="1">
      <alignment horizontal="center" vertical="center" wrapText="1"/>
    </xf>
    <xf numFmtId="165" fontId="15" fillId="0" borderId="0" xfId="0" applyNumberFormat="1" applyFont="1" applyAlignment="1" applyProtection="1">
      <alignment horizontal="center" vertical="center" wrapText="1"/>
    </xf>
    <xf numFmtId="0" fontId="21" fillId="0" borderId="0" xfId="0" applyFont="1" applyAlignment="1" applyProtection="1">
      <alignment horizontal="center" vertical="center" wrapText="1"/>
    </xf>
    <xf numFmtId="165" fontId="21" fillId="0" borderId="0" xfId="16" applyNumberFormat="1" applyFont="1" applyAlignment="1" applyProtection="1">
      <alignment horizontal="center" vertical="center" wrapText="1"/>
    </xf>
    <xf numFmtId="0" fontId="15" fillId="0" borderId="0" xfId="0" quotePrefix="1" applyFont="1" applyAlignment="1" applyProtection="1">
      <alignment horizontal="center" vertical="center" wrapText="1"/>
    </xf>
    <xf numFmtId="0" fontId="18" fillId="4" borderId="0" xfId="0" applyFont="1" applyFill="1" applyAlignment="1" applyProtection="1">
      <alignment horizontal="center" vertical="center" wrapText="1"/>
    </xf>
    <xf numFmtId="165" fontId="0" fillId="0" borderId="0" xfId="16"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7" fillId="5" borderId="0" xfId="0" applyFont="1" applyFill="1" applyAlignment="1" applyProtection="1">
      <alignment horizontal="center" vertical="center" wrapText="1"/>
    </xf>
    <xf numFmtId="0" fontId="22" fillId="5" borderId="0" xfId="0" quotePrefix="1" applyFont="1" applyFill="1" applyAlignment="1" applyProtection="1">
      <alignment horizontal="center" vertical="center" wrapText="1"/>
    </xf>
    <xf numFmtId="0" fontId="3" fillId="5" borderId="0" xfId="0" applyFont="1" applyFill="1" applyAlignment="1" applyProtection="1">
      <alignment horizontal="center" vertical="center" wrapText="1"/>
    </xf>
    <xf numFmtId="0" fontId="17"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8" fillId="0" borderId="0" xfId="0" quotePrefix="1" applyFont="1" applyAlignment="1" applyProtection="1">
      <alignment horizontal="center" vertical="center" wrapText="1"/>
    </xf>
    <xf numFmtId="3" fontId="15" fillId="0" borderId="0" xfId="0" applyNumberFormat="1" applyFont="1" applyAlignment="1" applyProtection="1">
      <alignment horizontal="center" vertical="center" wrapText="1"/>
    </xf>
    <xf numFmtId="9" fontId="15" fillId="0" borderId="0" xfId="16" applyNumberFormat="1" applyFont="1" applyAlignment="1" applyProtection="1">
      <alignment horizontal="center" vertical="center" wrapText="1"/>
    </xf>
    <xf numFmtId="0" fontId="15" fillId="0" borderId="0" xfId="0" quotePrefix="1" applyFont="1" applyAlignment="1" applyProtection="1">
      <alignment horizontal="right" vertical="center" wrapText="1"/>
    </xf>
    <xf numFmtId="164" fontId="15" fillId="0" borderId="0" xfId="0" quotePrefix="1" applyNumberFormat="1" applyFont="1" applyAlignment="1" applyProtection="1">
      <alignment horizontal="center" vertical="center" wrapText="1"/>
    </xf>
    <xf numFmtId="3" fontId="15" fillId="0" borderId="0" xfId="0" quotePrefix="1" applyNumberFormat="1" applyFont="1" applyAlignment="1" applyProtection="1">
      <alignment horizontal="center" vertical="center" wrapText="1"/>
    </xf>
    <xf numFmtId="165" fontId="15" fillId="0" borderId="0" xfId="16" quotePrefix="1" applyNumberFormat="1" applyFont="1" applyAlignment="1" applyProtection="1">
      <alignment horizontal="center" vertical="center" wrapText="1"/>
    </xf>
    <xf numFmtId="0" fontId="17" fillId="4" borderId="0" xfId="0" quotePrefix="1" applyFont="1" applyFill="1" applyAlignment="1" applyProtection="1">
      <alignment horizontal="center" vertical="center" wrapText="1"/>
    </xf>
    <xf numFmtId="10" fontId="15" fillId="0" borderId="0" xfId="0" quotePrefix="1" applyNumberFormat="1" applyFont="1" applyAlignment="1" applyProtection="1">
      <alignment horizontal="center" vertical="center" wrapText="1"/>
    </xf>
    <xf numFmtId="165" fontId="20" fillId="0" borderId="0" xfId="16"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7" fillId="0" borderId="0" xfId="0" quotePrefix="1" applyFont="1" applyAlignment="1" applyProtection="1">
      <alignment horizontal="center" vertical="center" wrapText="1"/>
    </xf>
    <xf numFmtId="0" fontId="16"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4" quotePrefix="1" applyFont="1" applyBorder="1" applyAlignment="1" applyProtection="1">
      <alignment horizontal="center" vertical="center" wrapText="1"/>
    </xf>
    <xf numFmtId="0" fontId="5" fillId="0" borderId="12" xfId="4" quotePrefix="1" applyFont="1" applyBorder="1" applyAlignment="1" applyProtection="1">
      <alignment horizontal="center" vertical="center" wrapText="1"/>
    </xf>
    <xf numFmtId="0" fontId="5" fillId="0" borderId="0" xfId="4" quotePrefix="1" applyFont="1" applyAlignment="1" applyProtection="1">
      <alignment horizontal="center" vertical="center" wrapText="1"/>
    </xf>
    <xf numFmtId="0" fontId="24" fillId="0" borderId="0" xfId="0" applyFont="1" applyAlignment="1" applyProtection="1">
      <alignment horizontal="center" vertical="center" wrapText="1"/>
    </xf>
    <xf numFmtId="14" fontId="24" fillId="0" borderId="0" xfId="0" applyNumberFormat="1" applyFont="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7" fillId="0" borderId="0" xfId="0" quotePrefix="1" applyFont="1" applyAlignment="1" applyProtection="1">
      <alignment horizontal="left" vertical="center" wrapText="1"/>
    </xf>
    <xf numFmtId="0" fontId="17" fillId="0" borderId="0" xfId="0" applyFont="1" applyAlignment="1" applyProtection="1">
      <alignment horizontal="left" vertical="center" wrapText="1"/>
    </xf>
    <xf numFmtId="0" fontId="25" fillId="7" borderId="17" xfId="0" applyFont="1" applyFill="1" applyBorder="1" applyAlignment="1" applyProtection="1">
      <alignment horizontal="center" vertical="center" wrapText="1"/>
    </xf>
    <xf numFmtId="0" fontId="20" fillId="8" borderId="0" xfId="0" applyFont="1" applyFill="1" applyAlignment="1" applyProtection="1">
      <alignment horizontal="right"/>
    </xf>
    <xf numFmtId="0" fontId="26" fillId="8" borderId="0" xfId="0" applyFont="1" applyFill="1" applyProtection="1"/>
    <xf numFmtId="0" fontId="20" fillId="8" borderId="0" xfId="0" applyFont="1" applyFill="1" applyProtection="1"/>
    <xf numFmtId="0" fontId="20" fillId="0" borderId="0" xfId="0" applyFont="1" applyAlignment="1" applyProtection="1">
      <alignment horizontal="center"/>
    </xf>
    <xf numFmtId="0" fontId="20" fillId="0" borderId="0" xfId="0" applyFont="1" applyProtection="1"/>
    <xf numFmtId="0" fontId="27" fillId="0" borderId="0" xfId="0" applyFont="1" applyAlignment="1" applyProtection="1">
      <alignment horizontal="right"/>
    </xf>
    <xf numFmtId="0" fontId="28" fillId="0" borderId="18" xfId="0" applyFont="1" applyBorder="1" applyProtection="1"/>
    <xf numFmtId="0" fontId="20" fillId="0" borderId="19" xfId="0" applyFont="1" applyBorder="1" applyProtection="1"/>
    <xf numFmtId="0" fontId="20" fillId="0" borderId="20" xfId="0" applyFont="1" applyBorder="1" applyProtection="1"/>
    <xf numFmtId="0" fontId="29" fillId="0" borderId="0" xfId="0" applyFont="1" applyProtection="1"/>
    <xf numFmtId="0" fontId="26" fillId="8" borderId="0" xfId="0" applyFont="1" applyFill="1" applyAlignment="1" applyProtection="1">
      <alignment horizontal="center"/>
    </xf>
    <xf numFmtId="0" fontId="29" fillId="9" borderId="1" xfId="0" applyFont="1" applyFill="1" applyBorder="1" applyProtection="1"/>
    <xf numFmtId="0" fontId="29" fillId="9" borderId="2" xfId="0" applyFont="1" applyFill="1" applyBorder="1" applyProtection="1"/>
    <xf numFmtId="0" fontId="28" fillId="0" borderId="22" xfId="0" applyFont="1" applyBorder="1" applyProtection="1"/>
    <xf numFmtId="0" fontId="20" fillId="0" borderId="23" xfId="0" applyFont="1" applyBorder="1" applyProtection="1"/>
    <xf numFmtId="0" fontId="20" fillId="0" borderId="24" xfId="0" applyFont="1" applyBorder="1" applyProtection="1"/>
    <xf numFmtId="0" fontId="29" fillId="9" borderId="25" xfId="0" applyFont="1" applyFill="1" applyBorder="1" applyProtection="1"/>
    <xf numFmtId="0" fontId="29" fillId="9" borderId="26" xfId="0" applyFont="1" applyFill="1" applyBorder="1" applyProtection="1"/>
    <xf numFmtId="0" fontId="28" fillId="0" borderId="27" xfId="0" applyFont="1" applyBorder="1" applyProtection="1"/>
    <xf numFmtId="0" fontId="20" fillId="0" borderId="26" xfId="0" applyFont="1" applyBorder="1" applyProtection="1"/>
    <xf numFmtId="0" fontId="20" fillId="0" borderId="28" xfId="0" applyFont="1" applyBorder="1" applyProtection="1"/>
    <xf numFmtId="0" fontId="29" fillId="9" borderId="6" xfId="0" applyFont="1" applyFill="1" applyBorder="1" applyProtection="1"/>
    <xf numFmtId="0" fontId="29" fillId="9" borderId="7" xfId="0" applyFont="1" applyFill="1" applyBorder="1" applyProtection="1"/>
    <xf numFmtId="0" fontId="30" fillId="0" borderId="29" xfId="3" applyFont="1" applyBorder="1" applyProtection="1"/>
    <xf numFmtId="0" fontId="20" fillId="0" borderId="7" xfId="0" applyFont="1" applyBorder="1" applyProtection="1"/>
    <xf numFmtId="0" fontId="20" fillId="0" borderId="8" xfId="0" applyFont="1" applyBorder="1" applyProtection="1"/>
    <xf numFmtId="0" fontId="31" fillId="0" borderId="2" xfId="0" applyFont="1" applyBorder="1" applyProtection="1"/>
    <xf numFmtId="0" fontId="30" fillId="0" borderId="0" xfId="3" applyFont="1" applyProtection="1"/>
    <xf numFmtId="0" fontId="31" fillId="0" borderId="0" xfId="0" applyFont="1" applyProtection="1"/>
    <xf numFmtId="0" fontId="29" fillId="0" borderId="7" xfId="0" applyFont="1" applyBorder="1" applyProtection="1"/>
    <xf numFmtId="0" fontId="29" fillId="0" borderId="8" xfId="0" applyFont="1" applyBorder="1" applyProtection="1"/>
    <xf numFmtId="0" fontId="29" fillId="9" borderId="18" xfId="0" applyFont="1" applyFill="1" applyBorder="1" applyAlignment="1" applyProtection="1">
      <alignment horizontal="center"/>
    </xf>
    <xf numFmtId="0" fontId="29" fillId="9" borderId="30" xfId="0" applyFont="1" applyFill="1" applyBorder="1" applyAlignment="1" applyProtection="1">
      <alignment horizontal="center"/>
    </xf>
    <xf numFmtId="0" fontId="29" fillId="9" borderId="20" xfId="0" applyFont="1" applyFill="1" applyBorder="1" applyAlignment="1" applyProtection="1">
      <alignment horizontal="center"/>
    </xf>
    <xf numFmtId="0" fontId="29" fillId="9" borderId="4" xfId="0" applyFont="1" applyFill="1" applyBorder="1" applyProtection="1"/>
    <xf numFmtId="0" fontId="29" fillId="9" borderId="0" xfId="0" applyFont="1" applyFill="1" applyProtection="1"/>
    <xf numFmtId="0" fontId="29" fillId="9" borderId="31" xfId="0" applyFont="1" applyFill="1" applyBorder="1" applyProtection="1"/>
    <xf numFmtId="0" fontId="29" fillId="9" borderId="33" xfId="0" applyFont="1" applyFill="1" applyBorder="1" applyProtection="1"/>
    <xf numFmtId="0" fontId="29" fillId="9" borderId="34" xfId="0" applyFont="1" applyFill="1" applyBorder="1" applyProtection="1"/>
    <xf numFmtId="0" fontId="29" fillId="0" borderId="0" xfId="0" applyFont="1" applyAlignment="1" applyProtection="1">
      <alignment horizontal="center"/>
    </xf>
    <xf numFmtId="0" fontId="20" fillId="0" borderId="5" xfId="0" applyFont="1" applyBorder="1" applyProtection="1"/>
    <xf numFmtId="0" fontId="29" fillId="9" borderId="37" xfId="0" applyFont="1" applyFill="1" applyBorder="1" applyAlignment="1" applyProtection="1">
      <alignment horizontal="center"/>
    </xf>
    <xf numFmtId="0" fontId="29" fillId="9" borderId="38" xfId="0" applyFont="1" applyFill="1" applyBorder="1" applyAlignment="1" applyProtection="1">
      <alignment horizontal="center"/>
    </xf>
    <xf numFmtId="0" fontId="29" fillId="9" borderId="39" xfId="0" applyFont="1" applyFill="1" applyBorder="1" applyAlignment="1" applyProtection="1">
      <alignment horizontal="center"/>
    </xf>
    <xf numFmtId="0" fontId="29" fillId="9" borderId="38" xfId="0" applyFont="1" applyFill="1" applyBorder="1" applyProtection="1"/>
    <xf numFmtId="0" fontId="28" fillId="0" borderId="0" xfId="0" applyFont="1" applyAlignment="1" applyProtection="1">
      <alignment horizontal="center"/>
    </xf>
    <xf numFmtId="0" fontId="29" fillId="9" borderId="2" xfId="0" applyFont="1" applyFill="1" applyBorder="1" applyAlignment="1" applyProtection="1">
      <alignment horizontal="right"/>
    </xf>
    <xf numFmtId="10" fontId="20" fillId="0" borderId="39" xfId="0" applyNumberFormat="1" applyFont="1" applyBorder="1" applyProtection="1"/>
    <xf numFmtId="0" fontId="32" fillId="0" borderId="0" xfId="0" applyFont="1" applyProtection="1"/>
    <xf numFmtId="0" fontId="29" fillId="9" borderId="46" xfId="0" applyFont="1" applyFill="1" applyBorder="1" applyAlignment="1" applyProtection="1">
      <alignment horizontal="right"/>
    </xf>
    <xf numFmtId="14" fontId="20" fillId="0" borderId="8" xfId="0" applyNumberFormat="1" applyFont="1" applyBorder="1" applyProtection="1"/>
    <xf numFmtId="0" fontId="33" fillId="0" borderId="0" xfId="0" applyFont="1" applyProtection="1"/>
    <xf numFmtId="0" fontId="27" fillId="0" borderId="0" xfId="0" applyFont="1" applyProtection="1"/>
    <xf numFmtId="0" fontId="29" fillId="0" borderId="4" xfId="0" applyFont="1" applyBorder="1" applyAlignment="1" applyProtection="1">
      <alignment horizontal="center"/>
    </xf>
    <xf numFmtId="0" fontId="29" fillId="9" borderId="47" xfId="0" applyFont="1" applyFill="1" applyBorder="1" applyAlignment="1" applyProtection="1">
      <alignment horizontal="center"/>
    </xf>
    <xf numFmtId="0" fontId="29" fillId="9" borderId="48" xfId="0" applyFont="1" applyFill="1" applyBorder="1" applyAlignment="1" applyProtection="1">
      <alignment horizontal="center"/>
    </xf>
    <xf numFmtId="0" fontId="29" fillId="9" borderId="22" xfId="0" applyFont="1" applyFill="1" applyBorder="1" applyProtection="1"/>
    <xf numFmtId="0" fontId="32" fillId="9" borderId="24" xfId="0" applyFont="1" applyFill="1" applyBorder="1" applyProtection="1"/>
    <xf numFmtId="167" fontId="29" fillId="0" borderId="49" xfId="1" applyNumberFormat="1" applyFont="1" applyBorder="1" applyAlignment="1" applyProtection="1">
      <alignment vertical="center"/>
    </xf>
    <xf numFmtId="167" fontId="29" fillId="0" borderId="50" xfId="1" applyNumberFormat="1" applyFont="1" applyBorder="1" applyAlignment="1" applyProtection="1">
      <alignment vertical="center"/>
    </xf>
    <xf numFmtId="0" fontId="20" fillId="0" borderId="4" xfId="0" applyFont="1" applyBorder="1" applyProtection="1"/>
    <xf numFmtId="0" fontId="29" fillId="9" borderId="27" xfId="0" applyFont="1" applyFill="1" applyBorder="1" applyProtection="1"/>
    <xf numFmtId="0" fontId="32" fillId="9" borderId="28" xfId="0" applyFont="1" applyFill="1" applyBorder="1" applyProtection="1"/>
    <xf numFmtId="167" fontId="29" fillId="0" borderId="33" xfId="1" applyNumberFormat="1" applyFont="1" applyBorder="1" applyAlignment="1" applyProtection="1">
      <alignment vertical="center"/>
    </xf>
    <xf numFmtId="167" fontId="29" fillId="0" borderId="27" xfId="1" applyNumberFormat="1" applyFont="1" applyBorder="1" applyAlignment="1" applyProtection="1">
      <alignment vertical="center"/>
    </xf>
    <xf numFmtId="167" fontId="29" fillId="0" borderId="27" xfId="1" applyNumberFormat="1" applyFont="1" applyBorder="1" applyAlignment="1" applyProtection="1">
      <alignment vertical="center"/>
    </xf>
    <xf numFmtId="0" fontId="20" fillId="9" borderId="29" xfId="0" applyFont="1" applyFill="1" applyBorder="1" applyProtection="1"/>
    <xf numFmtId="0" fontId="29" fillId="9" borderId="51" xfId="0" applyFont="1" applyFill="1" applyBorder="1" applyProtection="1"/>
    <xf numFmtId="167" fontId="29" fillId="0" borderId="52" xfId="1" applyNumberFormat="1" applyFont="1" applyBorder="1" applyAlignment="1" applyProtection="1">
      <alignment vertical="center"/>
    </xf>
    <xf numFmtId="167" fontId="29" fillId="0" borderId="53" xfId="1" applyNumberFormat="1" applyFont="1" applyBorder="1" applyAlignment="1" applyProtection="1">
      <alignment vertical="center"/>
    </xf>
    <xf numFmtId="0" fontId="29" fillId="9" borderId="18" xfId="0" applyFont="1" applyFill="1" applyBorder="1" applyProtection="1"/>
    <xf numFmtId="0" fontId="27" fillId="9" borderId="19" xfId="0" applyFont="1" applyFill="1" applyBorder="1" applyProtection="1"/>
    <xf numFmtId="0" fontId="29" fillId="9" borderId="19" xfId="0" applyFont="1" applyFill="1" applyBorder="1" applyProtection="1"/>
    <xf numFmtId="0" fontId="29" fillId="9" borderId="54" xfId="0" applyFont="1" applyFill="1" applyBorder="1" applyProtection="1"/>
    <xf numFmtId="167" fontId="20" fillId="0" borderId="55" xfId="6" applyNumberFormat="1" applyFont="1" applyBorder="1" applyProtection="1"/>
    <xf numFmtId="0" fontId="26" fillId="0" borderId="0" xfId="0" applyFont="1" applyProtection="1"/>
    <xf numFmtId="0" fontId="29" fillId="9" borderId="56" xfId="0" applyFont="1" applyFill="1" applyBorder="1" applyAlignment="1" applyProtection="1">
      <alignment horizontal="center"/>
    </xf>
    <xf numFmtId="0" fontId="29" fillId="9" borderId="55" xfId="0" applyFont="1" applyFill="1" applyBorder="1" applyAlignment="1" applyProtection="1">
      <alignment horizontal="center"/>
    </xf>
    <xf numFmtId="0" fontId="34" fillId="0" borderId="0" xfId="0" applyFont="1" applyProtection="1"/>
    <xf numFmtId="0" fontId="35" fillId="0" borderId="0" xfId="0" applyFont="1" applyAlignment="1" applyProtection="1">
      <alignment horizontal="center"/>
    </xf>
    <xf numFmtId="0" fontId="27" fillId="9" borderId="18" xfId="0" applyFont="1" applyFill="1" applyBorder="1" applyProtection="1"/>
    <xf numFmtId="0" fontId="29" fillId="9" borderId="59" xfId="0" applyFont="1" applyFill="1" applyBorder="1" applyProtection="1"/>
    <xf numFmtId="0" fontId="36" fillId="0" borderId="0" xfId="0" applyFont="1" applyAlignment="1" applyProtection="1">
      <alignment horizontal="right"/>
    </xf>
    <xf numFmtId="4" fontId="37" fillId="0" borderId="0" xfId="0" applyNumberFormat="1" applyFont="1" applyProtection="1"/>
    <xf numFmtId="0" fontId="29" fillId="9" borderId="60" xfId="0" applyFont="1" applyFill="1" applyBorder="1" applyProtection="1"/>
    <xf numFmtId="0" fontId="29" fillId="9" borderId="61" xfId="0" applyFont="1" applyFill="1" applyBorder="1" applyProtection="1"/>
    <xf numFmtId="0" fontId="29" fillId="9" borderId="62" xfId="0" applyFont="1" applyFill="1" applyBorder="1" applyProtection="1"/>
    <xf numFmtId="0" fontId="29" fillId="9" borderId="54" xfId="0" applyFont="1" applyFill="1" applyBorder="1" applyAlignment="1" applyProtection="1">
      <alignment horizontal="right"/>
    </xf>
    <xf numFmtId="0" fontId="29" fillId="9" borderId="63" xfId="0" applyFont="1" applyFill="1" applyBorder="1" applyProtection="1"/>
    <xf numFmtId="0" fontId="29" fillId="9" borderId="64" xfId="0" applyFont="1" applyFill="1" applyBorder="1" applyProtection="1"/>
    <xf numFmtId="0" fontId="29" fillId="9" borderId="49" xfId="0" applyFont="1" applyFill="1" applyBorder="1" applyProtection="1"/>
    <xf numFmtId="0" fontId="29" fillId="9" borderId="65" xfId="0" applyFont="1" applyFill="1" applyBorder="1" applyProtection="1"/>
    <xf numFmtId="0" fontId="29" fillId="9" borderId="66" xfId="0" applyFont="1" applyFill="1" applyBorder="1" applyProtection="1"/>
    <xf numFmtId="0" fontId="29" fillId="9" borderId="67" xfId="0" applyFont="1" applyFill="1" applyBorder="1" applyProtection="1"/>
    <xf numFmtId="0" fontId="29" fillId="0" borderId="0" xfId="8" applyFont="1" applyAlignment="1" applyProtection="1">
      <alignment horizontal="center"/>
    </xf>
    <xf numFmtId="0" fontId="27" fillId="0" borderId="0" xfId="8" applyFont="1" applyProtection="1"/>
    <xf numFmtId="167" fontId="29" fillId="0" borderId="0" xfId="1" applyNumberFormat="1" applyFont="1" applyProtection="1"/>
    <xf numFmtId="4" fontId="29" fillId="0" borderId="0" xfId="8" applyNumberFormat="1" applyFont="1" applyProtection="1"/>
    <xf numFmtId="0" fontId="26" fillId="0" borderId="0" xfId="0" applyFont="1" applyAlignment="1" applyProtection="1">
      <alignment horizontal="center"/>
    </xf>
    <xf numFmtId="0" fontId="38" fillId="0" borderId="0" xfId="0" applyFont="1" applyProtection="1"/>
    <xf numFmtId="167" fontId="20" fillId="0" borderId="0" xfId="1" applyNumberFormat="1" applyFont="1" applyProtection="1"/>
    <xf numFmtId="0" fontId="31" fillId="0" borderId="7" xfId="0" applyFont="1" applyBorder="1" applyProtection="1"/>
    <xf numFmtId="0" fontId="29" fillId="9" borderId="69" xfId="0" applyFont="1" applyFill="1" applyBorder="1" applyAlignment="1" applyProtection="1">
      <alignment horizontal="center"/>
    </xf>
    <xf numFmtId="0" fontId="29" fillId="0" borderId="5" xfId="0" applyFont="1" applyBorder="1" applyAlignment="1" applyProtection="1">
      <alignment horizontal="center"/>
    </xf>
    <xf numFmtId="169" fontId="20" fillId="0" borderId="0" xfId="0" applyNumberFormat="1" applyFont="1" applyProtection="1"/>
    <xf numFmtId="0" fontId="32" fillId="9" borderId="26" xfId="0" applyFont="1" applyFill="1" applyBorder="1" applyProtection="1"/>
    <xf numFmtId="0" fontId="32" fillId="0" borderId="28" xfId="0" applyFont="1" applyBorder="1" applyAlignment="1" applyProtection="1">
      <alignment horizontal="center"/>
    </xf>
    <xf numFmtId="0" fontId="20" fillId="0" borderId="5" xfId="0" applyFont="1" applyBorder="1" applyAlignment="1" applyProtection="1">
      <alignment horizontal="center"/>
    </xf>
    <xf numFmtId="0" fontId="20" fillId="0" borderId="20" xfId="0" applyFont="1" applyBorder="1" applyAlignment="1" applyProtection="1">
      <alignment horizontal="center"/>
    </xf>
    <xf numFmtId="0" fontId="27" fillId="0" borderId="7" xfId="0" applyFont="1" applyBorder="1" applyProtection="1"/>
    <xf numFmtId="0" fontId="20" fillId="0" borderId="7" xfId="0" applyFont="1" applyBorder="1" applyAlignment="1" applyProtection="1">
      <alignment horizontal="center"/>
    </xf>
    <xf numFmtId="167" fontId="20" fillId="0" borderId="0" xfId="0" applyNumberFormat="1" applyFont="1" applyProtection="1"/>
    <xf numFmtId="0" fontId="29" fillId="9" borderId="19" xfId="0" applyFont="1" applyFill="1" applyBorder="1" applyAlignment="1" applyProtection="1">
      <alignment horizontal="center"/>
    </xf>
    <xf numFmtId="0" fontId="29" fillId="9" borderId="72" xfId="0" applyFont="1" applyFill="1" applyBorder="1" applyProtection="1"/>
    <xf numFmtId="0" fontId="27" fillId="9" borderId="54" xfId="0" applyFont="1" applyFill="1" applyBorder="1" applyAlignment="1" applyProtection="1">
      <alignment horizontal="right"/>
    </xf>
    <xf numFmtId="0" fontId="27" fillId="0" borderId="7" xfId="0" applyFont="1" applyBorder="1" applyAlignment="1" applyProtection="1">
      <alignment horizontal="right"/>
    </xf>
    <xf numFmtId="167" fontId="29" fillId="0" borderId="7" xfId="0" applyNumberFormat="1" applyFont="1" applyBorder="1" applyProtection="1"/>
    <xf numFmtId="0" fontId="27" fillId="9" borderId="46" xfId="0" applyFont="1" applyFill="1" applyBorder="1" applyAlignment="1" applyProtection="1">
      <alignment horizontal="right"/>
    </xf>
    <xf numFmtId="166" fontId="20" fillId="0" borderId="0" xfId="0" applyNumberFormat="1" applyFont="1" applyProtection="1"/>
    <xf numFmtId="0" fontId="20" fillId="9" borderId="30" xfId="0" applyFont="1" applyFill="1" applyBorder="1" applyAlignment="1" applyProtection="1">
      <alignment horizontal="center"/>
    </xf>
    <xf numFmtId="167" fontId="29" fillId="0" borderId="7" xfId="1" applyNumberFormat="1" applyFont="1" applyBorder="1" applyProtection="1"/>
    <xf numFmtId="0" fontId="27" fillId="9" borderId="6" xfId="0" applyFont="1" applyFill="1" applyBorder="1" applyProtection="1"/>
    <xf numFmtId="0" fontId="20" fillId="9" borderId="75" xfId="0" applyFont="1" applyFill="1" applyBorder="1" applyProtection="1"/>
    <xf numFmtId="0" fontId="20" fillId="9" borderId="76" xfId="0" applyFont="1" applyFill="1" applyBorder="1" applyAlignment="1" applyProtection="1">
      <alignment horizontal="right"/>
    </xf>
    <xf numFmtId="0" fontId="20" fillId="9" borderId="60" xfId="0" applyFont="1" applyFill="1" applyBorder="1" applyProtection="1"/>
    <xf numFmtId="0" fontId="20" fillId="9" borderId="62" xfId="0" applyFont="1" applyFill="1" applyBorder="1" applyAlignment="1" applyProtection="1">
      <alignment horizontal="right"/>
    </xf>
    <xf numFmtId="0" fontId="29" fillId="9" borderId="44" xfId="0" applyFont="1" applyFill="1" applyBorder="1" applyProtection="1"/>
    <xf numFmtId="0" fontId="29" fillId="9" borderId="78" xfId="0" applyFont="1" applyFill="1" applyBorder="1" applyProtection="1"/>
    <xf numFmtId="0" fontId="29" fillId="9" borderId="79" xfId="0" applyFont="1" applyFill="1" applyBorder="1" applyProtection="1"/>
    <xf numFmtId="0" fontId="29" fillId="8" borderId="0" xfId="8" applyFont="1" applyFill="1" applyAlignment="1" applyProtection="1">
      <alignment horizontal="right"/>
    </xf>
    <xf numFmtId="0" fontId="26" fillId="8" borderId="0" xfId="8" applyFont="1" applyFill="1" applyProtection="1"/>
    <xf numFmtId="0" fontId="29" fillId="8" borderId="0" xfId="8" applyFont="1" applyFill="1" applyProtection="1"/>
    <xf numFmtId="0" fontId="27" fillId="0" borderId="0" xfId="8" applyFont="1" applyAlignment="1" applyProtection="1">
      <alignment horizontal="right"/>
    </xf>
    <xf numFmtId="0" fontId="28" fillId="0" borderId="18" xfId="8" applyFont="1" applyBorder="1" applyProtection="1"/>
    <xf numFmtId="0" fontId="29" fillId="0" borderId="19" xfId="8" applyFont="1" applyBorder="1" applyProtection="1"/>
    <xf numFmtId="0" fontId="29" fillId="0" borderId="20" xfId="8" applyFont="1" applyBorder="1" applyProtection="1"/>
    <xf numFmtId="0" fontId="26" fillId="8" borderId="0" xfId="8" applyFont="1" applyFill="1" applyAlignment="1" applyProtection="1">
      <alignment horizontal="center"/>
    </xf>
    <xf numFmtId="0" fontId="33" fillId="0" borderId="0" xfId="8" applyFont="1" applyProtection="1"/>
    <xf numFmtId="0" fontId="29" fillId="9" borderId="56" xfId="8" applyFont="1" applyFill="1" applyBorder="1" applyProtection="1"/>
    <xf numFmtId="9" fontId="29" fillId="0" borderId="20" xfId="15" applyNumberFormat="1" applyFont="1" applyBorder="1" applyProtection="1"/>
    <xf numFmtId="0" fontId="29" fillId="9" borderId="80" xfId="8" applyFont="1" applyFill="1" applyBorder="1" applyProtection="1"/>
    <xf numFmtId="0" fontId="29" fillId="9" borderId="3" xfId="8" applyFont="1" applyFill="1" applyBorder="1" applyProtection="1"/>
    <xf numFmtId="0" fontId="29" fillId="9" borderId="79" xfId="8" applyFont="1" applyFill="1" applyBorder="1" applyAlignment="1" applyProtection="1">
      <alignment horizontal="left"/>
    </xf>
    <xf numFmtId="9" fontId="29" fillId="0" borderId="28" xfId="8" applyNumberFormat="1" applyFont="1" applyBorder="1" applyProtection="1"/>
    <xf numFmtId="9" fontId="29" fillId="0" borderId="43" xfId="8" applyNumberFormat="1" applyFont="1" applyBorder="1" applyProtection="1"/>
    <xf numFmtId="0" fontId="29" fillId="9" borderId="81" xfId="7" applyFont="1" applyFill="1" applyBorder="1" applyAlignment="1" applyProtection="1">
      <alignment horizontal="left"/>
    </xf>
    <xf numFmtId="9" fontId="29" fillId="0" borderId="51" xfId="8" applyNumberFormat="1" applyFont="1" applyBorder="1" applyProtection="1"/>
    <xf numFmtId="0" fontId="33" fillId="0" borderId="0" xfId="8" applyFont="1" applyAlignment="1" applyProtection="1">
      <alignment horizontal="left"/>
    </xf>
    <xf numFmtId="0" fontId="29" fillId="9" borderId="18" xfId="8" applyFont="1" applyFill="1" applyBorder="1" applyAlignment="1" applyProtection="1">
      <alignment horizontal="center"/>
    </xf>
    <xf numFmtId="0" fontId="29" fillId="9" borderId="30" xfId="8" applyFont="1" applyFill="1" applyBorder="1" applyAlignment="1" applyProtection="1">
      <alignment horizontal="center"/>
    </xf>
    <xf numFmtId="0" fontId="29" fillId="9" borderId="55" xfId="8" applyFont="1" applyFill="1" applyBorder="1" applyAlignment="1" applyProtection="1">
      <alignment horizontal="center"/>
    </xf>
    <xf numFmtId="0" fontId="29" fillId="0" borderId="4" xfId="8" applyFont="1" applyBorder="1" applyProtection="1"/>
    <xf numFmtId="0" fontId="29" fillId="0" borderId="41" xfId="8" applyFont="1" applyBorder="1" applyProtection="1"/>
    <xf numFmtId="9" fontId="29" fillId="0" borderId="42" xfId="8" applyNumberFormat="1" applyFont="1" applyBorder="1" applyProtection="1"/>
    <xf numFmtId="0" fontId="29" fillId="0" borderId="33" xfId="8" applyFont="1" applyBorder="1" applyProtection="1"/>
    <xf numFmtId="0" fontId="29" fillId="0" borderId="43" xfId="8" applyFont="1" applyBorder="1" applyProtection="1"/>
    <xf numFmtId="0" fontId="29" fillId="0" borderId="6" xfId="8" applyFont="1" applyBorder="1" applyProtection="1"/>
    <xf numFmtId="0" fontId="29" fillId="0" borderId="44" xfId="8" applyFont="1" applyBorder="1" applyProtection="1"/>
    <xf numFmtId="0" fontId="29" fillId="0" borderId="48" xfId="8" applyFont="1" applyBorder="1" applyProtection="1"/>
    <xf numFmtId="0" fontId="29" fillId="9" borderId="69" xfId="8" applyFont="1" applyFill="1" applyBorder="1" applyAlignment="1" applyProtection="1">
      <alignment horizontal="center"/>
    </xf>
    <xf numFmtId="0" fontId="29" fillId="9" borderId="75" xfId="8" applyFont="1" applyFill="1" applyBorder="1" applyAlignment="1" applyProtection="1">
      <alignment horizontal="left"/>
    </xf>
    <xf numFmtId="0" fontId="29" fillId="9" borderId="23" xfId="8" applyFont="1" applyFill="1" applyBorder="1" applyProtection="1"/>
    <xf numFmtId="0" fontId="29" fillId="9" borderId="24" xfId="8" applyFont="1" applyFill="1" applyBorder="1" applyProtection="1"/>
    <xf numFmtId="0" fontId="29" fillId="0" borderId="82" xfId="8" applyFont="1" applyBorder="1" applyProtection="1"/>
    <xf numFmtId="0" fontId="29" fillId="9" borderId="4" xfId="8" applyFont="1" applyFill="1" applyBorder="1" applyAlignment="1" applyProtection="1">
      <alignment horizontal="left"/>
    </xf>
    <xf numFmtId="0" fontId="29" fillId="9" borderId="0" xfId="8" applyFont="1" applyFill="1" applyProtection="1"/>
    <xf numFmtId="0" fontId="29" fillId="9" borderId="5" xfId="8" applyFont="1" applyFill="1" applyBorder="1" applyProtection="1"/>
    <xf numFmtId="0" fontId="29" fillId="0" borderId="5" xfId="8" applyFont="1" applyBorder="1" applyProtection="1"/>
    <xf numFmtId="0" fontId="29" fillId="9" borderId="18" xfId="8" applyFont="1" applyFill="1" applyBorder="1" applyAlignment="1" applyProtection="1">
      <alignment horizontal="left"/>
    </xf>
    <xf numFmtId="0" fontId="29" fillId="9" borderId="19" xfId="8" applyFont="1" applyFill="1" applyBorder="1" applyProtection="1"/>
    <xf numFmtId="0" fontId="27" fillId="9" borderId="20" xfId="8" applyFont="1" applyFill="1" applyBorder="1" applyAlignment="1" applyProtection="1">
      <alignment horizontal="right"/>
    </xf>
    <xf numFmtId="0" fontId="29" fillId="9" borderId="80" xfId="8" applyFont="1" applyFill="1" applyBorder="1" applyAlignment="1" applyProtection="1">
      <alignment horizontal="left"/>
    </xf>
    <xf numFmtId="49" fontId="29" fillId="9" borderId="22" xfId="8" applyNumberFormat="1" applyFont="1" applyFill="1" applyBorder="1" applyProtection="1"/>
    <xf numFmtId="49" fontId="29" fillId="6" borderId="24" xfId="8" applyNumberFormat="1" applyFont="1" applyFill="1" applyBorder="1" applyProtection="1"/>
    <xf numFmtId="9" fontId="29" fillId="0" borderId="36" xfId="8" applyNumberFormat="1" applyFont="1" applyBorder="1" applyProtection="1"/>
    <xf numFmtId="49" fontId="29" fillId="9" borderId="27" xfId="8" applyNumberFormat="1" applyFont="1" applyFill="1" applyBorder="1" applyProtection="1"/>
    <xf numFmtId="49" fontId="29" fillId="6" borderId="28" xfId="8" applyNumberFormat="1" applyFont="1" applyFill="1" applyBorder="1" applyProtection="1"/>
    <xf numFmtId="0" fontId="29" fillId="0" borderId="28" xfId="8" applyFont="1" applyBorder="1" applyProtection="1"/>
    <xf numFmtId="0" fontId="29" fillId="9" borderId="47" xfId="8" applyFont="1" applyFill="1" applyBorder="1" applyAlignment="1" applyProtection="1">
      <alignment horizontal="left"/>
    </xf>
    <xf numFmtId="49" fontId="29" fillId="9" borderId="35" xfId="8" applyNumberFormat="1" applyFont="1" applyFill="1" applyBorder="1" applyProtection="1"/>
    <xf numFmtId="49" fontId="29" fillId="6" borderId="8" xfId="8" applyNumberFormat="1" applyFont="1" applyFill="1" applyBorder="1" applyProtection="1"/>
    <xf numFmtId="0" fontId="29" fillId="0" borderId="68" xfId="8" applyFont="1" applyBorder="1" applyProtection="1"/>
    <xf numFmtId="0" fontId="29" fillId="9" borderId="18" xfId="8" applyFont="1" applyFill="1" applyBorder="1" applyAlignment="1" applyProtection="1">
      <alignment horizontal="right"/>
    </xf>
    <xf numFmtId="0" fontId="29" fillId="0" borderId="0" xfId="8" applyFont="1" applyAlignment="1" applyProtection="1">
      <alignment horizontal="right"/>
    </xf>
    <xf numFmtId="0" fontId="29" fillId="0" borderId="2" xfId="8" applyFont="1" applyBorder="1" applyProtection="1"/>
    <xf numFmtId="0" fontId="29" fillId="9" borderId="1" xfId="8" applyFont="1" applyFill="1" applyBorder="1" applyProtection="1"/>
    <xf numFmtId="0" fontId="29" fillId="9" borderId="83" xfId="8" applyFont="1" applyFill="1" applyBorder="1" applyProtection="1"/>
    <xf numFmtId="10" fontId="29" fillId="0" borderId="5" xfId="16" applyNumberFormat="1" applyFont="1" applyBorder="1" applyProtection="1"/>
    <xf numFmtId="0" fontId="29" fillId="9" borderId="25" xfId="8" applyFont="1" applyFill="1" applyBorder="1" applyProtection="1"/>
    <xf numFmtId="0" fontId="29" fillId="9" borderId="59" xfId="8" applyFont="1" applyFill="1" applyBorder="1" applyProtection="1"/>
    <xf numFmtId="10" fontId="29" fillId="0" borderId="28" xfId="16" applyNumberFormat="1" applyFont="1" applyBorder="1" applyProtection="1"/>
    <xf numFmtId="0" fontId="29" fillId="9" borderId="6" xfId="8" applyFont="1" applyFill="1" applyBorder="1" applyProtection="1"/>
    <xf numFmtId="0" fontId="29" fillId="9" borderId="46" xfId="8" applyFont="1" applyFill="1" applyBorder="1" applyProtection="1"/>
    <xf numFmtId="10" fontId="29" fillId="0" borderId="8" xfId="16" applyNumberFormat="1" applyFont="1" applyBorder="1" applyProtection="1"/>
    <xf numFmtId="0" fontId="29" fillId="9" borderId="69" xfId="8" applyFont="1" applyFill="1" applyBorder="1" applyAlignment="1" applyProtection="1">
      <alignment horizontal="center" vertical="center" wrapText="1"/>
    </xf>
    <xf numFmtId="0" fontId="20" fillId="9" borderId="4" xfId="0" applyFont="1" applyFill="1" applyBorder="1" applyProtection="1"/>
    <xf numFmtId="0" fontId="29" fillId="0" borderId="19" xfId="0" applyFont="1" applyBorder="1" applyProtection="1"/>
    <xf numFmtId="0" fontId="5" fillId="0" borderId="11" xfId="4" applyFont="1" applyBorder="1" applyAlignment="1" applyProtection="1">
      <alignment horizontal="center" vertical="center" wrapText="1"/>
    </xf>
    <xf numFmtId="0" fontId="39" fillId="0" borderId="0" xfId="4" quotePrefix="1" applyFont="1" applyAlignment="1" applyProtection="1">
      <alignment horizontal="center" vertical="center" wrapText="1"/>
    </xf>
    <xf numFmtId="0" fontId="5" fillId="0" borderId="0" xfId="4" applyFont="1" applyAlignment="1" applyProtection="1">
      <alignment horizontal="center" vertical="center" wrapText="1"/>
    </xf>
    <xf numFmtId="0" fontId="19" fillId="0" borderId="0" xfId="0" quotePrefix="1" applyFont="1" applyAlignment="1" applyProtection="1">
      <alignment horizontal="center" vertical="center" wrapText="1"/>
    </xf>
    <xf numFmtId="165" fontId="15" fillId="0" borderId="0" xfId="16" applyNumberFormat="1" applyFont="1" applyAlignment="1" applyProtection="1">
      <alignment horizontal="center" vertical="center" wrapText="1"/>
    </xf>
    <xf numFmtId="10" fontId="15" fillId="0" borderId="0" xfId="0" applyNumberFormat="1" applyFont="1" applyAlignment="1" applyProtection="1">
      <alignment horizontal="center" vertical="center" wrapText="1"/>
    </xf>
    <xf numFmtId="9" fontId="15" fillId="0" borderId="0" xfId="16" applyNumberFormat="1" applyFont="1" applyAlignment="1" applyProtection="1">
      <alignment horizontal="center" vertical="center" wrapText="1"/>
    </xf>
    <xf numFmtId="165" fontId="15" fillId="0" borderId="0" xfId="16" quotePrefix="1" applyNumberFormat="1" applyFont="1" applyAlignment="1" applyProtection="1">
      <alignment horizontal="center" vertical="center" wrapText="1"/>
    </xf>
    <xf numFmtId="9" fontId="15" fillId="0" borderId="0" xfId="16" quotePrefix="1" applyNumberFormat="1" applyFont="1" applyAlignment="1" applyProtection="1">
      <alignment horizontal="center" vertical="center" wrapText="1"/>
    </xf>
    <xf numFmtId="0" fontId="40" fillId="4" borderId="0" xfId="0" applyFont="1" applyFill="1" applyAlignment="1" applyProtection="1">
      <alignment horizontal="center" vertical="center" wrapText="1"/>
    </xf>
    <xf numFmtId="169" fontId="15"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4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7" fillId="0" borderId="0" xfId="0" applyNumberFormat="1" applyFont="1" applyAlignment="1" applyProtection="1">
      <alignment horizontal="center" vertical="center" wrapText="1"/>
    </xf>
    <xf numFmtId="9" fontId="0" fillId="0" borderId="0" xfId="16"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6" quotePrefix="1" applyNumberFormat="1" applyFont="1" applyAlignment="1" applyProtection="1">
      <alignment horizontal="center" vertical="center" wrapText="1"/>
    </xf>
    <xf numFmtId="0" fontId="19" fillId="0" borderId="0" xfId="0" quotePrefix="1" applyFont="1" applyAlignment="1" applyProtection="1">
      <alignment horizontal="right" vertical="center" wrapText="1"/>
    </xf>
    <xf numFmtId="164" fontId="19" fillId="0" borderId="0" xfId="0" quotePrefix="1" applyNumberFormat="1" applyFont="1" applyAlignment="1" applyProtection="1">
      <alignment horizontal="right" vertical="center" wrapText="1"/>
    </xf>
    <xf numFmtId="0" fontId="42" fillId="0" borderId="0" xfId="0" applyFont="1" applyAlignment="1" applyProtection="1">
      <alignment horizontal="left" vertical="center"/>
    </xf>
    <xf numFmtId="0" fontId="42" fillId="0" borderId="0" xfId="0" applyFont="1" applyAlignment="1" applyProtection="1">
      <alignment horizontal="center" vertical="center" wrapText="1"/>
    </xf>
    <xf numFmtId="0" fontId="43" fillId="0" borderId="0" xfId="0" applyFont="1" applyAlignment="1" applyProtection="1">
      <alignment horizontal="center" vertical="center" wrapText="1"/>
    </xf>
    <xf numFmtId="0" fontId="5" fillId="0" borderId="0" xfId="4" applyFont="1" applyAlignment="1" applyProtection="1">
      <alignment horizontal="center" vertical="center" wrapText="1"/>
    </xf>
    <xf numFmtId="0" fontId="44" fillId="0" borderId="0" xfId="0" applyFont="1" applyAlignment="1" applyProtection="1">
      <alignment horizontal="center" vertical="center" wrapText="1"/>
    </xf>
    <xf numFmtId="0" fontId="5" fillId="0" borderId="0" xfId="4" applyFont="1" applyAlignment="1" applyProtection="1">
      <alignment horizontal="center"/>
    </xf>
    <xf numFmtId="10" fontId="15" fillId="0" borderId="0" xfId="16" applyNumberFormat="1" applyFont="1" applyAlignment="1" applyProtection="1">
      <alignment horizontal="center" vertical="center" wrapText="1"/>
    </xf>
    <xf numFmtId="0" fontId="45" fillId="0" borderId="32" xfId="0" applyFont="1" applyBorder="1" applyAlignment="1" applyProtection="1">
      <alignment horizontal="center"/>
    </xf>
    <xf numFmtId="0" fontId="45" fillId="0" borderId="33" xfId="0" applyFont="1" applyBorder="1" applyAlignment="1" applyProtection="1">
      <alignment horizontal="center"/>
    </xf>
    <xf numFmtId="0" fontId="45" fillId="0" borderId="28" xfId="0" applyFont="1" applyBorder="1" applyAlignment="1" applyProtection="1">
      <alignment horizontal="center"/>
    </xf>
    <xf numFmtId="0" fontId="45" fillId="0" borderId="27" xfId="0" applyFont="1" applyBorder="1" applyAlignment="1" applyProtection="1">
      <alignment horizontal="center"/>
    </xf>
    <xf numFmtId="0" fontId="45" fillId="0" borderId="35" xfId="0" applyFont="1" applyBorder="1" applyAlignment="1" applyProtection="1">
      <alignment horizontal="center"/>
    </xf>
    <xf numFmtId="0" fontId="45" fillId="0" borderId="34" xfId="0" applyFont="1" applyBorder="1" applyAlignment="1" applyProtection="1">
      <alignment horizontal="center"/>
    </xf>
    <xf numFmtId="0" fontId="45" fillId="0" borderId="40" xfId="0" applyFont="1" applyBorder="1" applyAlignment="1" applyProtection="1">
      <alignment horizontal="center"/>
    </xf>
    <xf numFmtId="0" fontId="45" fillId="0" borderId="41" xfId="0" applyFont="1" applyBorder="1" applyAlignment="1" applyProtection="1">
      <alignment horizontal="center"/>
    </xf>
    <xf numFmtId="0" fontId="45" fillId="0" borderId="42" xfId="0" applyFont="1" applyBorder="1" applyAlignment="1" applyProtection="1">
      <alignment horizontal="center"/>
    </xf>
    <xf numFmtId="0" fontId="45" fillId="0" borderId="43" xfId="0" applyFont="1" applyBorder="1" applyAlignment="1" applyProtection="1">
      <alignment horizontal="center"/>
    </xf>
    <xf numFmtId="0" fontId="45" fillId="0" borderId="44" xfId="0" applyFont="1" applyBorder="1" applyAlignment="1" applyProtection="1">
      <alignment horizontal="center"/>
    </xf>
    <xf numFmtId="0" fontId="45" fillId="0" borderId="45" xfId="0" applyFont="1" applyBorder="1" applyAlignment="1" applyProtection="1">
      <alignment horizontal="center"/>
    </xf>
    <xf numFmtId="0" fontId="45" fillId="0" borderId="57" xfId="0" applyFont="1" applyBorder="1" applyAlignment="1" applyProtection="1">
      <alignment horizontal="center"/>
    </xf>
    <xf numFmtId="0" fontId="45" fillId="0" borderId="58" xfId="0" applyFont="1" applyBorder="1" applyAlignment="1" applyProtection="1">
      <alignment horizontal="center"/>
    </xf>
    <xf numFmtId="168" fontId="29" fillId="0" borderId="70" xfId="10" applyNumberFormat="1" applyFont="1" applyBorder="1" applyAlignment="1" applyProtection="1">
      <alignment horizontal="right" indent="1"/>
    </xf>
    <xf numFmtId="168" fontId="29" fillId="0" borderId="70" xfId="0" applyNumberFormat="1" applyFont="1" applyBorder="1" applyAlignment="1" applyProtection="1">
      <alignment horizontal="right" indent="1"/>
    </xf>
    <xf numFmtId="168" fontId="29" fillId="0" borderId="71" xfId="10" applyNumberFormat="1" applyFont="1" applyBorder="1" applyAlignment="1" applyProtection="1">
      <alignment horizontal="right" indent="1"/>
    </xf>
    <xf numFmtId="168" fontId="29" fillId="0" borderId="69" xfId="10" applyNumberFormat="1" applyFont="1" applyBorder="1" applyAlignment="1" applyProtection="1">
      <alignment horizontal="right" indent="1"/>
    </xf>
    <xf numFmtId="168" fontId="29" fillId="0" borderId="69" xfId="12" applyNumberFormat="1" applyFont="1" applyBorder="1" applyAlignment="1" applyProtection="1">
      <alignment horizontal="right" indent="1"/>
    </xf>
    <xf numFmtId="3" fontId="29" fillId="0" borderId="77" xfId="1" applyNumberFormat="1" applyFont="1" applyBorder="1" applyProtection="1"/>
    <xf numFmtId="4" fontId="20" fillId="0" borderId="3" xfId="1" applyNumberFormat="1" applyFont="1" applyBorder="1" applyProtection="1"/>
    <xf numFmtId="3" fontId="20" fillId="0" borderId="44" xfId="0" applyNumberFormat="1" applyFont="1" applyBorder="1" applyProtection="1"/>
    <xf numFmtId="4" fontId="20" fillId="0" borderId="51" xfId="0" applyNumberFormat="1" applyFont="1" applyBorder="1" applyProtection="1"/>
    <xf numFmtId="3" fontId="20" fillId="0" borderId="32" xfId="0" applyNumberFormat="1" applyFont="1" applyBorder="1" applyProtection="1"/>
    <xf numFmtId="168" fontId="20" fillId="0" borderId="73" xfId="0" applyNumberFormat="1" applyFont="1" applyBorder="1" applyAlignment="1" applyProtection="1">
      <alignment horizontal="right" indent="1"/>
    </xf>
    <xf numFmtId="3" fontId="20" fillId="0" borderId="27" xfId="1" applyNumberFormat="1" applyFont="1" applyBorder="1" applyProtection="1"/>
    <xf numFmtId="168" fontId="20" fillId="0" borderId="43" xfId="0" applyNumberFormat="1" applyFont="1" applyBorder="1" applyAlignment="1" applyProtection="1">
      <alignment horizontal="right" indent="1"/>
    </xf>
    <xf numFmtId="3" fontId="20" fillId="0" borderId="30" xfId="0" applyNumberFormat="1" applyFont="1" applyBorder="1" applyProtection="1"/>
    <xf numFmtId="168" fontId="20" fillId="0" borderId="20" xfId="0" applyNumberFormat="1" applyFont="1" applyBorder="1" applyAlignment="1" applyProtection="1">
      <alignment horizontal="right" indent="1"/>
    </xf>
    <xf numFmtId="1" fontId="29" fillId="9" borderId="56" xfId="0" applyNumberFormat="1" applyFont="1" applyFill="1" applyBorder="1" applyAlignment="1" applyProtection="1">
      <alignment horizontal="center"/>
    </xf>
    <xf numFmtId="1" fontId="29" fillId="9" borderId="30" xfId="0" applyNumberFormat="1" applyFont="1" applyFill="1" applyBorder="1" applyAlignment="1" applyProtection="1">
      <alignment horizontal="center"/>
    </xf>
    <xf numFmtId="1" fontId="29" fillId="9" borderId="55" xfId="0" applyNumberFormat="1" applyFont="1" applyFill="1" applyBorder="1" applyAlignment="1" applyProtection="1">
      <alignment horizontal="center"/>
    </xf>
    <xf numFmtId="37" fontId="20" fillId="0" borderId="38" xfId="1" applyNumberFormat="1" applyFont="1" applyBorder="1" applyAlignment="1" applyProtection="1">
      <alignment horizontal="right" indent="1"/>
    </xf>
    <xf numFmtId="37" fontId="20" fillId="0" borderId="38" xfId="1" applyNumberFormat="1" applyFont="1" applyBorder="1" applyAlignment="1" applyProtection="1">
      <alignment horizontal="right" indent="1"/>
    </xf>
    <xf numFmtId="37" fontId="20" fillId="0" borderId="39" xfId="1" applyNumberFormat="1" applyFont="1" applyBorder="1" applyAlignment="1" applyProtection="1">
      <alignment horizontal="right" indent="1"/>
    </xf>
    <xf numFmtId="37" fontId="20" fillId="0" borderId="31" xfId="1" applyNumberFormat="1" applyFont="1" applyBorder="1" applyAlignment="1" applyProtection="1">
      <alignment horizontal="right" indent="1"/>
    </xf>
    <xf numFmtId="37" fontId="20" fillId="0" borderId="31" xfId="1" applyNumberFormat="1" applyFont="1" applyBorder="1" applyAlignment="1" applyProtection="1">
      <alignment horizontal="right" indent="1"/>
    </xf>
    <xf numFmtId="37" fontId="20" fillId="0" borderId="73" xfId="1" applyNumberFormat="1" applyFont="1" applyBorder="1" applyAlignment="1" applyProtection="1">
      <alignment horizontal="right" indent="1"/>
    </xf>
    <xf numFmtId="37" fontId="20" fillId="0" borderId="30" xfId="1" applyNumberFormat="1" applyFont="1" applyBorder="1" applyAlignment="1" applyProtection="1">
      <alignment horizontal="right" indent="1"/>
    </xf>
    <xf numFmtId="37" fontId="20" fillId="0" borderId="30" xfId="1" applyNumberFormat="1" applyFont="1" applyBorder="1" applyAlignment="1" applyProtection="1">
      <alignment horizontal="right" indent="1"/>
    </xf>
    <xf numFmtId="37" fontId="20" fillId="0" borderId="20" xfId="1" applyNumberFormat="1" applyFont="1" applyBorder="1" applyAlignment="1" applyProtection="1">
      <alignment horizontal="right" indent="1"/>
    </xf>
    <xf numFmtId="3" fontId="20" fillId="0" borderId="38" xfId="0" applyNumberFormat="1" applyFont="1" applyBorder="1" applyAlignment="1" applyProtection="1">
      <alignment horizontal="right" indent="1"/>
    </xf>
    <xf numFmtId="3" fontId="29" fillId="0" borderId="39" xfId="0" applyNumberFormat="1" applyFont="1" applyBorder="1" applyAlignment="1" applyProtection="1">
      <alignment horizontal="right" indent="1"/>
    </xf>
    <xf numFmtId="3" fontId="20" fillId="0" borderId="31" xfId="0" applyNumberFormat="1" applyFont="1" applyBorder="1" applyAlignment="1" applyProtection="1">
      <alignment horizontal="right" indent="1"/>
    </xf>
    <xf numFmtId="3" fontId="29" fillId="0" borderId="73" xfId="0" applyNumberFormat="1" applyFont="1" applyBorder="1" applyAlignment="1" applyProtection="1">
      <alignment horizontal="right" indent="1"/>
    </xf>
    <xf numFmtId="3" fontId="29" fillId="0" borderId="31" xfId="0" applyNumberFormat="1" applyFont="1" applyBorder="1" applyAlignment="1" applyProtection="1">
      <alignment horizontal="right" indent="1"/>
    </xf>
    <xf numFmtId="3" fontId="29" fillId="0" borderId="5" xfId="0" applyNumberFormat="1" applyFont="1" applyBorder="1" applyAlignment="1" applyProtection="1">
      <alignment horizontal="right" indent="1"/>
    </xf>
    <xf numFmtId="3" fontId="20" fillId="0" borderId="30" xfId="1" applyNumberFormat="1" applyFont="1" applyBorder="1" applyAlignment="1" applyProtection="1">
      <alignment horizontal="right" indent="1"/>
    </xf>
    <xf numFmtId="3" fontId="29" fillId="0" borderId="20" xfId="1" applyNumberFormat="1" applyFont="1" applyBorder="1" applyAlignment="1" applyProtection="1">
      <alignment horizontal="right" indent="1"/>
    </xf>
    <xf numFmtId="37" fontId="29" fillId="0" borderId="39" xfId="1" applyNumberFormat="1" applyFont="1" applyBorder="1" applyAlignment="1" applyProtection="1">
      <alignment horizontal="right" indent="1"/>
    </xf>
    <xf numFmtId="37" fontId="20" fillId="0" borderId="48" xfId="1" applyNumberFormat="1" applyFont="1" applyBorder="1" applyAlignment="1" applyProtection="1">
      <alignment horizontal="right" indent="1"/>
    </xf>
    <xf numFmtId="37" fontId="20" fillId="0" borderId="55" xfId="1" applyNumberFormat="1" applyFont="1" applyBorder="1" applyAlignment="1" applyProtection="1">
      <alignment horizontal="right" indent="1"/>
    </xf>
    <xf numFmtId="14" fontId="28" fillId="0" borderId="21" xfId="8" applyNumberFormat="1" applyFont="1" applyBorder="1" applyAlignment="1" applyProtection="1">
      <alignment horizontal="center"/>
    </xf>
    <xf numFmtId="14" fontId="28" fillId="0" borderId="21" xfId="0" applyNumberFormat="1" applyFont="1" applyBorder="1" applyAlignment="1" applyProtection="1">
      <alignment horizontal="center"/>
    </xf>
    <xf numFmtId="37" fontId="20" fillId="0" borderId="30" xfId="1" applyNumberFormat="1" applyFont="1" applyBorder="1" applyAlignment="1" applyProtection="1">
      <alignment vertical="center"/>
    </xf>
    <xf numFmtId="37" fontId="29" fillId="0" borderId="28" xfId="1" applyNumberFormat="1" applyFont="1" applyBorder="1" applyProtection="1"/>
    <xf numFmtId="37" fontId="29" fillId="0" borderId="51" xfId="1" applyNumberFormat="1" applyFont="1" applyBorder="1" applyProtection="1"/>
    <xf numFmtId="37" fontId="27" fillId="0" borderId="20" xfId="1" applyNumberFormat="1" applyFont="1" applyBorder="1" applyProtection="1"/>
    <xf numFmtId="37" fontId="29" fillId="0" borderId="36" xfId="1" applyNumberFormat="1" applyFont="1" applyBorder="1" applyProtection="1"/>
    <xf numFmtId="37" fontId="29" fillId="0" borderId="68" xfId="1" applyNumberFormat="1" applyFont="1" applyBorder="1" applyProtection="1"/>
    <xf numFmtId="37" fontId="29" fillId="0" borderId="27" xfId="1" applyNumberFormat="1" applyFont="1" applyBorder="1" applyAlignment="1" applyProtection="1">
      <alignment horizontal="right"/>
    </xf>
    <xf numFmtId="37" fontId="29" fillId="0" borderId="33" xfId="1" applyNumberFormat="1" applyFont="1" applyBorder="1" applyAlignment="1" applyProtection="1">
      <alignment horizontal="right"/>
    </xf>
    <xf numFmtId="37" fontId="29" fillId="0" borderId="59" xfId="1" applyNumberFormat="1" applyFont="1" applyBorder="1" applyAlignment="1" applyProtection="1">
      <alignment horizontal="right"/>
    </xf>
    <xf numFmtId="37" fontId="29" fillId="0" borderId="26" xfId="1" applyNumberFormat="1" applyFont="1" applyBorder="1" applyAlignment="1" applyProtection="1">
      <alignment horizontal="right"/>
    </xf>
    <xf numFmtId="37" fontId="29" fillId="0" borderId="43" xfId="1" applyNumberFormat="1" applyFont="1" applyBorder="1" applyAlignment="1" applyProtection="1">
      <alignment horizontal="right"/>
    </xf>
    <xf numFmtId="37" fontId="29" fillId="0" borderId="27" xfId="0" applyNumberFormat="1" applyFont="1" applyBorder="1" applyProtection="1"/>
    <xf numFmtId="37" fontId="29" fillId="0" borderId="33" xfId="0" applyNumberFormat="1" applyFont="1" applyBorder="1" applyProtection="1"/>
    <xf numFmtId="37" fontId="29" fillId="0" borderId="59" xfId="0" applyNumberFormat="1" applyFont="1" applyBorder="1" applyProtection="1"/>
    <xf numFmtId="37" fontId="29" fillId="0" borderId="26" xfId="0" applyNumberFormat="1" applyFont="1" applyBorder="1" applyProtection="1"/>
    <xf numFmtId="37" fontId="29" fillId="0" borderId="43" xfId="0" applyNumberFormat="1" applyFont="1" applyBorder="1" applyProtection="1"/>
    <xf numFmtId="37" fontId="29" fillId="0" borderId="32" xfId="1" applyNumberFormat="1" applyFont="1" applyBorder="1" applyProtection="1"/>
    <xf numFmtId="37" fontId="29" fillId="0" borderId="31" xfId="1" applyNumberFormat="1" applyFont="1" applyBorder="1" applyProtection="1"/>
    <xf numFmtId="37" fontId="29" fillId="0" borderId="73" xfId="1" applyNumberFormat="1" applyFont="1" applyBorder="1" applyProtection="1"/>
    <xf numFmtId="37" fontId="29" fillId="0" borderId="74" xfId="1" applyNumberFormat="1" applyFont="1" applyBorder="1" applyProtection="1"/>
    <xf numFmtId="37" fontId="29" fillId="0" borderId="30" xfId="1" applyNumberFormat="1" applyFont="1" applyBorder="1" applyProtection="1"/>
    <xf numFmtId="37" fontId="29" fillId="0" borderId="54" xfId="1" applyNumberFormat="1" applyFont="1" applyBorder="1" applyProtection="1"/>
    <xf numFmtId="37" fontId="29" fillId="0" borderId="19" xfId="1" applyNumberFormat="1" applyFont="1" applyBorder="1" applyProtection="1"/>
    <xf numFmtId="37" fontId="29" fillId="0" borderId="55" xfId="1" applyNumberFormat="1" applyFont="1" applyBorder="1" applyProtection="1"/>
    <xf numFmtId="37" fontId="20" fillId="0" borderId="74" xfId="1" applyNumberFormat="1" applyFont="1" applyBorder="1" applyProtection="1"/>
    <xf numFmtId="37" fontId="20" fillId="0" borderId="30" xfId="1" applyNumberFormat="1" applyFont="1" applyBorder="1" applyProtection="1"/>
    <xf numFmtId="37" fontId="20" fillId="0" borderId="55" xfId="1" applyNumberFormat="1" applyFont="1" applyBorder="1" applyProtection="1"/>
    <xf numFmtId="37" fontId="29" fillId="0" borderId="27" xfId="1" applyNumberFormat="1" applyFont="1" applyBorder="1" applyProtection="1"/>
    <xf numFmtId="37" fontId="29" fillId="0" borderId="33" xfId="1" applyNumberFormat="1" applyFont="1" applyBorder="1" applyProtection="1"/>
    <xf numFmtId="37" fontId="29" fillId="0" borderId="59" xfId="1" applyNumberFormat="1" applyFont="1" applyBorder="1" applyProtection="1"/>
    <xf numFmtId="37" fontId="29" fillId="0" borderId="26" xfId="1" applyNumberFormat="1" applyFont="1" applyBorder="1" applyProtection="1"/>
    <xf numFmtId="37" fontId="29" fillId="0" borderId="43" xfId="1" applyNumberFormat="1" applyFont="1" applyBorder="1" applyProtection="1"/>
    <xf numFmtId="37" fontId="29" fillId="0" borderId="61" xfId="1" applyNumberFormat="1" applyFont="1" applyBorder="1" applyProtection="1"/>
    <xf numFmtId="37" fontId="29" fillId="0" borderId="45" xfId="1" applyNumberFormat="1" applyFont="1" applyBorder="1" applyProtection="1"/>
    <xf numFmtId="0" fontId="0" fillId="0" borderId="0" xfId="0" applyProtection="1"/>
    <xf numFmtId="0" fontId="15" fillId="0" borderId="0" xfId="0" applyFont="1" applyAlignment="1" applyProtection="1">
      <alignment horizontal="center" vertical="center" wrapText="1"/>
    </xf>
    <xf numFmtId="0" fontId="15" fillId="0" borderId="0" xfId="0" quotePrefix="1" applyFont="1" applyAlignment="1" applyProtection="1">
      <alignment horizontal="center" vertical="center" wrapText="1"/>
    </xf>
    <xf numFmtId="165" fontId="15"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7" fillId="4" borderId="0" xfId="0" applyFont="1" applyFill="1" applyAlignment="1" applyProtection="1">
      <alignment horizontal="center" vertical="center" wrapText="1"/>
    </xf>
    <xf numFmtId="0" fontId="19" fillId="0" borderId="0" xfId="0" applyFont="1" applyAlignment="1" applyProtection="1">
      <alignment horizontal="center" vertical="center" wrapText="1"/>
    </xf>
    <xf numFmtId="164" fontId="15" fillId="0" borderId="0" xfId="0" applyNumberFormat="1" applyFont="1" applyAlignment="1" applyProtection="1">
      <alignment horizontal="center" vertical="center" wrapText="1"/>
    </xf>
    <xf numFmtId="3" fontId="15"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5" fillId="0" borderId="0" xfId="16"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4" applyFont="1" applyProtection="1"/>
    <xf numFmtId="0" fontId="0" fillId="0" borderId="0" xfId="0" applyProtection="1"/>
    <xf numFmtId="0" fontId="39" fillId="0" borderId="0" xfId="4" quotePrefix="1" applyFont="1" applyAlignment="1" applyProtection="1">
      <alignment horizontal="center" vertical="center"/>
    </xf>
    <xf numFmtId="0" fontId="5" fillId="0" borderId="0" xfId="4" applyFont="1" applyAlignment="1" applyProtection="1">
      <alignment horizontal="center" vertical="center" wrapText="1"/>
    </xf>
    <xf numFmtId="0" fontId="15" fillId="0" borderId="0" xfId="0" applyFont="1" applyAlignment="1" applyProtection="1">
      <alignment horizontal="center" vertical="center" wrapText="1"/>
    </xf>
    <xf numFmtId="0" fontId="3" fillId="4" borderId="0" xfId="4" quotePrefix="1" applyFont="1" applyFill="1" applyAlignment="1" applyProtection="1">
      <alignment horizontal="center" vertical="center"/>
    </xf>
    <xf numFmtId="0" fontId="19" fillId="0" borderId="0" xfId="0" applyFont="1" applyAlignment="1" applyProtection="1">
      <alignment horizontal="center" vertical="center" wrapText="1"/>
    </xf>
    <xf numFmtId="0" fontId="5" fillId="0" borderId="0" xfId="4" applyFont="1" applyAlignment="1" applyProtection="1">
      <alignment horizontal="center" vertical="center"/>
    </xf>
    <xf numFmtId="0" fontId="0" fillId="0" borderId="0" xfId="0" applyProtection="1"/>
    <xf numFmtId="0" fontId="0" fillId="0" borderId="0" xfId="0" applyProtection="1"/>
    <xf numFmtId="0" fontId="5" fillId="0" borderId="0" xfId="4" applyFont="1" applyProtection="1"/>
    <xf numFmtId="0" fontId="17"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25" fillId="0" borderId="0" xfId="0" applyFont="1" applyAlignment="1" applyProtection="1">
      <alignment horizontal="center" vertical="center" wrapText="1"/>
    </xf>
    <xf numFmtId="0" fontId="5" fillId="0" borderId="0" xfId="4" applyFont="1" applyAlignment="1" applyProtection="1">
      <alignment horizontal="center" vertical="center" wrapText="1"/>
    </xf>
    <xf numFmtId="0" fontId="17" fillId="0" borderId="0" xfId="0" quotePrefix="1" applyFont="1" applyAlignment="1" applyProtection="1">
      <alignment horizontal="center" vertical="center" wrapText="1"/>
      <protection locked="0"/>
    </xf>
    <xf numFmtId="164" fontId="15" fillId="0" borderId="0" xfId="0" quotePrefix="1" applyNumberFormat="1" applyFont="1" applyAlignment="1" applyProtection="1">
      <alignment horizontal="center" vertical="center" wrapText="1"/>
    </xf>
    <xf numFmtId="0" fontId="15" fillId="0" borderId="84" xfId="0" applyFont="1" applyBorder="1" applyAlignment="1" applyProtection="1">
      <alignment horizontal="center" vertical="center" wrapText="1"/>
    </xf>
    <xf numFmtId="0" fontId="5" fillId="0" borderId="85" xfId="4"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9" fillId="0" borderId="0" xfId="0" applyFont="1" applyAlignment="1" applyProtection="1">
      <alignment horizontal="center" vertical="center"/>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4" fillId="0" borderId="0" xfId="0" applyFont="1" applyAlignment="1" applyProtection="1">
      <alignment vertical="center" wrapText="1"/>
    </xf>
    <xf numFmtId="0" fontId="14" fillId="3" borderId="0" xfId="0" applyFont="1" applyFill="1" applyAlignment="1" applyProtection="1">
      <alignment horizontal="center" vertical="center" wrapText="1"/>
    </xf>
    <xf numFmtId="0" fontId="15" fillId="0" borderId="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15" fillId="0" borderId="87" xfId="0" applyFont="1" applyBorder="1" applyAlignment="1" applyProtection="1">
      <alignment horizontal="center" vertical="center" wrapText="1"/>
    </xf>
    <xf numFmtId="0" fontId="15" fillId="0" borderId="86" xfId="0" applyFont="1" applyBorder="1" applyAlignment="1" applyProtection="1">
      <alignment horizontal="center" vertical="center" wrapText="1"/>
    </xf>
    <xf numFmtId="0" fontId="5" fillId="0" borderId="88" xfId="5" quotePrefix="1" applyFont="1" applyBorder="1" applyAlignment="1" applyProtection="1">
      <alignment horizontal="center" vertical="center" wrapText="1"/>
    </xf>
    <xf numFmtId="0" fontId="15" fillId="0" borderId="88" xfId="0" applyFont="1" applyBorder="1" applyAlignment="1" applyProtection="1">
      <alignment horizontal="center" vertical="center" wrapText="1"/>
    </xf>
    <xf numFmtId="0" fontId="17" fillId="4" borderId="0" xfId="0" applyFont="1" applyFill="1" applyAlignment="1" applyProtection="1">
      <alignment horizontal="center" vertical="center" wrapText="1"/>
    </xf>
    <xf numFmtId="0" fontId="0" fillId="0" borderId="0" xfId="0" applyAlignment="1" applyProtection="1">
      <alignment horizontal="center"/>
    </xf>
    <xf numFmtId="164" fontId="15" fillId="0" borderId="0" xfId="0" quotePrefix="1" applyNumberFormat="1" applyFont="1" applyAlignment="1" applyProtection="1">
      <alignment horizontal="center" vertical="center" wrapText="1"/>
      <protection locked="0"/>
    </xf>
    <xf numFmtId="3" fontId="15" fillId="0" borderId="0" xfId="0" quotePrefix="1" applyNumberFormat="1" applyFont="1" applyAlignment="1" applyProtection="1">
      <alignment horizontal="center" vertical="center" wrapText="1"/>
      <protection locked="0"/>
    </xf>
    <xf numFmtId="165" fontId="15" fillId="0" borderId="0" xfId="0" quotePrefix="1" applyNumberFormat="1" applyFont="1" applyAlignment="1" applyProtection="1">
      <alignment horizontal="center" vertical="center" wrapText="1"/>
    </xf>
    <xf numFmtId="0" fontId="15" fillId="0" borderId="0" xfId="0" quotePrefix="1" applyFont="1" applyAlignment="1" applyProtection="1">
      <alignment horizontal="center" vertical="center" wrapText="1"/>
    </xf>
    <xf numFmtId="164" fontId="15" fillId="0" borderId="0" xfId="0" quotePrefix="1" applyNumberFormat="1" applyFont="1" applyAlignment="1" applyProtection="1">
      <alignment horizontal="center" vertical="center" wrapText="1"/>
    </xf>
    <xf numFmtId="3" fontId="15" fillId="0" borderId="0" xfId="0" quotePrefix="1" applyNumberFormat="1" applyFont="1" applyAlignment="1" applyProtection="1">
      <alignment horizontal="center" vertical="center" wrapText="1"/>
    </xf>
    <xf numFmtId="0" fontId="19" fillId="0" borderId="0" xfId="0" applyFont="1" applyAlignment="1" applyProtection="1">
      <alignment horizontal="right" vertical="center" wrapText="1"/>
      <protection locked="0"/>
    </xf>
    <xf numFmtId="0" fontId="15" fillId="0" borderId="0" xfId="0" quotePrefix="1" applyFont="1" applyAlignment="1" applyProtection="1">
      <alignment horizontal="center" vertical="center" wrapText="1"/>
      <protection locked="0"/>
    </xf>
    <xf numFmtId="164" fontId="15" fillId="0" borderId="0" xfId="0" applyNumberFormat="1" applyFont="1" applyAlignment="1" applyProtection="1">
      <alignment horizontal="center" vertical="center" wrapText="1"/>
      <protection locked="0"/>
    </xf>
    <xf numFmtId="164" fontId="15" fillId="0" borderId="0" xfId="0" applyNumberFormat="1" applyFont="1" applyAlignment="1" applyProtection="1">
      <alignment horizontal="center" vertical="center" wrapText="1"/>
    </xf>
    <xf numFmtId="0" fontId="15" fillId="0" borderId="0" xfId="0" applyFont="1" applyAlignment="1" applyProtection="1">
      <alignment horizontal="right" vertical="center" wrapText="1"/>
    </xf>
    <xf numFmtId="165" fontId="15" fillId="0" borderId="0" xfId="17" applyNumberFormat="1" applyFont="1" applyAlignment="1" applyProtection="1">
      <alignment horizontal="center" vertical="center" wrapText="1"/>
    </xf>
    <xf numFmtId="0" fontId="19"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xf>
    <xf numFmtId="1" fontId="15" fillId="0" borderId="0" xfId="0" applyNumberFormat="1" applyFont="1" applyAlignment="1" applyProtection="1">
      <alignment horizontal="center" vertical="center" wrapText="1"/>
      <protection locked="0"/>
    </xf>
    <xf numFmtId="3" fontId="15"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xf>
    <xf numFmtId="165" fontId="15" fillId="0" borderId="0" xfId="17"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xf>
    <xf numFmtId="0" fontId="21" fillId="0" borderId="0" xfId="0" applyFont="1" applyAlignment="1" applyProtection="1">
      <alignment horizontal="center" vertical="center" wrapText="1"/>
    </xf>
    <xf numFmtId="165" fontId="21" fillId="0" borderId="0" xfId="17" applyNumberFormat="1" applyFont="1" applyAlignment="1" applyProtection="1">
      <alignment horizontal="center" vertical="center" wrapText="1"/>
    </xf>
    <xf numFmtId="165" fontId="0" fillId="0" borderId="0" xfId="17"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9" fillId="0" borderId="0" xfId="17" applyNumberFormat="1" applyFont="1" applyAlignment="1" applyProtection="1">
      <alignment horizontal="center" vertical="center" wrapText="1"/>
      <protection locked="0"/>
    </xf>
    <xf numFmtId="0" fontId="17" fillId="5" borderId="0" xfId="0" applyFont="1" applyFill="1" applyAlignment="1" applyProtection="1">
      <alignment horizontal="center" vertical="center" wrapText="1"/>
    </xf>
    <xf numFmtId="0" fontId="22" fillId="5" borderId="0" xfId="0" applyFont="1" applyFill="1" applyAlignment="1" applyProtection="1">
      <alignment horizontal="center" vertical="center" wrapText="1"/>
    </xf>
    <xf numFmtId="0" fontId="18" fillId="5" borderId="0" xfId="0" applyFont="1" applyFill="1" applyAlignment="1" applyProtection="1">
      <alignment horizontal="center" vertical="center" wrapText="1"/>
    </xf>
    <xf numFmtId="0" fontId="18" fillId="0" borderId="0" xfId="0" quotePrefix="1" applyFont="1" applyAlignment="1" applyProtection="1">
      <alignment horizontal="center" vertical="center" wrapText="1"/>
    </xf>
    <xf numFmtId="9" fontId="15" fillId="0" borderId="0" xfId="17" applyNumberFormat="1" applyFont="1" applyAlignment="1" applyProtection="1">
      <alignment horizontal="center" vertical="center" wrapText="1"/>
    </xf>
    <xf numFmtId="0" fontId="15" fillId="0" borderId="0" xfId="0" quotePrefix="1" applyFont="1" applyAlignment="1" applyProtection="1">
      <alignment horizontal="right" vertical="center" wrapText="1"/>
    </xf>
    <xf numFmtId="165" fontId="15" fillId="0" borderId="0" xfId="17" quotePrefix="1" applyNumberFormat="1" applyFont="1" applyAlignment="1" applyProtection="1">
      <alignment horizontal="center" vertical="center" wrapText="1"/>
    </xf>
    <xf numFmtId="3" fontId="15" fillId="0" borderId="0" xfId="0" applyNumberFormat="1" applyFont="1" applyAlignment="1" applyProtection="1">
      <alignment horizontal="center" vertical="center" wrapText="1"/>
    </xf>
    <xf numFmtId="10" fontId="15" fillId="0" borderId="0" xfId="0" quotePrefix="1" applyNumberFormat="1" applyFont="1" applyAlignment="1" applyProtection="1">
      <alignment horizontal="center" vertical="center" wrapText="1"/>
    </xf>
    <xf numFmtId="165" fontId="20" fillId="0" borderId="0" xfId="17"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5" fillId="0" borderId="0" xfId="17"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4" applyFont="1" applyProtection="1"/>
    <xf numFmtId="0" fontId="14" fillId="2" borderId="0" xfId="0" applyFont="1" applyFill="1" applyAlignment="1" applyProtection="1">
      <alignment horizontal="center" vertical="center" wrapText="1"/>
    </xf>
    <xf numFmtId="0" fontId="5" fillId="0" borderId="0" xfId="5" quotePrefix="1" applyFont="1" applyAlignment="1" applyProtection="1">
      <alignment horizontal="center" vertical="center" wrapText="1"/>
    </xf>
    <xf numFmtId="0" fontId="5" fillId="0" borderId="0" xfId="4" applyFont="1" applyAlignment="1" applyProtection="1">
      <alignment horizontal="center"/>
    </xf>
    <xf numFmtId="0" fontId="15" fillId="0" borderId="0" xfId="0" applyFont="1" applyAlignment="1" applyProtection="1">
      <alignment horizontal="center" vertical="center" wrapText="1"/>
    </xf>
    <xf numFmtId="165" fontId="15" fillId="0" borderId="0" xfId="16" applyNumberFormat="1" applyFont="1" applyAlignment="1" applyProtection="1">
      <alignment horizontal="center" vertical="center" wrapText="1"/>
    </xf>
    <xf numFmtId="4" fontId="15" fillId="0" borderId="0" xfId="0" applyNumberFormat="1" applyFont="1" applyAlignment="1" applyProtection="1">
      <alignment horizontal="center" vertical="center" wrapText="1"/>
    </xf>
    <xf numFmtId="0" fontId="20" fillId="0" borderId="28"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9" fillId="0" borderId="0" xfId="0" applyFont="1" applyAlignment="1" applyProtection="1">
      <alignment horizontal="center" vertical="center"/>
    </xf>
    <xf numFmtId="0" fontId="4" fillId="2" borderId="0" xfId="4" applyFont="1" applyFill="1" applyAlignment="1" applyProtection="1">
      <alignment horizontal="center"/>
    </xf>
    <xf numFmtId="0" fontId="4" fillId="0" borderId="0" xfId="4" applyFont="1" applyProtection="1"/>
    <xf numFmtId="0" fontId="5" fillId="0" borderId="0" xfId="4" applyFont="1" applyAlignment="1" applyProtection="1">
      <alignment horizontal="left" vertical="center" wrapText="1"/>
    </xf>
    <xf numFmtId="0" fontId="23" fillId="0" borderId="0" xfId="0" applyFont="1" applyAlignment="1" applyProtection="1">
      <alignment horizontal="left" vertical="center" wrapText="1"/>
    </xf>
    <xf numFmtId="0" fontId="14" fillId="2" borderId="0" xfId="0" applyFont="1" applyFill="1" applyAlignment="1" applyProtection="1">
      <alignment horizontal="center" vertical="center" wrapText="1"/>
    </xf>
    <xf numFmtId="0" fontId="14" fillId="2" borderId="86" xfId="0" applyFont="1" applyFill="1" applyBorder="1" applyAlignment="1" applyProtection="1">
      <alignment horizontal="center" vertical="center" wrapText="1"/>
    </xf>
    <xf numFmtId="0" fontId="14" fillId="2" borderId="87" xfId="0" applyFont="1" applyFill="1" applyBorder="1" applyAlignment="1" applyProtection="1">
      <alignment horizontal="center" vertical="center" wrapText="1"/>
    </xf>
    <xf numFmtId="0" fontId="5" fillId="0" borderId="86" xfId="4" quotePrefix="1" applyFont="1" applyBorder="1" applyAlignment="1" applyProtection="1">
      <alignment horizontal="center"/>
    </xf>
    <xf numFmtId="0" fontId="5" fillId="0" borderId="87" xfId="4" quotePrefix="1" applyFont="1" applyBorder="1" applyAlignment="1" applyProtection="1">
      <alignment horizontal="center"/>
    </xf>
    <xf numFmtId="0" fontId="5" fillId="0" borderId="89" xfId="4" quotePrefix="1" applyFont="1" applyBorder="1" applyAlignment="1" applyProtection="1">
      <alignment horizontal="center"/>
    </xf>
    <xf numFmtId="0" fontId="34" fillId="9" borderId="37" xfId="0" applyFont="1" applyFill="1" applyBorder="1" applyAlignment="1" applyProtection="1">
      <alignment horizontal="center" vertical="center"/>
    </xf>
    <xf numFmtId="0" fontId="34" fillId="9" borderId="47" xfId="0" applyFont="1" applyFill="1" applyBorder="1" applyAlignment="1" applyProtection="1">
      <alignment horizontal="center" vertical="center"/>
    </xf>
  </cellXfs>
  <cellStyles count="19">
    <cellStyle name="Comma 2" xfId="1" xr:uid="{00000000-0005-0000-0000-000000000000}"/>
    <cellStyle name="Comma 2 2" xfId="2" xr:uid="{00000000-0005-0000-0000-000001000000}"/>
    <cellStyle name="Hyperlink 2 3" xfId="3" xr:uid="{00000000-0005-0000-0000-000003000000}"/>
    <cellStyle name="Lien hypertexte" xfId="4" builtinId="8"/>
    <cellStyle name="Lien hypertexte 2" xfId="5" xr:uid="{6D1CA270-3884-4641-8409-A0E16FF7D275}"/>
    <cellStyle name="Milliers 2" xfId="6" xr:uid="{00000000-0005-0000-0000-000004000000}"/>
    <cellStyle name="Normal" xfId="0" builtinId="0"/>
    <cellStyle name="Normal 127" xfId="7" xr:uid="{00000000-0005-0000-0000-000006000000}"/>
    <cellStyle name="Normal 19" xfId="8" xr:uid="{00000000-0005-0000-0000-000007000000}"/>
    <cellStyle name="Normal 2" xfId="9" xr:uid="{00000000-0005-0000-0000-000008000000}"/>
    <cellStyle name="Normal 2 2" xfId="10" xr:uid="{00000000-0005-0000-0000-000009000000}"/>
    <cellStyle name="Normal 3" xfId="11" xr:uid="{00000000-0005-0000-0000-00000A000000}"/>
    <cellStyle name="Normal 31" xfId="12" xr:uid="{00000000-0005-0000-0000-00000B000000}"/>
    <cellStyle name="Normal 4" xfId="13" xr:uid="{00000000-0005-0000-0000-00000C000000}"/>
    <cellStyle name="Normal 7" xfId="14" xr:uid="{00000000-0005-0000-0000-00000D000000}"/>
    <cellStyle name="Percent 2" xfId="15" xr:uid="{00000000-0005-0000-0000-00000F000000}"/>
    <cellStyle name="Pourcentage" xfId="16" builtinId="5"/>
    <cellStyle name="Pourcentage 2" xfId="17" xr:uid="{DA16C043-5EB3-4E47-ABAC-71E981437683}"/>
    <cellStyle name="Standard 3" xfId="18"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161925</xdr:colOff>
      <xdr:row>19</xdr:row>
      <xdr:rowOff>47625</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pool/77"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83/"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www.ecbc.eu/legislation/list"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1"/>
  <sheetViews>
    <sheetView workbookViewId="0">
      <selection activeCell="K27" sqref="K27"/>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08" t="s">
        <v>1</v>
      </c>
      <c r="F6" s="508"/>
      <c r="G6" s="508"/>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09" t="s">
        <v>7</v>
      </c>
      <c r="E24" s="510" t="s">
        <v>8</v>
      </c>
      <c r="F24" s="510"/>
      <c r="G24" s="510"/>
      <c r="H24" s="510"/>
      <c r="I24" s="6"/>
      <c r="J24" s="7"/>
    </row>
    <row r="25" spans="2:10" x14ac:dyDescent="0.25">
      <c r="B25" s="5"/>
      <c r="C25" s="6"/>
      <c r="D25" s="6"/>
      <c r="H25" s="6"/>
      <c r="I25" s="6"/>
      <c r="J25" s="7"/>
    </row>
    <row r="26" spans="2:10" x14ac:dyDescent="0.25">
      <c r="B26" s="5"/>
      <c r="C26" s="6"/>
      <c r="D26" s="509" t="s">
        <v>9</v>
      </c>
      <c r="E26" s="510"/>
      <c r="F26" s="510"/>
      <c r="G26" s="510"/>
      <c r="H26" s="510"/>
      <c r="I26" s="6"/>
      <c r="J26" s="7"/>
    </row>
    <row r="27" spans="2:10" x14ac:dyDescent="0.25">
      <c r="B27" s="5"/>
      <c r="C27" s="6"/>
      <c r="D27" s="14"/>
      <c r="E27" s="14"/>
      <c r="F27" s="14"/>
      <c r="G27" s="14"/>
      <c r="H27" s="14"/>
      <c r="I27" s="6"/>
      <c r="J27" s="7"/>
    </row>
    <row r="28" spans="2:10" x14ac:dyDescent="0.25">
      <c r="B28" s="5"/>
      <c r="C28" s="6"/>
      <c r="D28" s="509" t="s">
        <v>10</v>
      </c>
      <c r="E28" s="510" t="s">
        <v>8</v>
      </c>
      <c r="F28" s="510"/>
      <c r="G28" s="510"/>
      <c r="H28" s="510"/>
      <c r="I28" s="6"/>
      <c r="J28" s="7"/>
    </row>
    <row r="29" spans="2:10" x14ac:dyDescent="0.25">
      <c r="B29" s="5"/>
      <c r="C29" s="6"/>
      <c r="I29" s="6"/>
      <c r="J29" s="7"/>
    </row>
    <row r="30" spans="2:10" x14ac:dyDescent="0.25">
      <c r="B30" s="5"/>
      <c r="C30" s="6"/>
      <c r="D30" s="506" t="s">
        <v>11</v>
      </c>
      <c r="E30" s="507"/>
      <c r="F30" s="507"/>
      <c r="G30" s="507"/>
      <c r="H30" s="507"/>
      <c r="I30" s="6"/>
      <c r="J30" s="7"/>
    </row>
    <row r="31" spans="2:10" x14ac:dyDescent="0.25">
      <c r="B31" s="15"/>
      <c r="C31" s="16"/>
      <c r="D31" s="16"/>
      <c r="E31" s="16"/>
      <c r="F31" s="16"/>
      <c r="G31" s="16"/>
      <c r="H31" s="16"/>
      <c r="I31" s="16"/>
      <c r="J31" s="17"/>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D26:H26" location="'B1. HTT Mortgage Assets'!A1" display="Worksheet B1: HTT Mortgage Assets" xr:uid="{00000000-0004-0000-0100-000025000000}"/>
    <hyperlink ref="E26:I26" location="'B1. HTT Mortgage Assets'!A1" display="Worksheet B1: HTT Mortgage Assets" xr:uid="{00000000-0004-0000-0100-000026000000}"/>
    <hyperlink ref="F26:J26" location="'B1. HTT Mortgage Assets'!A1" display="Worksheet B1: HTT Mortgage Assets" xr:uid="{00000000-0004-0000-0100-000027000000}"/>
    <hyperlink ref="G26:K26" location="'B1. HTT Mortgage Assets'!A1" display="Worksheet B1: HTT Mortgage Assets" xr:uid="{00000000-0004-0000-0100-000028000000}"/>
    <hyperlink ref="H26:L26" location="'B1. HTT Mortgage Assets'!A1" display="Worksheet B1: HTT Mortgage Assets" xr:uid="{00000000-0004-0000-0100-000029000000}"/>
    <hyperlink ref="I26:M26" location="'B1. HTT Mortgage Assets'!A1" display="Worksheet B1: HTT Mortgage Assets" xr:uid="{00000000-0004-0000-0100-00002A000000}"/>
    <hyperlink ref="J26:N26" location="'B1. HTT Mortgage Assets'!A1" display="Worksheet B1: HTT Mortgage Assets" xr:uid="{00000000-0004-0000-0100-00002B000000}"/>
    <hyperlink ref="K26:O26" location="'B1. HTT Mortgage Assets'!A1" display="Worksheet B1: HTT Mortgage Assets" xr:uid="{00000000-0004-0000-0100-00002C000000}"/>
    <hyperlink ref="L26:P26" location="'B1. HTT Mortgage Assets'!A1" display="Worksheet B1: HTT Mortgage Assets" xr:uid="{00000000-0004-0000-0100-00002D000000}"/>
    <hyperlink ref="M26:Q26" location="'B1. HTT Mortgage Assets'!A1" display="Worksheet B1: HTT Mortgage Assets" xr:uid="{00000000-0004-0000-0100-00002E000000}"/>
    <hyperlink ref="N26:R26" location="'B1. HTT Mortgage Assets'!A1" display="Worksheet B1: HTT Mortgage Assets" xr:uid="{00000000-0004-0000-0100-00002F000000}"/>
    <hyperlink ref="O26:S26" location="'B1. HTT Mortgage Assets'!A1" display="Worksheet B1: HTT Mortgage Assets" xr:uid="{00000000-0004-0000-0100-000030000000}"/>
    <hyperlink ref="P26:T26" location="'B1. HTT Mortgage Assets'!A1" display="Worksheet B1: HTT Mortgage Assets" xr:uid="{00000000-0004-0000-0100-000031000000}"/>
    <hyperlink ref="Q26:U26" location="'B1. HTT Mortgage Assets'!A1" display="Worksheet B1: HTT Mortgage Assets" xr:uid="{00000000-0004-0000-0100-000032000000}"/>
    <hyperlink ref="R26:V26" location="'B1. HTT Mortgage Assets'!A1" display="Worksheet B1: HTT Mortgage Assets" xr:uid="{00000000-0004-0000-0100-000033000000}"/>
    <hyperlink ref="S26:W26" location="'B1. HTT Mortgage Assets'!A1" display="Worksheet B1: HTT Mortgage Assets" xr:uid="{00000000-0004-0000-0100-000034000000}"/>
    <hyperlink ref="T26:X26" location="'B1. HTT Mortgage Assets'!A1" display="Worksheet B1: HTT Mortgage Assets" xr:uid="{00000000-0004-0000-0100-000035000000}"/>
    <hyperlink ref="U26:Y26" location="'B1. HTT Mortgage Assets'!A1" display="Worksheet B1: HTT Mortgage Assets" xr:uid="{00000000-0004-0000-0100-000036000000}"/>
    <hyperlink ref="V26:Z26" location="'B1. HTT Mortgage Assets'!A1" display="Worksheet B1: HTT Mortgage Assets" xr:uid="{00000000-0004-0000-0100-000037000000}"/>
    <hyperlink ref="W26:AA26" location="'B1. HTT Mortgage Assets'!A1" display="Worksheet B1: HTT Mortgage Assets" xr:uid="{00000000-0004-0000-0100-000038000000}"/>
    <hyperlink ref="X26:AB26" location="'B1. HTT Mortgage Assets'!A1" display="Worksheet B1: HTT Mortgage Assets" xr:uid="{00000000-0004-0000-0100-000039000000}"/>
    <hyperlink ref="Y26:AC26" location="'B1. HTT Mortgage Assets'!A1" display="Worksheet B1: HTT Mortgage Assets" xr:uid="{00000000-0004-0000-0100-00003A000000}"/>
    <hyperlink ref="Z26:AD26" location="'B1. HTT Mortgage Assets'!A1" display="Worksheet B1: HTT Mortgage Assets" xr:uid="{00000000-0004-0000-0100-00003B000000}"/>
    <hyperlink ref="AA26:AE26" location="'B1. HTT Mortgage Assets'!A1" display="Worksheet B1: HTT Mortgage Assets" xr:uid="{00000000-0004-0000-0100-00003C000000}"/>
    <hyperlink ref="AB26:AF26" location="'B1. HTT Mortgage Assets'!A1" display="Worksheet B1: HTT Mortgage Assets" xr:uid="{00000000-0004-0000-0100-00003D000000}"/>
    <hyperlink ref="AC26:AG26" location="'B1. HTT Mortgage Assets'!A1" display="Worksheet B1: HTT Mortgage Assets" xr:uid="{00000000-0004-0000-0100-00003E000000}"/>
    <hyperlink ref="AD26:AH26" location="'B1. HTT Mortgage Assets'!A1" display="Worksheet B1: HTT Mortgage Assets" xr:uid="{00000000-0004-0000-0100-00003F000000}"/>
    <hyperlink ref="AE26:AI26" location="'B1. HTT Mortgage Assets'!A1" display="Worksheet B1: HTT Mortgage Assets" xr:uid="{00000000-0004-0000-0100-000040000000}"/>
    <hyperlink ref="AF26:AJ26" location="'B1. HTT Mortgage Assets'!A1" display="Worksheet B1: HTT Mortgage Assets" xr:uid="{00000000-0004-0000-0100-000041000000}"/>
    <hyperlink ref="AG26:AK26" location="'B1. HTT Mortgage Assets'!A1" display="Worksheet B1: HTT Mortgage Assets" xr:uid="{00000000-0004-0000-0100-000042000000}"/>
    <hyperlink ref="AH26:AL26" location="'B1. HTT Mortgage Assets'!A1" display="Worksheet B1: HTT Mortgage Assets" xr:uid="{00000000-0004-0000-0100-000043000000}"/>
    <hyperlink ref="AI26:AM26" location="'B1. HTT Mortgage Assets'!A1" display="Worksheet B1: HTT Mortgage Assets" xr:uid="{00000000-0004-0000-0100-000044000000}"/>
    <hyperlink ref="AJ26:AN26" location="'B1. HTT Mortgage Assets'!A1" display="Worksheet B1: HTT Mortgage Assets" xr:uid="{00000000-0004-0000-0100-000045000000}"/>
    <hyperlink ref="AK26:AO26" location="'B1. HTT Mortgage Assets'!A1" display="Worksheet B1: HTT Mortgage Assets" xr:uid="{00000000-0004-0000-0100-000046000000}"/>
    <hyperlink ref="AL26:AP26" location="'B1. HTT Mortgage Assets'!A1" display="Worksheet B1: HTT Mortgage Assets" xr:uid="{00000000-0004-0000-0100-000047000000}"/>
    <hyperlink ref="AM26:AQ26" location="'B1. HTT Mortgage Assets'!A1" display="Worksheet B1: HTT Mortgage Assets" xr:uid="{00000000-0004-0000-0100-000048000000}"/>
    <hyperlink ref="AN26:AR26" location="'B1. HTT Mortgage Assets'!A1" display="Worksheet B1: HTT Mortgage Assets" xr:uid="{00000000-0004-0000-0100-000049000000}"/>
    <hyperlink ref="D28:H28" location="'C. HTT Harmonised Glossary'!A1" display="Worksheet C: HTT Harmonised Glossary" xr:uid="{00000000-0004-0000-0100-00004A000000}"/>
    <hyperlink ref="E28:I28" location="'C. HTT Harmonised Glossary'!A1" display="Worksheet C: HTT Harmonised Glossary" xr:uid="{00000000-0004-0000-0100-00004B000000}"/>
    <hyperlink ref="F28:J28" location="'C. HTT Harmonised Glossary'!A1" display="Worksheet C: HTT Harmonised Glossary" xr:uid="{00000000-0004-0000-0100-00004C000000}"/>
    <hyperlink ref="G28:K28" location="'C. HTT Harmonised Glossary'!A1" display="Worksheet C: HTT Harmonised Glossary" xr:uid="{00000000-0004-0000-0100-00004D000000}"/>
    <hyperlink ref="H28:L28" location="'C. HTT Harmonised Glossary'!A1" display="Worksheet C: HTT Harmonised Glossary" xr:uid="{00000000-0004-0000-0100-00004E000000}"/>
    <hyperlink ref="I28:M28" location="'C. HTT Harmonised Glossary'!A1" display="Worksheet C: HTT Harmonised Glossary" xr:uid="{00000000-0004-0000-0100-00004F000000}"/>
    <hyperlink ref="J28:N28" location="'C. HTT Harmonised Glossary'!A1" display="Worksheet C: HTT Harmonised Glossary" xr:uid="{00000000-0004-0000-0100-000050000000}"/>
    <hyperlink ref="K28:O28" location="'C. HTT Harmonised Glossary'!A1" display="Worksheet C: HTT Harmonised Glossary" xr:uid="{00000000-0004-0000-0100-000051000000}"/>
    <hyperlink ref="L28:P28" location="'C. HTT Harmonised Glossary'!A1" display="Worksheet C: HTT Harmonised Glossary" xr:uid="{00000000-0004-0000-0100-000052000000}"/>
    <hyperlink ref="M28:Q28" location="'C. HTT Harmonised Glossary'!A1" display="Worksheet C: HTT Harmonised Glossary" xr:uid="{00000000-0004-0000-0100-000053000000}"/>
    <hyperlink ref="N28:R28" location="'C. HTT Harmonised Glossary'!A1" display="Worksheet C: HTT Harmonised Glossary" xr:uid="{00000000-0004-0000-0100-000054000000}"/>
    <hyperlink ref="O28:S28" location="'C. HTT Harmonised Glossary'!A1" display="Worksheet C: HTT Harmonised Glossary" xr:uid="{00000000-0004-0000-0100-000055000000}"/>
    <hyperlink ref="P28:T28" location="'C. HTT Harmonised Glossary'!A1" display="Worksheet C: HTT Harmonised Glossary" xr:uid="{00000000-0004-0000-0100-000056000000}"/>
    <hyperlink ref="Q28:U28" location="'C. HTT Harmonised Glossary'!A1" display="Worksheet C: HTT Harmonised Glossary" xr:uid="{00000000-0004-0000-0100-000057000000}"/>
    <hyperlink ref="R28:V28" location="'C. HTT Harmonised Glossary'!A1" display="Worksheet C: HTT Harmonised Glossary" xr:uid="{00000000-0004-0000-0100-000058000000}"/>
    <hyperlink ref="S28:W28" location="'C. HTT Harmonised Glossary'!A1" display="Worksheet C: HTT Harmonised Glossary" xr:uid="{00000000-0004-0000-0100-000059000000}"/>
    <hyperlink ref="T28:X28" location="'C. HTT Harmonised Glossary'!A1" display="Worksheet C: HTT Harmonised Glossary" xr:uid="{00000000-0004-0000-0100-00005A000000}"/>
    <hyperlink ref="U28:Y28" location="'C. HTT Harmonised Glossary'!A1" display="Worksheet C: HTT Harmonised Glossary" xr:uid="{00000000-0004-0000-0100-00005B000000}"/>
    <hyperlink ref="V28:Z28" location="'C. HTT Harmonised Glossary'!A1" display="Worksheet C: HTT Harmonised Glossary" xr:uid="{00000000-0004-0000-0100-00005C000000}"/>
    <hyperlink ref="W28:AA28" location="'C. HTT Harmonised Glossary'!A1" display="Worksheet C: HTT Harmonised Glossary" xr:uid="{00000000-0004-0000-0100-00005D000000}"/>
    <hyperlink ref="X28:AB28" location="'C. HTT Harmonised Glossary'!A1" display="Worksheet C: HTT Harmonised Glossary" xr:uid="{00000000-0004-0000-0100-00005E000000}"/>
    <hyperlink ref="Y28:AC28" location="'C. HTT Harmonised Glossary'!A1" display="Worksheet C: HTT Harmonised Glossary" xr:uid="{00000000-0004-0000-0100-00005F000000}"/>
    <hyperlink ref="Z28:AD28" location="'C. HTT Harmonised Glossary'!A1" display="Worksheet C: HTT Harmonised Glossary" xr:uid="{00000000-0004-0000-0100-000060000000}"/>
    <hyperlink ref="AA28:AE28" location="'C. HTT Harmonised Glossary'!A1" display="Worksheet C: HTT Harmonised Glossary" xr:uid="{00000000-0004-0000-0100-000061000000}"/>
    <hyperlink ref="AB28:AF28" location="'C. HTT Harmonised Glossary'!A1" display="Worksheet C: HTT Harmonised Glossary" xr:uid="{00000000-0004-0000-0100-000062000000}"/>
    <hyperlink ref="AC28:AG28" location="'C. HTT Harmonised Glossary'!A1" display="Worksheet C: HTT Harmonised Glossary" xr:uid="{00000000-0004-0000-0100-000063000000}"/>
    <hyperlink ref="AD28:AH28" location="'C. HTT Harmonised Glossary'!A1" display="Worksheet C: HTT Harmonised Glossary" xr:uid="{00000000-0004-0000-0100-000064000000}"/>
    <hyperlink ref="AE28:AI28" location="'C. HTT Harmonised Glossary'!A1" display="Worksheet C: HTT Harmonised Glossary" xr:uid="{00000000-0004-0000-0100-000065000000}"/>
    <hyperlink ref="AF28:AJ28" location="'C. HTT Harmonised Glossary'!A1" display="Worksheet C: HTT Harmonised Glossary" xr:uid="{00000000-0004-0000-0100-000066000000}"/>
    <hyperlink ref="AG28:AK28" location="'C. HTT Harmonised Glossary'!A1" display="Worksheet C: HTT Harmonised Glossary" xr:uid="{00000000-0004-0000-0100-000067000000}"/>
    <hyperlink ref="AH28:AL28" location="'C. HTT Harmonised Glossary'!A1" display="Worksheet C: HTT Harmonised Glossary" xr:uid="{00000000-0004-0000-0100-000068000000}"/>
    <hyperlink ref="AI28:AM28" location="'C. HTT Harmonised Glossary'!A1" display="Worksheet C: HTT Harmonised Glossary" xr:uid="{00000000-0004-0000-0100-000069000000}"/>
    <hyperlink ref="AJ28:AN28" location="'C. HTT Harmonised Glossary'!A1" display="Worksheet C: HTT Harmonised Glossary" xr:uid="{00000000-0004-0000-0100-00006A000000}"/>
    <hyperlink ref="AK28:AO28" location="'C. HTT Harmonised Glossary'!A1" display="Worksheet C: HTT Harmonised Glossary" xr:uid="{00000000-0004-0000-0100-00006B000000}"/>
    <hyperlink ref="AL28:AP28" location="'C. HTT Harmonised Glossary'!A1" display="Worksheet C: HTT Harmonised Glossary" xr:uid="{00000000-0004-0000-0100-00006C000000}"/>
    <hyperlink ref="AM28:AQ28" location="'C. HTT Harmonised Glossary'!A1" display="Worksheet C: HTT Harmonised Glossary" xr:uid="{00000000-0004-0000-0100-00006D000000}"/>
    <hyperlink ref="AN28:AR28" location="'C. HTT Harmonised Glossary'!A1" display="Worksheet C: HTT Harmonised Glossary" xr:uid="{00000000-0004-0000-0100-00006E000000}"/>
  </hyperlinks>
  <printOptions horizontalCentered="1"/>
  <pageMargins left="0.7" right="0.7" top="0.75" bottom="0.75" header="0.3" footer="0.3"/>
  <pageSetup paperSize="9" scale="9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G371"/>
  <sheetViews>
    <sheetView topLeftCell="A207" zoomScaleNormal="100" workbookViewId="0">
      <selection activeCell="C56" sqref="C56"/>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3.85546875" bestFit="1" customWidth="1"/>
    <col min="5" max="5" width="6.7109375" customWidth="1"/>
    <col min="6" max="6" width="32.7109375" bestFit="1" customWidth="1"/>
    <col min="7" max="7" width="38.28515625" bestFit="1" customWidth="1"/>
  </cols>
  <sheetData>
    <row r="1" spans="1:7" ht="31.5" x14ac:dyDescent="0.25">
      <c r="A1" s="18" t="s">
        <v>12</v>
      </c>
      <c r="B1" s="18"/>
      <c r="C1" s="19"/>
      <c r="D1" s="19"/>
      <c r="E1" s="19"/>
      <c r="F1" s="20" t="s">
        <v>13</v>
      </c>
      <c r="G1" s="19"/>
    </row>
    <row r="2" spans="1:7" x14ac:dyDescent="0.25">
      <c r="A2" s="19"/>
      <c r="B2" s="76"/>
      <c r="C2" s="76"/>
      <c r="D2" s="19"/>
      <c r="E2" s="19"/>
      <c r="F2" s="19"/>
      <c r="G2" s="19"/>
    </row>
    <row r="3" spans="1:7" ht="18.75" x14ac:dyDescent="0.25">
      <c r="A3" s="21"/>
      <c r="B3" s="22" t="s">
        <v>14</v>
      </c>
      <c r="C3" s="23" t="s">
        <v>15</v>
      </c>
      <c r="D3" s="21"/>
      <c r="E3" s="21"/>
      <c r="F3" s="19"/>
      <c r="G3" s="21"/>
    </row>
    <row r="4" spans="1:7" x14ac:dyDescent="0.25">
      <c r="A4" s="24"/>
      <c r="B4" s="24"/>
      <c r="C4" s="24"/>
      <c r="D4" s="24"/>
      <c r="E4" s="24"/>
      <c r="F4" s="24"/>
      <c r="G4" s="19"/>
    </row>
    <row r="5" spans="1:7" ht="18.75" x14ac:dyDescent="0.25">
      <c r="A5" s="25"/>
      <c r="B5" s="26" t="s">
        <v>16</v>
      </c>
      <c r="C5" s="25"/>
      <c r="D5" s="24"/>
      <c r="E5" s="27"/>
      <c r="F5" s="27"/>
      <c r="G5" s="19"/>
    </row>
    <row r="6" spans="1:7" x14ac:dyDescent="0.25">
      <c r="A6" s="24"/>
      <c r="B6" s="77" t="s">
        <v>17</v>
      </c>
      <c r="C6" s="24"/>
      <c r="D6" s="24"/>
      <c r="E6" s="24"/>
      <c r="F6" s="24"/>
      <c r="G6" s="19"/>
    </row>
    <row r="7" spans="1:7" x14ac:dyDescent="0.25">
      <c r="A7" s="24"/>
      <c r="B7" s="287" t="s">
        <v>18</v>
      </c>
      <c r="C7" s="24"/>
      <c r="D7" s="24"/>
      <c r="E7" s="24"/>
      <c r="F7" s="24"/>
      <c r="G7" s="19"/>
    </row>
    <row r="8" spans="1:7" x14ac:dyDescent="0.25">
      <c r="A8" s="24"/>
      <c r="B8" s="436" t="s">
        <v>19</v>
      </c>
      <c r="C8" s="435"/>
      <c r="D8" s="24"/>
      <c r="E8" s="24"/>
      <c r="F8" s="24" t="s">
        <v>20</v>
      </c>
      <c r="G8" s="19"/>
    </row>
    <row r="9" spans="1:7" x14ac:dyDescent="0.25">
      <c r="A9" s="24"/>
      <c r="B9" s="77" t="s">
        <v>21</v>
      </c>
      <c r="C9" s="24"/>
      <c r="D9" s="24"/>
      <c r="E9" s="24"/>
      <c r="F9" s="24"/>
      <c r="G9" s="19"/>
    </row>
    <row r="10" spans="1:7" x14ac:dyDescent="0.25">
      <c r="A10" s="24"/>
      <c r="B10" s="77" t="s">
        <v>22</v>
      </c>
      <c r="C10" s="24"/>
      <c r="D10" s="24"/>
      <c r="E10" s="24"/>
      <c r="F10" s="24"/>
      <c r="G10" s="19"/>
    </row>
    <row r="11" spans="1:7" x14ac:dyDescent="0.25">
      <c r="A11" s="24"/>
      <c r="B11" s="78" t="s">
        <v>23</v>
      </c>
      <c r="C11" s="24"/>
      <c r="D11" s="24"/>
      <c r="E11" s="24"/>
      <c r="F11" s="24"/>
      <c r="G11" s="19"/>
    </row>
    <row r="12" spans="1:7" x14ac:dyDescent="0.25">
      <c r="A12" s="24"/>
      <c r="B12" s="79"/>
      <c r="C12" s="24"/>
      <c r="D12" s="24"/>
      <c r="E12" s="24"/>
      <c r="F12" s="24"/>
      <c r="G12" s="19"/>
    </row>
    <row r="13" spans="1:7" ht="37.5" x14ac:dyDescent="0.25">
      <c r="A13" s="29" t="s">
        <v>24</v>
      </c>
      <c r="B13" s="29" t="s">
        <v>17</v>
      </c>
      <c r="C13" s="30"/>
      <c r="D13" s="30"/>
      <c r="E13" s="30"/>
      <c r="F13" s="30"/>
      <c r="G13" s="31"/>
    </row>
    <row r="14" spans="1:7" x14ac:dyDescent="0.25">
      <c r="A14" s="24" t="s">
        <v>25</v>
      </c>
      <c r="B14" s="54" t="s">
        <v>26</v>
      </c>
      <c r="C14" s="24" t="s">
        <v>2</v>
      </c>
      <c r="D14" s="24"/>
      <c r="E14" s="27"/>
      <c r="F14" s="27"/>
      <c r="G14" s="19"/>
    </row>
    <row r="15" spans="1:7" x14ac:dyDescent="0.25">
      <c r="A15" s="24" t="s">
        <v>27</v>
      </c>
      <c r="B15" s="54" t="s">
        <v>28</v>
      </c>
      <c r="C15" s="24" t="s">
        <v>3</v>
      </c>
      <c r="D15" s="24"/>
      <c r="E15" s="27"/>
      <c r="F15" s="27"/>
      <c r="G15" s="19"/>
    </row>
    <row r="16" spans="1:7" s="427" customFormat="1" x14ac:dyDescent="0.25">
      <c r="A16" s="422" t="s">
        <v>29</v>
      </c>
      <c r="B16" s="429" t="s">
        <v>30</v>
      </c>
      <c r="C16" s="422" t="s">
        <v>31</v>
      </c>
      <c r="D16" s="422"/>
      <c r="E16" s="27"/>
      <c r="F16" s="27"/>
      <c r="G16" s="409"/>
    </row>
    <row r="17" spans="1:7" x14ac:dyDescent="0.25">
      <c r="A17" s="422" t="s">
        <v>32</v>
      </c>
      <c r="B17" s="54" t="s">
        <v>33</v>
      </c>
      <c r="C17" s="511" t="s">
        <v>34</v>
      </c>
      <c r="D17" s="511"/>
      <c r="E17" s="511"/>
      <c r="F17" s="511"/>
      <c r="G17" s="511"/>
    </row>
    <row r="18" spans="1:7" x14ac:dyDescent="0.25">
      <c r="A18" s="422" t="s">
        <v>35</v>
      </c>
      <c r="B18" s="54" t="s">
        <v>36</v>
      </c>
      <c r="C18" s="24" t="s">
        <v>37</v>
      </c>
      <c r="D18" s="24"/>
      <c r="E18" s="27"/>
      <c r="F18" s="27"/>
      <c r="G18" s="19"/>
    </row>
    <row r="19" spans="1:7" hidden="1" outlineLevel="1" x14ac:dyDescent="0.25">
      <c r="A19" s="24" t="s">
        <v>38</v>
      </c>
      <c r="B19" s="43" t="s">
        <v>39</v>
      </c>
      <c r="C19" s="24"/>
      <c r="D19" s="24"/>
      <c r="E19" s="27"/>
      <c r="F19" s="27"/>
      <c r="G19" s="19"/>
    </row>
    <row r="20" spans="1:7" hidden="1" outlineLevel="1" x14ac:dyDescent="0.25">
      <c r="A20" s="24" t="s">
        <v>40</v>
      </c>
      <c r="B20" s="43" t="s">
        <v>41</v>
      </c>
      <c r="C20" s="24"/>
      <c r="D20" s="24"/>
      <c r="E20" s="27"/>
      <c r="F20" s="27"/>
      <c r="G20" s="19"/>
    </row>
    <row r="21" spans="1:7" hidden="1" outlineLevel="1" x14ac:dyDescent="0.25">
      <c r="A21" s="24" t="s">
        <v>42</v>
      </c>
      <c r="B21" s="43"/>
      <c r="C21" s="24"/>
      <c r="D21" s="24"/>
      <c r="E21" s="27"/>
      <c r="F21" s="27"/>
      <c r="G21" s="19"/>
    </row>
    <row r="22" spans="1:7" hidden="1" outlineLevel="1" x14ac:dyDescent="0.25">
      <c r="A22" s="24" t="s">
        <v>43</v>
      </c>
      <c r="B22" s="43"/>
      <c r="C22" s="24"/>
      <c r="D22" s="24"/>
      <c r="E22" s="27"/>
      <c r="F22" s="27"/>
      <c r="G22" s="19"/>
    </row>
    <row r="23" spans="1:7" ht="0.75" hidden="1" customHeight="1" outlineLevel="1" x14ac:dyDescent="0.25">
      <c r="A23" s="24" t="s">
        <v>44</v>
      </c>
      <c r="B23" s="43"/>
      <c r="C23" s="24"/>
      <c r="D23" s="24"/>
      <c r="E23" s="27"/>
      <c r="F23" s="27"/>
      <c r="G23" s="19"/>
    </row>
    <row r="24" spans="1:7" ht="0.75" hidden="1" customHeight="1" outlineLevel="1" x14ac:dyDescent="0.25">
      <c r="A24" s="24" t="s">
        <v>45</v>
      </c>
      <c r="B24" s="43"/>
      <c r="C24" s="24"/>
      <c r="D24" s="24"/>
      <c r="E24" s="27"/>
      <c r="F24" s="27"/>
      <c r="G24" s="19"/>
    </row>
    <row r="25" spans="1:7" hidden="1" outlineLevel="1" x14ac:dyDescent="0.25">
      <c r="A25" s="24" t="s">
        <v>46</v>
      </c>
      <c r="B25" s="43"/>
      <c r="C25" s="24"/>
      <c r="D25" s="24"/>
      <c r="E25" s="27"/>
      <c r="F25" s="27"/>
      <c r="G25" s="19"/>
    </row>
    <row r="26" spans="1:7" hidden="1" outlineLevel="1" x14ac:dyDescent="0.25">
      <c r="A26" s="24" t="s">
        <v>47</v>
      </c>
      <c r="B26" s="43"/>
      <c r="C26" s="24"/>
      <c r="D26" s="24"/>
      <c r="E26" s="27"/>
      <c r="F26" s="27"/>
      <c r="G26" s="19"/>
    </row>
    <row r="27" spans="1:7" ht="18.75" collapsed="1" x14ac:dyDescent="0.25">
      <c r="A27" s="30"/>
      <c r="B27" s="29" t="s">
        <v>18</v>
      </c>
      <c r="C27" s="30"/>
      <c r="D27" s="30"/>
      <c r="E27" s="30"/>
      <c r="F27" s="30"/>
      <c r="G27" s="31"/>
    </row>
    <row r="28" spans="1:7" x14ac:dyDescent="0.25">
      <c r="A28" s="24" t="s">
        <v>48</v>
      </c>
      <c r="B28" s="420" t="s">
        <v>49</v>
      </c>
      <c r="C28" s="24" t="s">
        <v>50</v>
      </c>
      <c r="D28" s="47"/>
      <c r="E28" s="47"/>
      <c r="F28" s="47"/>
      <c r="G28" s="19"/>
    </row>
    <row r="29" spans="1:7" x14ac:dyDescent="0.25">
      <c r="A29" s="24" t="s">
        <v>51</v>
      </c>
      <c r="B29" s="420" t="s">
        <v>52</v>
      </c>
      <c r="C29" s="24" t="s">
        <v>50</v>
      </c>
      <c r="D29" s="47"/>
      <c r="E29" s="47"/>
      <c r="F29" s="47"/>
      <c r="G29" s="19"/>
    </row>
    <row r="30" spans="1:7" s="417" customFormat="1" x14ac:dyDescent="0.25">
      <c r="A30" s="406" t="s">
        <v>53</v>
      </c>
      <c r="B30" s="288" t="s">
        <v>54</v>
      </c>
      <c r="C30" s="406" t="s">
        <v>50</v>
      </c>
      <c r="D30" s="407"/>
      <c r="E30" s="407"/>
      <c r="F30" s="407"/>
      <c r="G30" s="409"/>
    </row>
    <row r="31" spans="1:7" s="417" customFormat="1" x14ac:dyDescent="0.25">
      <c r="A31" s="406" t="s">
        <v>55</v>
      </c>
      <c r="B31" s="288" t="s">
        <v>56</v>
      </c>
      <c r="C31" s="313" t="s">
        <v>57</v>
      </c>
      <c r="D31" s="407"/>
      <c r="E31" s="407"/>
      <c r="F31" s="407"/>
      <c r="G31" s="409"/>
    </row>
    <row r="32" spans="1:7" hidden="1" outlineLevel="1" x14ac:dyDescent="0.25">
      <c r="A32" s="24" t="s">
        <v>58</v>
      </c>
      <c r="B32" s="288"/>
      <c r="C32" s="24"/>
      <c r="D32" s="24"/>
      <c r="E32" s="47"/>
      <c r="F32" s="47"/>
      <c r="G32" s="19"/>
    </row>
    <row r="33" spans="1:7" ht="0.75" hidden="1" customHeight="1" outlineLevel="1" x14ac:dyDescent="0.25">
      <c r="A33" s="24" t="s">
        <v>59</v>
      </c>
      <c r="B33" s="288"/>
      <c r="C33" s="24"/>
      <c r="D33" s="24"/>
      <c r="E33" s="47"/>
      <c r="F33" s="47"/>
      <c r="G33" s="19"/>
    </row>
    <row r="34" spans="1:7" hidden="1" outlineLevel="1" x14ac:dyDescent="0.25">
      <c r="A34" s="24" t="s">
        <v>60</v>
      </c>
      <c r="B34" s="288"/>
      <c r="C34" s="24"/>
      <c r="D34" s="24"/>
      <c r="E34" s="47"/>
      <c r="F34" s="47"/>
      <c r="G34" s="19"/>
    </row>
    <row r="35" spans="1:7" hidden="1" outlineLevel="1" x14ac:dyDescent="0.25">
      <c r="A35" s="24" t="s">
        <v>61</v>
      </c>
      <c r="B35" s="288"/>
      <c r="C35" s="24"/>
      <c r="D35" s="24"/>
      <c r="E35" s="47"/>
      <c r="F35" s="47"/>
      <c r="G35" s="19"/>
    </row>
    <row r="36" spans="1:7" hidden="1" outlineLevel="1" x14ac:dyDescent="0.25">
      <c r="A36" s="24" t="s">
        <v>62</v>
      </c>
      <c r="B36" s="71"/>
      <c r="C36" s="24"/>
      <c r="D36" s="24"/>
      <c r="E36" s="47"/>
      <c r="F36" s="47"/>
      <c r="G36" s="19"/>
    </row>
    <row r="37" spans="1:7" ht="18.75" collapsed="1" x14ac:dyDescent="0.25">
      <c r="A37" s="29"/>
      <c r="B37" s="29" t="s">
        <v>19</v>
      </c>
      <c r="C37" s="29"/>
      <c r="D37" s="30"/>
      <c r="E37" s="30"/>
      <c r="F37" s="30"/>
      <c r="G37" s="31"/>
    </row>
    <row r="38" spans="1:7" x14ac:dyDescent="0.25">
      <c r="A38" s="32"/>
      <c r="B38" s="33" t="s">
        <v>63</v>
      </c>
      <c r="C38" s="32" t="s">
        <v>64</v>
      </c>
      <c r="D38" s="42"/>
      <c r="E38" s="42"/>
      <c r="F38" s="42"/>
      <c r="G38" s="34"/>
    </row>
    <row r="39" spans="1:7" x14ac:dyDescent="0.25">
      <c r="A39" s="24" t="s">
        <v>65</v>
      </c>
      <c r="B39" s="47" t="s">
        <v>66</v>
      </c>
      <c r="C39" s="35">
        <f>C61</f>
        <v>53102.693039580001</v>
      </c>
      <c r="D39" s="24"/>
      <c r="E39" s="24"/>
      <c r="F39" s="47"/>
      <c r="G39" s="19"/>
    </row>
    <row r="40" spans="1:7" ht="12.75" customHeight="1" x14ac:dyDescent="0.25">
      <c r="A40" s="24" t="s">
        <v>67</v>
      </c>
      <c r="B40" s="47" t="s">
        <v>68</v>
      </c>
      <c r="C40" s="35">
        <v>43390</v>
      </c>
      <c r="D40" s="24"/>
      <c r="E40" s="24"/>
      <c r="F40" s="47"/>
      <c r="G40" s="19"/>
    </row>
    <row r="41" spans="1:7" hidden="1" outlineLevel="1" x14ac:dyDescent="0.25">
      <c r="A41" s="24" t="s">
        <v>69</v>
      </c>
      <c r="B41" s="290" t="s">
        <v>70</v>
      </c>
      <c r="C41" s="35" t="s">
        <v>71</v>
      </c>
      <c r="D41" s="24"/>
      <c r="E41" s="24"/>
      <c r="F41" s="47"/>
      <c r="G41" s="19"/>
    </row>
    <row r="42" spans="1:7" hidden="1" outlineLevel="1" x14ac:dyDescent="0.25">
      <c r="A42" s="24" t="s">
        <v>72</v>
      </c>
      <c r="B42" s="290" t="s">
        <v>73</v>
      </c>
      <c r="C42" s="35" t="s">
        <v>71</v>
      </c>
      <c r="D42" s="24"/>
      <c r="E42" s="24"/>
      <c r="F42" s="47"/>
      <c r="G42" s="19"/>
    </row>
    <row r="43" spans="1:7" hidden="1" outlineLevel="1" x14ac:dyDescent="0.25">
      <c r="A43" s="24" t="s">
        <v>74</v>
      </c>
      <c r="B43" s="290"/>
      <c r="C43" s="35"/>
      <c r="D43" s="24"/>
      <c r="E43" s="24"/>
      <c r="F43" s="47"/>
      <c r="G43" s="19"/>
    </row>
    <row r="44" spans="1:7" hidden="1" outlineLevel="1" x14ac:dyDescent="0.25">
      <c r="A44" s="41" t="s">
        <v>75</v>
      </c>
      <c r="B44" s="47"/>
      <c r="C44" s="24"/>
      <c r="D44" s="24"/>
      <c r="E44" s="24"/>
      <c r="F44" s="47"/>
      <c r="G44" s="19"/>
    </row>
    <row r="45" spans="1:7" collapsed="1" x14ac:dyDescent="0.25">
      <c r="A45" s="32"/>
      <c r="B45" s="33" t="s">
        <v>76</v>
      </c>
      <c r="C45" s="63" t="s">
        <v>77</v>
      </c>
      <c r="D45" s="32" t="s">
        <v>78</v>
      </c>
      <c r="E45" s="42"/>
      <c r="F45" s="34" t="s">
        <v>79</v>
      </c>
      <c r="G45" s="34" t="s">
        <v>80</v>
      </c>
    </row>
    <row r="46" spans="1:7" ht="45" x14ac:dyDescent="0.25">
      <c r="A46" s="24" t="s">
        <v>81</v>
      </c>
      <c r="B46" s="47" t="s">
        <v>82</v>
      </c>
      <c r="C46" s="415">
        <v>0.05</v>
      </c>
      <c r="D46" s="415">
        <f>C39/C40-1-MAX(C46,F46)</f>
        <v>0.13884634799677337</v>
      </c>
      <c r="E46" s="291"/>
      <c r="F46" s="415">
        <v>8.5000000000000006E-2</v>
      </c>
      <c r="G46" s="292" t="s">
        <v>83</v>
      </c>
    </row>
    <row r="47" spans="1:7" s="427" customFormat="1" x14ac:dyDescent="0.25">
      <c r="A47" s="422"/>
      <c r="B47" s="407"/>
      <c r="C47" s="415"/>
      <c r="D47" s="415"/>
      <c r="E47" s="415"/>
      <c r="F47" s="415"/>
      <c r="G47" s="292"/>
    </row>
    <row r="48" spans="1:7" s="427" customFormat="1" x14ac:dyDescent="0.25">
      <c r="A48" s="430" t="s">
        <v>84</v>
      </c>
      <c r="B48" s="431" t="s">
        <v>85</v>
      </c>
      <c r="C48" s="464">
        <f>C39-C40</f>
        <v>9712.6930395800009</v>
      </c>
      <c r="D48" s="415"/>
      <c r="E48" s="415"/>
      <c r="F48" s="415"/>
      <c r="G48" s="292"/>
    </row>
    <row r="49" spans="1:7" hidden="1" outlineLevel="1" x14ac:dyDescent="0.25">
      <c r="A49" s="24" t="s">
        <v>86</v>
      </c>
      <c r="C49" s="291"/>
      <c r="D49" s="291"/>
      <c r="E49" s="291"/>
      <c r="F49" s="291"/>
      <c r="G49" s="293"/>
    </row>
    <row r="50" spans="1:7" hidden="1" outlineLevel="1" x14ac:dyDescent="0.25">
      <c r="A50" s="24" t="s">
        <v>87</v>
      </c>
      <c r="B50" s="43" t="s">
        <v>88</v>
      </c>
      <c r="C50" s="291"/>
      <c r="D50" s="291"/>
      <c r="E50" s="291"/>
      <c r="F50" s="291"/>
      <c r="G50" s="293"/>
    </row>
    <row r="51" spans="1:7" hidden="1" outlineLevel="1" x14ac:dyDescent="0.25">
      <c r="A51" s="24" t="s">
        <v>89</v>
      </c>
      <c r="B51" s="43" t="s">
        <v>90</v>
      </c>
      <c r="C51" s="293"/>
      <c r="D51" s="293"/>
      <c r="E51" s="293"/>
      <c r="F51" s="293"/>
      <c r="G51" s="293"/>
    </row>
    <row r="52" spans="1:7" hidden="1" outlineLevel="1" x14ac:dyDescent="0.25">
      <c r="A52" s="24" t="s">
        <v>91</v>
      </c>
      <c r="B52" s="43"/>
      <c r="C52" s="293"/>
      <c r="D52" s="293"/>
      <c r="E52" s="293"/>
      <c r="F52" s="293"/>
      <c r="G52" s="293"/>
    </row>
    <row r="53" spans="1:7" hidden="1" outlineLevel="1" x14ac:dyDescent="0.25">
      <c r="A53" s="24" t="s">
        <v>92</v>
      </c>
      <c r="B53" s="43"/>
      <c r="C53" s="293"/>
      <c r="D53" s="293"/>
      <c r="E53" s="293"/>
      <c r="F53" s="293"/>
      <c r="G53" s="293"/>
    </row>
    <row r="54" spans="1:7" hidden="1" outlineLevel="1" x14ac:dyDescent="0.25">
      <c r="A54" s="24" t="s">
        <v>93</v>
      </c>
      <c r="B54" s="43"/>
      <c r="C54" s="293"/>
      <c r="D54" s="293"/>
      <c r="E54" s="293"/>
      <c r="F54" s="293"/>
      <c r="G54" s="293"/>
    </row>
    <row r="55" spans="1:7" collapsed="1" x14ac:dyDescent="0.25">
      <c r="A55" s="32"/>
      <c r="B55" s="33" t="s">
        <v>94</v>
      </c>
      <c r="C55" s="32" t="s">
        <v>64</v>
      </c>
      <c r="D55" s="32"/>
      <c r="E55" s="42"/>
      <c r="F55" s="34" t="s">
        <v>95</v>
      </c>
      <c r="G55" s="34"/>
    </row>
    <row r="56" spans="1:7" x14ac:dyDescent="0.25">
      <c r="A56" s="24" t="s">
        <v>96</v>
      </c>
      <c r="B56" s="47" t="s">
        <v>97</v>
      </c>
      <c r="C56" s="35">
        <v>52068.074286280003</v>
      </c>
      <c r="D56" s="24"/>
      <c r="E56" s="61"/>
      <c r="F56" s="36">
        <f>C56/C$61</f>
        <v>0.98051664248875581</v>
      </c>
      <c r="G56" s="64"/>
    </row>
    <row r="57" spans="1:7" x14ac:dyDescent="0.25">
      <c r="A57" s="24" t="s">
        <v>98</v>
      </c>
      <c r="B57" s="47" t="s">
        <v>99</v>
      </c>
      <c r="C57" s="35">
        <v>1.6846070000000001E-2</v>
      </c>
      <c r="D57" s="24"/>
      <c r="E57" s="61"/>
      <c r="F57" s="408">
        <f>C57/C$61</f>
        <v>3.1723570003208335E-7</v>
      </c>
      <c r="G57" s="64"/>
    </row>
    <row r="58" spans="1:7" x14ac:dyDescent="0.25">
      <c r="A58" s="24" t="s">
        <v>100</v>
      </c>
      <c r="B58" s="47" t="s">
        <v>101</v>
      </c>
      <c r="C58" s="35"/>
      <c r="D58" s="24"/>
      <c r="E58" s="61"/>
      <c r="F58" s="36"/>
      <c r="G58" s="64"/>
    </row>
    <row r="59" spans="1:7" x14ac:dyDescent="0.25">
      <c r="A59" s="24" t="s">
        <v>102</v>
      </c>
      <c r="B59" s="47" t="s">
        <v>103</v>
      </c>
      <c r="C59" s="35">
        <f>C182</f>
        <v>1034.6019072300001</v>
      </c>
      <c r="D59" s="24"/>
      <c r="E59" s="61"/>
      <c r="F59" s="36">
        <f>C59/C$61</f>
        <v>1.9483040275544244E-2</v>
      </c>
      <c r="G59" s="64"/>
    </row>
    <row r="60" spans="1:7" x14ac:dyDescent="0.25">
      <c r="A60" s="24" t="s">
        <v>104</v>
      </c>
      <c r="B60" s="24" t="s">
        <v>105</v>
      </c>
      <c r="C60" s="35"/>
      <c r="D60" s="24"/>
      <c r="E60" s="61"/>
      <c r="F60" s="36"/>
      <c r="G60" s="64"/>
    </row>
    <row r="61" spans="1:7" x14ac:dyDescent="0.25">
      <c r="A61" s="24" t="s">
        <v>106</v>
      </c>
      <c r="B61" s="59" t="s">
        <v>107</v>
      </c>
      <c r="C61" s="60">
        <f>C56+C57+C59</f>
        <v>53102.693039580001</v>
      </c>
      <c r="D61" s="61"/>
      <c r="E61" s="61"/>
      <c r="F61" s="294">
        <f>F56+F57+F59</f>
        <v>1</v>
      </c>
      <c r="G61" s="64"/>
    </row>
    <row r="62" spans="1:7" hidden="1" outlineLevel="1" x14ac:dyDescent="0.25">
      <c r="A62" s="24" t="s">
        <v>108</v>
      </c>
      <c r="B62" s="39" t="s">
        <v>109</v>
      </c>
      <c r="C62" s="35"/>
      <c r="D62" s="24"/>
      <c r="E62" s="61"/>
      <c r="F62" s="36"/>
      <c r="G62" s="64"/>
    </row>
    <row r="63" spans="1:7" hidden="1" outlineLevel="1" x14ac:dyDescent="0.25">
      <c r="A63" s="24" t="s">
        <v>110</v>
      </c>
      <c r="B63" s="39" t="s">
        <v>109</v>
      </c>
      <c r="C63" s="35"/>
      <c r="D63" s="24"/>
      <c r="E63" s="61"/>
      <c r="F63" s="36"/>
      <c r="G63" s="64"/>
    </row>
    <row r="64" spans="1:7" hidden="1" outlineLevel="1" x14ac:dyDescent="0.25">
      <c r="A64" s="24" t="s">
        <v>111</v>
      </c>
      <c r="B64" s="39" t="s">
        <v>109</v>
      </c>
      <c r="C64" s="35"/>
      <c r="D64" s="24"/>
      <c r="E64" s="61"/>
      <c r="F64" s="36"/>
      <c r="G64" s="64"/>
    </row>
    <row r="65" spans="1:7" hidden="1" outlineLevel="1" x14ac:dyDescent="0.25">
      <c r="A65" s="24" t="s">
        <v>112</v>
      </c>
      <c r="B65" s="39" t="s">
        <v>109</v>
      </c>
      <c r="C65" s="35"/>
      <c r="D65" s="24"/>
      <c r="E65" s="61"/>
      <c r="F65" s="36"/>
      <c r="G65" s="64"/>
    </row>
    <row r="66" spans="1:7" hidden="1" outlineLevel="1" x14ac:dyDescent="0.25">
      <c r="A66" s="24" t="s">
        <v>113</v>
      </c>
      <c r="B66" s="39" t="s">
        <v>109</v>
      </c>
      <c r="C66" s="35"/>
      <c r="D66" s="24"/>
      <c r="E66" s="61"/>
      <c r="F66" s="36"/>
      <c r="G66" s="64"/>
    </row>
    <row r="67" spans="1:7" ht="0.75" hidden="1" customHeight="1" outlineLevel="1" x14ac:dyDescent="0.25">
      <c r="A67" s="24" t="s">
        <v>114</v>
      </c>
      <c r="B67" s="39" t="s">
        <v>109</v>
      </c>
      <c r="C67" s="40"/>
      <c r="D67" s="41"/>
      <c r="E67" s="41"/>
      <c r="F67" s="36"/>
      <c r="G67" s="295"/>
    </row>
    <row r="68" spans="1:7" collapsed="1" x14ac:dyDescent="0.25">
      <c r="A68" s="32"/>
      <c r="B68" s="33" t="s">
        <v>115</v>
      </c>
      <c r="C68" s="63" t="s">
        <v>116</v>
      </c>
      <c r="D68" s="63" t="s">
        <v>117</v>
      </c>
      <c r="E68" s="42"/>
      <c r="F68" s="34" t="s">
        <v>118</v>
      </c>
      <c r="G68" s="296" t="s">
        <v>119</v>
      </c>
    </row>
    <row r="69" spans="1:7" x14ac:dyDescent="0.25">
      <c r="A69" s="24" t="s">
        <v>120</v>
      </c>
      <c r="B69" s="47" t="s">
        <v>121</v>
      </c>
      <c r="C69" s="297">
        <v>7.7834450586703596</v>
      </c>
      <c r="D69" s="297">
        <v>6.8888901184172289</v>
      </c>
      <c r="E69" s="54"/>
      <c r="F69" s="298"/>
      <c r="G69" s="55"/>
    </row>
    <row r="70" spans="1:7" x14ac:dyDescent="0.25">
      <c r="A70" s="24"/>
      <c r="B70" s="47"/>
      <c r="C70" s="24"/>
      <c r="D70" s="24"/>
      <c r="E70" s="54"/>
      <c r="F70" s="298"/>
      <c r="G70" s="55"/>
    </row>
    <row r="71" spans="1:7" x14ac:dyDescent="0.25">
      <c r="A71" s="24"/>
      <c r="B71" s="47" t="s">
        <v>122</v>
      </c>
      <c r="C71" s="54"/>
      <c r="D71" s="54"/>
      <c r="E71" s="54"/>
      <c r="F71" s="55"/>
      <c r="G71" s="55"/>
    </row>
    <row r="72" spans="1:7" x14ac:dyDescent="0.25">
      <c r="A72" s="24"/>
      <c r="B72" s="47" t="s">
        <v>123</v>
      </c>
      <c r="C72" s="24"/>
      <c r="D72" s="24"/>
      <c r="E72" s="54"/>
      <c r="F72" s="55"/>
      <c r="G72" s="55"/>
    </row>
    <row r="73" spans="1:7" x14ac:dyDescent="0.25">
      <c r="A73" s="24" t="s">
        <v>124</v>
      </c>
      <c r="B73" s="50" t="s">
        <v>125</v>
      </c>
      <c r="C73" s="35">
        <v>4114.4818281799999</v>
      </c>
      <c r="D73" s="35">
        <v>5149.5970417879998</v>
      </c>
      <c r="E73" s="50"/>
      <c r="F73" s="36">
        <f>C73/C$80</f>
        <v>7.9069176735508076E-2</v>
      </c>
      <c r="G73" s="36">
        <f>D73/D$80</f>
        <v>9.8961282518021096E-2</v>
      </c>
    </row>
    <row r="74" spans="1:7" x14ac:dyDescent="0.25">
      <c r="A74" s="24" t="s">
        <v>126</v>
      </c>
      <c r="B74" s="50" t="s">
        <v>127</v>
      </c>
      <c r="C74" s="35">
        <v>4053.8433412099998</v>
      </c>
      <c r="D74" s="35">
        <v>4893.3653950130702</v>
      </c>
      <c r="E74" s="50"/>
      <c r="F74" s="36">
        <f t="shared" ref="F74:F79" si="0">C74/C$80</f>
        <v>7.7903869548983054E-2</v>
      </c>
      <c r="G74" s="36">
        <f t="shared" ref="G74:G79" si="1">D74/D$80</f>
        <v>9.4037205511454516E-2</v>
      </c>
    </row>
    <row r="75" spans="1:7" x14ac:dyDescent="0.25">
      <c r="A75" s="24" t="s">
        <v>128</v>
      </c>
      <c r="B75" s="50" t="s">
        <v>129</v>
      </c>
      <c r="C75" s="35">
        <v>3949.0527158</v>
      </c>
      <c r="D75" s="35">
        <v>4605.7017450304384</v>
      </c>
      <c r="E75" s="50"/>
      <c r="F75" s="36">
        <f t="shared" si="0"/>
        <v>7.5890078061554664E-2</v>
      </c>
      <c r="G75" s="36">
        <f t="shared" si="1"/>
        <v>8.8509090689054326E-2</v>
      </c>
    </row>
    <row r="76" spans="1:7" x14ac:dyDescent="0.25">
      <c r="A76" s="24" t="s">
        <v>130</v>
      </c>
      <c r="B76" s="50" t="s">
        <v>131</v>
      </c>
      <c r="C76" s="35">
        <v>3824.2663993800002</v>
      </c>
      <c r="D76" s="35">
        <v>4311.9788289132202</v>
      </c>
      <c r="E76" s="50"/>
      <c r="F76" s="36">
        <f t="shared" si="0"/>
        <v>7.3492023648090293E-2</v>
      </c>
      <c r="G76" s="36">
        <f t="shared" si="1"/>
        <v>8.2864533212417171E-2</v>
      </c>
    </row>
    <row r="77" spans="1:7" x14ac:dyDescent="0.25">
      <c r="A77" s="24" t="s">
        <v>132</v>
      </c>
      <c r="B77" s="50" t="s">
        <v>133</v>
      </c>
      <c r="C77" s="35">
        <v>3683.8516283099998</v>
      </c>
      <c r="D77" s="35">
        <v>4017.2539074566512</v>
      </c>
      <c r="E77" s="50"/>
      <c r="F77" s="36">
        <f t="shared" si="0"/>
        <v>7.079363274161718E-2</v>
      </c>
      <c r="G77" s="36">
        <f t="shared" si="1"/>
        <v>7.7200719911942273E-2</v>
      </c>
    </row>
    <row r="78" spans="1:7" x14ac:dyDescent="0.25">
      <c r="A78" s="24" t="s">
        <v>134</v>
      </c>
      <c r="B78" s="50" t="s">
        <v>135</v>
      </c>
      <c r="C78" s="35">
        <v>15648.22750246</v>
      </c>
      <c r="D78" s="35">
        <v>15584.16981256669</v>
      </c>
      <c r="E78" s="50"/>
      <c r="F78" s="36">
        <f t="shared" si="0"/>
        <v>0.300716473582471</v>
      </c>
      <c r="G78" s="36">
        <f t="shared" si="1"/>
        <v>0.29948545859323161</v>
      </c>
    </row>
    <row r="79" spans="1:7" x14ac:dyDescent="0.25">
      <c r="A79" s="24" t="s">
        <v>136</v>
      </c>
      <c r="B79" s="50" t="s">
        <v>137</v>
      </c>
      <c r="C79" s="35">
        <v>16762.75904284</v>
      </c>
      <c r="D79" s="35">
        <v>13474.41572741193</v>
      </c>
      <c r="E79" s="50"/>
      <c r="F79" s="36">
        <f t="shared" si="0"/>
        <v>0.32213474568177575</v>
      </c>
      <c r="G79" s="36">
        <f t="shared" si="1"/>
        <v>0.25894170956387902</v>
      </c>
    </row>
    <row r="80" spans="1:7" x14ac:dyDescent="0.25">
      <c r="A80" s="24" t="s">
        <v>138</v>
      </c>
      <c r="B80" s="299" t="s">
        <v>107</v>
      </c>
      <c r="C80" s="60">
        <f>SUM(C73:C79)</f>
        <v>52036.482458179999</v>
      </c>
      <c r="D80" s="60">
        <f>SUM(D73:D79)</f>
        <v>52036.482458179999</v>
      </c>
      <c r="E80" s="47"/>
      <c r="F80" s="294">
        <f>SUM(F73:F79)</f>
        <v>1</v>
      </c>
      <c r="G80" s="294">
        <f>SUM(G73:G79)</f>
        <v>1</v>
      </c>
    </row>
    <row r="81" spans="1:7" hidden="1" outlineLevel="1" x14ac:dyDescent="0.25">
      <c r="A81" s="24" t="s">
        <v>139</v>
      </c>
      <c r="B81" s="300" t="s">
        <v>140</v>
      </c>
      <c r="C81" s="60"/>
      <c r="D81" s="60"/>
      <c r="E81" s="47"/>
      <c r="F81" s="36"/>
      <c r="G81" s="36"/>
    </row>
    <row r="82" spans="1:7" hidden="1" outlineLevel="1" x14ac:dyDescent="0.25">
      <c r="A82" s="24" t="s">
        <v>141</v>
      </c>
      <c r="B82" s="300" t="s">
        <v>142</v>
      </c>
      <c r="C82" s="60"/>
      <c r="D82" s="60"/>
      <c r="E82" s="47"/>
      <c r="F82" s="36"/>
      <c r="G82" s="36"/>
    </row>
    <row r="83" spans="1:7" hidden="1" outlineLevel="1" x14ac:dyDescent="0.25">
      <c r="A83" s="24" t="s">
        <v>143</v>
      </c>
      <c r="B83" s="300" t="s">
        <v>144</v>
      </c>
      <c r="C83" s="60"/>
      <c r="D83" s="60"/>
      <c r="E83" s="47"/>
      <c r="F83" s="36"/>
      <c r="G83" s="36"/>
    </row>
    <row r="84" spans="1:7" hidden="1" outlineLevel="1" x14ac:dyDescent="0.25">
      <c r="A84" s="24" t="s">
        <v>145</v>
      </c>
      <c r="B84" s="300" t="s">
        <v>146</v>
      </c>
      <c r="C84" s="60"/>
      <c r="D84" s="60"/>
      <c r="E84" s="47"/>
      <c r="F84" s="36"/>
      <c r="G84" s="36"/>
    </row>
    <row r="85" spans="1:7" hidden="1" outlineLevel="1" x14ac:dyDescent="0.25">
      <c r="A85" s="24" t="s">
        <v>147</v>
      </c>
      <c r="B85" s="300" t="s">
        <v>148</v>
      </c>
      <c r="C85" s="60"/>
      <c r="D85" s="60"/>
      <c r="E85" s="47"/>
      <c r="F85" s="36"/>
      <c r="G85" s="36"/>
    </row>
    <row r="86" spans="1:7" hidden="1" outlineLevel="1" x14ac:dyDescent="0.25">
      <c r="A86" s="24" t="s">
        <v>149</v>
      </c>
      <c r="B86" s="300"/>
      <c r="C86" s="61"/>
      <c r="D86" s="61"/>
      <c r="E86" s="47"/>
      <c r="F86" s="64"/>
      <c r="G86" s="64"/>
    </row>
    <row r="87" spans="1:7" hidden="1" outlineLevel="1" x14ac:dyDescent="0.25">
      <c r="A87" s="24" t="s">
        <v>150</v>
      </c>
      <c r="B87" s="300"/>
      <c r="C87" s="61"/>
      <c r="D87" s="61"/>
      <c r="E87" s="47"/>
      <c r="F87" s="64"/>
      <c r="G87" s="64"/>
    </row>
    <row r="88" spans="1:7" hidden="1" outlineLevel="1" x14ac:dyDescent="0.25">
      <c r="A88" s="24" t="s">
        <v>151</v>
      </c>
      <c r="B88" s="300"/>
      <c r="C88" s="61"/>
      <c r="D88" s="61"/>
      <c r="E88" s="47"/>
      <c r="F88" s="64"/>
      <c r="G88" s="64"/>
    </row>
    <row r="89" spans="1:7" hidden="1" outlineLevel="1" x14ac:dyDescent="0.25">
      <c r="A89" s="24" t="s">
        <v>152</v>
      </c>
      <c r="B89" s="299"/>
      <c r="C89" s="61"/>
      <c r="D89" s="61"/>
      <c r="E89" s="47"/>
      <c r="F89" s="64"/>
      <c r="G89" s="64"/>
    </row>
    <row r="90" spans="1:7" hidden="1" outlineLevel="1" x14ac:dyDescent="0.25">
      <c r="A90" s="24" t="s">
        <v>153</v>
      </c>
      <c r="B90" s="300"/>
      <c r="C90" s="61"/>
      <c r="D90" s="61"/>
      <c r="E90" s="47"/>
      <c r="F90" s="64"/>
      <c r="G90" s="64"/>
    </row>
    <row r="91" spans="1:7" collapsed="1" x14ac:dyDescent="0.25">
      <c r="A91" s="32"/>
      <c r="B91" s="33" t="s">
        <v>154</v>
      </c>
      <c r="C91" s="63" t="s">
        <v>155</v>
      </c>
      <c r="D91" s="63" t="s">
        <v>156</v>
      </c>
      <c r="E91" s="42"/>
      <c r="F91" s="34" t="s">
        <v>157</v>
      </c>
      <c r="G91" s="32" t="s">
        <v>158</v>
      </c>
    </row>
    <row r="92" spans="1:7" x14ac:dyDescent="0.25">
      <c r="A92" s="24" t="s">
        <v>159</v>
      </c>
      <c r="B92" s="47" t="s">
        <v>160</v>
      </c>
      <c r="C92" s="297">
        <v>5.2415322270876548</v>
      </c>
      <c r="D92" s="297">
        <v>6.2415322270876548</v>
      </c>
      <c r="E92" s="54"/>
      <c r="F92" s="301"/>
      <c r="G92" s="302"/>
    </row>
    <row r="93" spans="1:7" x14ac:dyDescent="0.25">
      <c r="A93" s="24"/>
      <c r="B93" s="47"/>
      <c r="C93" s="297"/>
      <c r="D93" s="297"/>
      <c r="E93" s="54"/>
      <c r="F93" s="301"/>
      <c r="G93" s="302"/>
    </row>
    <row r="94" spans="1:7" x14ac:dyDescent="0.25">
      <c r="A94" s="24"/>
      <c r="B94" s="47" t="s">
        <v>161</v>
      </c>
      <c r="C94" s="303"/>
      <c r="D94" s="303"/>
      <c r="E94" s="54"/>
      <c r="F94" s="302"/>
      <c r="G94" s="302"/>
    </row>
    <row r="95" spans="1:7" x14ac:dyDescent="0.25">
      <c r="A95" s="24" t="s">
        <v>162</v>
      </c>
      <c r="B95" s="47" t="s">
        <v>123</v>
      </c>
      <c r="C95" s="297"/>
      <c r="D95" s="297"/>
      <c r="E95" s="54"/>
      <c r="F95" s="302"/>
      <c r="G95" s="302"/>
    </row>
    <row r="96" spans="1:7" x14ac:dyDescent="0.25">
      <c r="A96" s="24" t="s">
        <v>163</v>
      </c>
      <c r="B96" s="50" t="s">
        <v>125</v>
      </c>
      <c r="C96" s="35">
        <v>3540</v>
      </c>
      <c r="D96" s="35">
        <v>0</v>
      </c>
      <c r="E96" s="50"/>
      <c r="F96" s="36">
        <f>C96/C$103</f>
        <v>8.1585618806176541E-2</v>
      </c>
      <c r="G96" s="36">
        <f>D96/D$103</f>
        <v>0</v>
      </c>
    </row>
    <row r="97" spans="1:7" x14ac:dyDescent="0.25">
      <c r="A97" s="24" t="s">
        <v>164</v>
      </c>
      <c r="B97" s="50" t="s">
        <v>127</v>
      </c>
      <c r="C97" s="35">
        <v>5000</v>
      </c>
      <c r="D97" s="35">
        <v>3540</v>
      </c>
      <c r="E97" s="50"/>
      <c r="F97" s="36">
        <f t="shared" ref="F97:F102" si="2">C97/C$103</f>
        <v>0.11523392486748099</v>
      </c>
      <c r="G97" s="36">
        <f t="shared" ref="G97:G102" si="3">D97/D$103</f>
        <v>8.1585618806176541E-2</v>
      </c>
    </row>
    <row r="98" spans="1:7" x14ac:dyDescent="0.25">
      <c r="A98" s="24" t="s">
        <v>165</v>
      </c>
      <c r="B98" s="50" t="s">
        <v>129</v>
      </c>
      <c r="C98" s="35">
        <v>4000</v>
      </c>
      <c r="D98" s="35">
        <v>5000</v>
      </c>
      <c r="E98" s="50"/>
      <c r="F98" s="36">
        <f t="shared" si="2"/>
        <v>9.218713989398479E-2</v>
      </c>
      <c r="G98" s="36">
        <f t="shared" si="3"/>
        <v>0.11523392486748099</v>
      </c>
    </row>
    <row r="99" spans="1:7" x14ac:dyDescent="0.25">
      <c r="A99" s="24" t="s">
        <v>166</v>
      </c>
      <c r="B99" s="50" t="s">
        <v>131</v>
      </c>
      <c r="C99" s="35">
        <v>3250</v>
      </c>
      <c r="D99" s="35">
        <v>4000</v>
      </c>
      <c r="E99" s="50"/>
      <c r="F99" s="36">
        <f t="shared" si="2"/>
        <v>7.4902051163862643E-2</v>
      </c>
      <c r="G99" s="36">
        <f t="shared" si="3"/>
        <v>9.218713989398479E-2</v>
      </c>
    </row>
    <row r="100" spans="1:7" x14ac:dyDescent="0.25">
      <c r="A100" s="24" t="s">
        <v>167</v>
      </c>
      <c r="B100" s="50" t="s">
        <v>133</v>
      </c>
      <c r="C100" s="35">
        <v>4250</v>
      </c>
      <c r="D100" s="35">
        <v>3250</v>
      </c>
      <c r="E100" s="50"/>
      <c r="F100" s="36">
        <f t="shared" si="2"/>
        <v>9.7948836137358844E-2</v>
      </c>
      <c r="G100" s="36">
        <f t="shared" si="3"/>
        <v>7.4902051163862643E-2</v>
      </c>
    </row>
    <row r="101" spans="1:7" x14ac:dyDescent="0.25">
      <c r="A101" s="24" t="s">
        <v>168</v>
      </c>
      <c r="B101" s="50" t="s">
        <v>135</v>
      </c>
      <c r="C101" s="35">
        <v>19750</v>
      </c>
      <c r="D101" s="35">
        <v>21750</v>
      </c>
      <c r="E101" s="50"/>
      <c r="F101" s="36">
        <f t="shared" si="2"/>
        <v>0.45517400322654988</v>
      </c>
      <c r="G101" s="36">
        <f t="shared" si="3"/>
        <v>0.50126757317354231</v>
      </c>
    </row>
    <row r="102" spans="1:7" x14ac:dyDescent="0.25">
      <c r="A102" s="24" t="s">
        <v>169</v>
      </c>
      <c r="B102" s="50" t="s">
        <v>137</v>
      </c>
      <c r="C102" s="35">
        <v>3600</v>
      </c>
      <c r="D102" s="35">
        <v>5850</v>
      </c>
      <c r="E102" s="50"/>
      <c r="F102" s="36">
        <f t="shared" si="2"/>
        <v>8.2968425904586307E-2</v>
      </c>
      <c r="G102" s="36">
        <f t="shared" si="3"/>
        <v>0.13482369209495276</v>
      </c>
    </row>
    <row r="103" spans="1:7" x14ac:dyDescent="0.25">
      <c r="A103" s="24" t="s">
        <v>170</v>
      </c>
      <c r="B103" s="299" t="s">
        <v>107</v>
      </c>
      <c r="C103" s="60">
        <f>SUM(C96:C102)</f>
        <v>43390</v>
      </c>
      <c r="D103" s="60">
        <f>SUM(D96:D102)</f>
        <v>43390</v>
      </c>
      <c r="E103" s="47"/>
      <c r="F103" s="294">
        <f>SUM(F96:F102)</f>
        <v>1</v>
      </c>
      <c r="G103" s="294">
        <f>SUM(G96:G102)</f>
        <v>1</v>
      </c>
    </row>
    <row r="104" spans="1:7" hidden="1" outlineLevel="1" x14ac:dyDescent="0.25">
      <c r="A104" s="24" t="s">
        <v>171</v>
      </c>
      <c r="B104" s="300" t="s">
        <v>140</v>
      </c>
      <c r="C104" s="60"/>
      <c r="D104" s="60"/>
      <c r="E104" s="47"/>
      <c r="F104" s="36"/>
      <c r="G104" s="36"/>
    </row>
    <row r="105" spans="1:7" hidden="1" outlineLevel="1" x14ac:dyDescent="0.25">
      <c r="A105" s="24" t="s">
        <v>172</v>
      </c>
      <c r="B105" s="300" t="s">
        <v>142</v>
      </c>
      <c r="C105" s="60"/>
      <c r="D105" s="60"/>
      <c r="E105" s="47"/>
      <c r="F105" s="36"/>
      <c r="G105" s="36"/>
    </row>
    <row r="106" spans="1:7" hidden="1" outlineLevel="1" x14ac:dyDescent="0.25">
      <c r="A106" s="24" t="s">
        <v>173</v>
      </c>
      <c r="B106" s="300" t="s">
        <v>144</v>
      </c>
      <c r="C106" s="60"/>
      <c r="D106" s="60"/>
      <c r="E106" s="47"/>
      <c r="F106" s="36"/>
      <c r="G106" s="36"/>
    </row>
    <row r="107" spans="1:7" hidden="1" outlineLevel="1" x14ac:dyDescent="0.25">
      <c r="A107" s="24" t="s">
        <v>174</v>
      </c>
      <c r="B107" s="300" t="s">
        <v>146</v>
      </c>
      <c r="C107" s="60"/>
      <c r="D107" s="60"/>
      <c r="E107" s="47"/>
      <c r="F107" s="36"/>
      <c r="G107" s="36"/>
    </row>
    <row r="108" spans="1:7" hidden="1" outlineLevel="1" x14ac:dyDescent="0.25">
      <c r="A108" s="24" t="s">
        <v>175</v>
      </c>
      <c r="B108" s="300" t="s">
        <v>148</v>
      </c>
      <c r="C108" s="60"/>
      <c r="D108" s="60"/>
      <c r="E108" s="47"/>
      <c r="F108" s="36"/>
      <c r="G108" s="36"/>
    </row>
    <row r="109" spans="1:7" hidden="1" outlineLevel="1" x14ac:dyDescent="0.25">
      <c r="A109" s="24" t="s">
        <v>176</v>
      </c>
      <c r="B109" s="300"/>
      <c r="C109" s="61"/>
      <c r="D109" s="61"/>
      <c r="E109" s="47"/>
      <c r="F109" s="64"/>
      <c r="G109" s="64"/>
    </row>
    <row r="110" spans="1:7" hidden="1" outlineLevel="1" x14ac:dyDescent="0.25">
      <c r="A110" s="24" t="s">
        <v>177</v>
      </c>
      <c r="B110" s="300"/>
      <c r="C110" s="61"/>
      <c r="D110" s="61"/>
      <c r="E110" s="47"/>
      <c r="F110" s="64"/>
      <c r="G110" s="64"/>
    </row>
    <row r="111" spans="1:7" hidden="1" outlineLevel="1" x14ac:dyDescent="0.25">
      <c r="A111" s="24" t="s">
        <v>178</v>
      </c>
      <c r="B111" s="299"/>
      <c r="C111" s="61"/>
      <c r="D111" s="61"/>
      <c r="E111" s="47"/>
      <c r="F111" s="64"/>
      <c r="G111" s="64"/>
    </row>
    <row r="112" spans="1:7" hidden="1" outlineLevel="1" x14ac:dyDescent="0.25">
      <c r="A112" s="24" t="s">
        <v>179</v>
      </c>
      <c r="B112" s="300"/>
      <c r="C112" s="61"/>
      <c r="D112" s="61"/>
      <c r="E112" s="47"/>
      <c r="F112" s="64"/>
      <c r="G112" s="64"/>
    </row>
    <row r="113" spans="1:7" hidden="1" outlineLevel="1" x14ac:dyDescent="0.25">
      <c r="A113" s="24" t="s">
        <v>180</v>
      </c>
      <c r="B113" s="300"/>
      <c r="C113" s="61"/>
      <c r="D113" s="61"/>
      <c r="E113" s="47"/>
      <c r="F113" s="64"/>
      <c r="G113" s="64"/>
    </row>
    <row r="114" spans="1:7" collapsed="1" x14ac:dyDescent="0.25">
      <c r="A114" s="32"/>
      <c r="B114" s="48" t="s">
        <v>181</v>
      </c>
      <c r="C114" s="34" t="s">
        <v>182</v>
      </c>
      <c r="D114" s="34" t="s">
        <v>183</v>
      </c>
      <c r="E114" s="42"/>
      <c r="F114" s="34" t="s">
        <v>184</v>
      </c>
      <c r="G114" s="34" t="s">
        <v>185</v>
      </c>
    </row>
    <row r="115" spans="1:7" x14ac:dyDescent="0.25">
      <c r="A115" s="24" t="s">
        <v>186</v>
      </c>
      <c r="B115" s="47" t="s">
        <v>15</v>
      </c>
      <c r="C115" s="35">
        <v>52068.074286280003</v>
      </c>
      <c r="D115" s="35">
        <f>C115</f>
        <v>52068.074286280003</v>
      </c>
      <c r="E115" s="64"/>
      <c r="F115" s="36">
        <f>C115/C$133</f>
        <v>1</v>
      </c>
      <c r="G115" s="36">
        <f>D115/D$133</f>
        <v>1</v>
      </c>
    </row>
    <row r="116" spans="1:7" x14ac:dyDescent="0.25">
      <c r="A116" s="24" t="s">
        <v>187</v>
      </c>
      <c r="B116" s="47" t="s">
        <v>188</v>
      </c>
      <c r="C116" s="35"/>
      <c r="D116" s="35"/>
      <c r="E116" s="64"/>
      <c r="F116" s="36"/>
      <c r="G116" s="36"/>
    </row>
    <row r="117" spans="1:7" x14ac:dyDescent="0.25">
      <c r="A117" s="24" t="s">
        <v>189</v>
      </c>
      <c r="B117" s="47" t="s">
        <v>190</v>
      </c>
      <c r="C117" s="35"/>
      <c r="D117" s="35"/>
      <c r="E117" s="64"/>
      <c r="F117" s="36"/>
      <c r="G117" s="36"/>
    </row>
    <row r="118" spans="1:7" x14ac:dyDescent="0.25">
      <c r="A118" s="24" t="s">
        <v>191</v>
      </c>
      <c r="B118" s="47" t="s">
        <v>192</v>
      </c>
      <c r="C118" s="35"/>
      <c r="D118" s="35"/>
      <c r="E118" s="64"/>
      <c r="F118" s="36"/>
      <c r="G118" s="36"/>
    </row>
    <row r="119" spans="1:7" x14ac:dyDescent="0.25">
      <c r="A119" s="24" t="s">
        <v>193</v>
      </c>
      <c r="B119" s="47" t="s">
        <v>194</v>
      </c>
      <c r="C119" s="35"/>
      <c r="D119" s="35"/>
      <c r="E119" s="64"/>
      <c r="F119" s="36"/>
      <c r="G119" s="36"/>
    </row>
    <row r="120" spans="1:7" x14ac:dyDescent="0.25">
      <c r="A120" s="24" t="s">
        <v>195</v>
      </c>
      <c r="B120" s="47" t="s">
        <v>196</v>
      </c>
      <c r="C120" s="35"/>
      <c r="D120" s="35"/>
      <c r="E120" s="47"/>
      <c r="F120" s="36"/>
      <c r="G120" s="36"/>
    </row>
    <row r="121" spans="1:7" x14ac:dyDescent="0.25">
      <c r="A121" s="24" t="s">
        <v>197</v>
      </c>
      <c r="B121" s="47" t="s">
        <v>198</v>
      </c>
      <c r="C121" s="35"/>
      <c r="D121" s="35"/>
      <c r="E121" s="47"/>
      <c r="F121" s="36"/>
      <c r="G121" s="36"/>
    </row>
    <row r="122" spans="1:7" x14ac:dyDescent="0.25">
      <c r="A122" s="24" t="s">
        <v>199</v>
      </c>
      <c r="B122" s="47" t="s">
        <v>200</v>
      </c>
      <c r="C122" s="35"/>
      <c r="D122" s="35"/>
      <c r="E122" s="47"/>
      <c r="F122" s="36"/>
      <c r="G122" s="36"/>
    </row>
    <row r="123" spans="1:7" x14ac:dyDescent="0.25">
      <c r="A123" s="24" t="s">
        <v>201</v>
      </c>
      <c r="B123" s="47" t="s">
        <v>202</v>
      </c>
      <c r="C123" s="35"/>
      <c r="D123" s="35"/>
      <c r="E123" s="47"/>
      <c r="F123" s="36"/>
      <c r="G123" s="36"/>
    </row>
    <row r="124" spans="1:7" s="416" customFormat="1" x14ac:dyDescent="0.25">
      <c r="A124" s="406" t="s">
        <v>203</v>
      </c>
      <c r="B124" s="407" t="s">
        <v>204</v>
      </c>
      <c r="C124" s="412"/>
      <c r="D124" s="412"/>
      <c r="E124" s="407"/>
      <c r="F124" s="408"/>
      <c r="G124" s="408"/>
    </row>
    <row r="125" spans="1:7" x14ac:dyDescent="0.25">
      <c r="A125" s="406" t="s">
        <v>205</v>
      </c>
      <c r="B125" s="47" t="s">
        <v>206</v>
      </c>
      <c r="C125" s="35"/>
      <c r="D125" s="35"/>
      <c r="E125" s="47"/>
      <c r="F125" s="36"/>
      <c r="G125" s="36"/>
    </row>
    <row r="126" spans="1:7" x14ac:dyDescent="0.25">
      <c r="A126" s="406" t="s">
        <v>207</v>
      </c>
      <c r="B126" s="47" t="s">
        <v>208</v>
      </c>
      <c r="C126" s="35"/>
      <c r="D126" s="35"/>
      <c r="E126" s="47"/>
      <c r="F126" s="36"/>
      <c r="G126" s="36"/>
    </row>
    <row r="127" spans="1:7" x14ac:dyDescent="0.25">
      <c r="A127" s="406" t="s">
        <v>209</v>
      </c>
      <c r="B127" s="47" t="s">
        <v>210</v>
      </c>
      <c r="C127" s="35"/>
      <c r="D127" s="35"/>
      <c r="E127" s="47"/>
      <c r="F127" s="36"/>
      <c r="G127" s="36"/>
    </row>
    <row r="128" spans="1:7" x14ac:dyDescent="0.25">
      <c r="A128" s="406" t="s">
        <v>211</v>
      </c>
      <c r="B128" s="50" t="s">
        <v>212</v>
      </c>
      <c r="C128" s="35"/>
      <c r="D128" s="35"/>
      <c r="E128" s="47"/>
      <c r="F128" s="36"/>
      <c r="G128" s="36"/>
    </row>
    <row r="129" spans="1:7" x14ac:dyDescent="0.25">
      <c r="A129" s="406" t="s">
        <v>213</v>
      </c>
      <c r="B129" s="47" t="s">
        <v>214</v>
      </c>
      <c r="C129" s="35"/>
      <c r="D129" s="35"/>
      <c r="E129" s="47"/>
      <c r="F129" s="36"/>
      <c r="G129" s="36"/>
    </row>
    <row r="130" spans="1:7" x14ac:dyDescent="0.25">
      <c r="A130" s="406" t="s">
        <v>215</v>
      </c>
      <c r="B130" s="47" t="s">
        <v>216</v>
      </c>
      <c r="C130" s="35"/>
      <c r="D130" s="35"/>
      <c r="E130" s="47"/>
      <c r="F130" s="36"/>
      <c r="G130" s="36"/>
    </row>
    <row r="131" spans="1:7" x14ac:dyDescent="0.25">
      <c r="A131" s="406" t="s">
        <v>217</v>
      </c>
      <c r="B131" s="47" t="s">
        <v>218</v>
      </c>
      <c r="C131" s="35"/>
      <c r="D131" s="35"/>
      <c r="E131" s="47"/>
      <c r="F131" s="36"/>
      <c r="G131" s="36"/>
    </row>
    <row r="132" spans="1:7" x14ac:dyDescent="0.25">
      <c r="A132" s="406" t="s">
        <v>219</v>
      </c>
      <c r="B132" s="47" t="s">
        <v>105</v>
      </c>
      <c r="C132" s="35"/>
      <c r="D132" s="35"/>
      <c r="E132" s="47"/>
      <c r="F132" s="36"/>
      <c r="G132" s="36"/>
    </row>
    <row r="133" spans="1:7" x14ac:dyDescent="0.25">
      <c r="A133" s="406" t="s">
        <v>220</v>
      </c>
      <c r="B133" s="299" t="s">
        <v>107</v>
      </c>
      <c r="C133" s="35">
        <f>C115</f>
        <v>52068.074286280003</v>
      </c>
      <c r="D133" s="35">
        <f>D115</f>
        <v>52068.074286280003</v>
      </c>
      <c r="E133" s="47"/>
      <c r="F133" s="291">
        <f>F115</f>
        <v>1</v>
      </c>
      <c r="G133" s="291">
        <f>G115</f>
        <v>1</v>
      </c>
    </row>
    <row r="134" spans="1:7" hidden="1" outlineLevel="1" x14ac:dyDescent="0.25">
      <c r="A134" s="24" t="s">
        <v>221</v>
      </c>
      <c r="B134" s="39" t="s">
        <v>109</v>
      </c>
      <c r="C134" s="35"/>
      <c r="D134" s="35"/>
      <c r="E134" s="47"/>
      <c r="F134" s="36"/>
      <c r="G134" s="36"/>
    </row>
    <row r="135" spans="1:7" hidden="1" outlineLevel="1" x14ac:dyDescent="0.25">
      <c r="A135" s="24" t="s">
        <v>222</v>
      </c>
      <c r="B135" s="39" t="s">
        <v>109</v>
      </c>
      <c r="C135" s="35"/>
      <c r="D135" s="35"/>
      <c r="E135" s="47"/>
      <c r="F135" s="36"/>
      <c r="G135" s="36"/>
    </row>
    <row r="136" spans="1:7" hidden="1" outlineLevel="1" x14ac:dyDescent="0.25">
      <c r="A136" s="24" t="s">
        <v>223</v>
      </c>
      <c r="B136" s="39" t="s">
        <v>109</v>
      </c>
      <c r="C136" s="35"/>
      <c r="D136" s="35"/>
      <c r="E136" s="47"/>
      <c r="F136" s="36"/>
      <c r="G136" s="36"/>
    </row>
    <row r="137" spans="1:7" hidden="1" outlineLevel="1" x14ac:dyDescent="0.25">
      <c r="A137" s="24" t="s">
        <v>224</v>
      </c>
      <c r="B137" s="39" t="s">
        <v>109</v>
      </c>
      <c r="C137" s="35"/>
      <c r="D137" s="35"/>
      <c r="E137" s="47"/>
      <c r="F137" s="36"/>
      <c r="G137" s="36"/>
    </row>
    <row r="138" spans="1:7" hidden="1" outlineLevel="1" x14ac:dyDescent="0.25">
      <c r="A138" s="24" t="s">
        <v>225</v>
      </c>
      <c r="B138" s="39" t="s">
        <v>109</v>
      </c>
      <c r="C138" s="35"/>
      <c r="D138" s="35"/>
      <c r="E138" s="47"/>
      <c r="F138" s="36"/>
      <c r="G138" s="36"/>
    </row>
    <row r="139" spans="1:7" hidden="1" outlineLevel="1" x14ac:dyDescent="0.25">
      <c r="A139" s="24" t="s">
        <v>226</v>
      </c>
      <c r="B139" s="39" t="s">
        <v>109</v>
      </c>
      <c r="C139" s="35"/>
      <c r="D139" s="35"/>
      <c r="E139" s="47"/>
      <c r="F139" s="36"/>
      <c r="G139" s="36"/>
    </row>
    <row r="140" spans="1:7" collapsed="1" x14ac:dyDescent="0.25">
      <c r="A140" s="32"/>
      <c r="B140" s="33" t="s">
        <v>227</v>
      </c>
      <c r="C140" s="34" t="s">
        <v>182</v>
      </c>
      <c r="D140" s="34" t="s">
        <v>183</v>
      </c>
      <c r="E140" s="42"/>
      <c r="F140" s="34" t="s">
        <v>184</v>
      </c>
      <c r="G140" s="34" t="s">
        <v>185</v>
      </c>
    </row>
    <row r="141" spans="1:7" x14ac:dyDescent="0.25">
      <c r="A141" s="24" t="s">
        <v>228</v>
      </c>
      <c r="B141" s="47" t="s">
        <v>15</v>
      </c>
      <c r="C141" s="35">
        <v>43390</v>
      </c>
      <c r="D141" s="35">
        <f>C141</f>
        <v>43390</v>
      </c>
      <c r="E141" s="64"/>
      <c r="F141" s="36">
        <f>C141/C$159</f>
        <v>1</v>
      </c>
      <c r="G141" s="36">
        <f>D141/D$159</f>
        <v>1</v>
      </c>
    </row>
    <row r="142" spans="1:7" x14ac:dyDescent="0.25">
      <c r="A142" s="24" t="s">
        <v>229</v>
      </c>
      <c r="B142" s="47" t="s">
        <v>188</v>
      </c>
      <c r="C142" s="35"/>
      <c r="D142" s="35"/>
      <c r="E142" s="64"/>
      <c r="F142" s="36"/>
      <c r="G142" s="36"/>
    </row>
    <row r="143" spans="1:7" x14ac:dyDescent="0.25">
      <c r="A143" s="24" t="s">
        <v>230</v>
      </c>
      <c r="B143" s="47" t="s">
        <v>190</v>
      </c>
      <c r="C143" s="35"/>
      <c r="D143" s="35"/>
      <c r="E143" s="64"/>
      <c r="F143" s="36"/>
      <c r="G143" s="36"/>
    </row>
    <row r="144" spans="1:7" x14ac:dyDescent="0.25">
      <c r="A144" s="24" t="s">
        <v>231</v>
      </c>
      <c r="B144" s="47" t="s">
        <v>192</v>
      </c>
      <c r="C144" s="35"/>
      <c r="D144" s="35"/>
      <c r="E144" s="64"/>
      <c r="F144" s="36"/>
      <c r="G144" s="36"/>
    </row>
    <row r="145" spans="1:7" x14ac:dyDescent="0.25">
      <c r="A145" s="24" t="s">
        <v>232</v>
      </c>
      <c r="B145" s="47" t="s">
        <v>194</v>
      </c>
      <c r="C145" s="35"/>
      <c r="D145" s="35"/>
      <c r="E145" s="64"/>
      <c r="F145" s="36"/>
      <c r="G145" s="36"/>
    </row>
    <row r="146" spans="1:7" x14ac:dyDescent="0.25">
      <c r="A146" s="24" t="s">
        <v>233</v>
      </c>
      <c r="B146" s="47" t="s">
        <v>196</v>
      </c>
      <c r="C146" s="35"/>
      <c r="D146" s="35"/>
      <c r="E146" s="47"/>
      <c r="F146" s="36"/>
      <c r="G146" s="36"/>
    </row>
    <row r="147" spans="1:7" x14ac:dyDescent="0.25">
      <c r="A147" s="24" t="s">
        <v>234</v>
      </c>
      <c r="B147" s="47" t="s">
        <v>198</v>
      </c>
      <c r="C147" s="35"/>
      <c r="D147" s="35"/>
      <c r="E147" s="47"/>
      <c r="F147" s="36"/>
      <c r="G147" s="36"/>
    </row>
    <row r="148" spans="1:7" x14ac:dyDescent="0.25">
      <c r="A148" s="24" t="s">
        <v>235</v>
      </c>
      <c r="B148" s="47" t="s">
        <v>200</v>
      </c>
      <c r="C148" s="35"/>
      <c r="D148" s="35"/>
      <c r="E148" s="47"/>
      <c r="F148" s="36"/>
      <c r="G148" s="36"/>
    </row>
    <row r="149" spans="1:7" x14ac:dyDescent="0.25">
      <c r="A149" s="24" t="s">
        <v>236</v>
      </c>
      <c r="B149" s="47" t="s">
        <v>202</v>
      </c>
      <c r="C149" s="35"/>
      <c r="D149" s="35"/>
      <c r="E149" s="47"/>
      <c r="F149" s="36"/>
      <c r="G149" s="36"/>
    </row>
    <row r="150" spans="1:7" s="417" customFormat="1" x14ac:dyDescent="0.25">
      <c r="A150" s="406" t="s">
        <v>237</v>
      </c>
      <c r="B150" s="407" t="s">
        <v>204</v>
      </c>
      <c r="C150" s="412"/>
      <c r="D150" s="412"/>
      <c r="E150" s="407"/>
      <c r="F150" s="408"/>
      <c r="G150" s="408"/>
    </row>
    <row r="151" spans="1:7" x14ac:dyDescent="0.25">
      <c r="A151" s="24" t="s">
        <v>238</v>
      </c>
      <c r="B151" s="47" t="s">
        <v>206</v>
      </c>
      <c r="C151" s="35"/>
      <c r="D151" s="35"/>
      <c r="E151" s="47"/>
      <c r="F151" s="36"/>
      <c r="G151" s="36"/>
    </row>
    <row r="152" spans="1:7" x14ac:dyDescent="0.25">
      <c r="A152" s="24" t="s">
        <v>239</v>
      </c>
      <c r="B152" s="47" t="s">
        <v>208</v>
      </c>
      <c r="C152" s="35"/>
      <c r="D152" s="35"/>
      <c r="E152" s="47"/>
      <c r="F152" s="36"/>
      <c r="G152" s="36"/>
    </row>
    <row r="153" spans="1:7" x14ac:dyDescent="0.25">
      <c r="A153" s="24" t="s">
        <v>240</v>
      </c>
      <c r="B153" s="47" t="s">
        <v>210</v>
      </c>
      <c r="C153" s="35"/>
      <c r="D153" s="35"/>
      <c r="E153" s="47"/>
      <c r="F153" s="36"/>
      <c r="G153" s="36"/>
    </row>
    <row r="154" spans="1:7" x14ac:dyDescent="0.25">
      <c r="A154" s="24" t="s">
        <v>241</v>
      </c>
      <c r="B154" s="50" t="s">
        <v>212</v>
      </c>
      <c r="C154" s="35"/>
      <c r="D154" s="35"/>
      <c r="E154" s="47"/>
      <c r="F154" s="36"/>
      <c r="G154" s="36"/>
    </row>
    <row r="155" spans="1:7" x14ac:dyDescent="0.25">
      <c r="A155" s="24" t="s">
        <v>242</v>
      </c>
      <c r="B155" s="47" t="s">
        <v>214</v>
      </c>
      <c r="C155" s="35"/>
      <c r="D155" s="35"/>
      <c r="E155" s="47"/>
      <c r="F155" s="36"/>
      <c r="G155" s="36"/>
    </row>
    <row r="156" spans="1:7" x14ac:dyDescent="0.25">
      <c r="A156" s="24" t="s">
        <v>243</v>
      </c>
      <c r="B156" s="47" t="s">
        <v>216</v>
      </c>
      <c r="C156" s="35"/>
      <c r="D156" s="35"/>
      <c r="E156" s="47"/>
      <c r="F156" s="36"/>
      <c r="G156" s="36"/>
    </row>
    <row r="157" spans="1:7" x14ac:dyDescent="0.25">
      <c r="A157" s="24" t="s">
        <v>244</v>
      </c>
      <c r="B157" s="47" t="s">
        <v>218</v>
      </c>
      <c r="C157" s="35"/>
      <c r="D157" s="35"/>
      <c r="E157" s="47"/>
      <c r="F157" s="36"/>
      <c r="G157" s="36"/>
    </row>
    <row r="158" spans="1:7" x14ac:dyDescent="0.25">
      <c r="A158" s="24" t="s">
        <v>245</v>
      </c>
      <c r="B158" s="47" t="s">
        <v>105</v>
      </c>
      <c r="C158" s="35"/>
      <c r="D158" s="35"/>
      <c r="E158" s="47"/>
      <c r="F158" s="36"/>
      <c r="G158" s="36"/>
    </row>
    <row r="159" spans="1:7" x14ac:dyDescent="0.25">
      <c r="A159" s="24" t="s">
        <v>246</v>
      </c>
      <c r="B159" s="299" t="s">
        <v>107</v>
      </c>
      <c r="C159" s="35">
        <f>C141</f>
        <v>43390</v>
      </c>
      <c r="D159" s="35">
        <f>D141</f>
        <v>43390</v>
      </c>
      <c r="E159" s="47"/>
      <c r="F159" s="291">
        <f>F141</f>
        <v>1</v>
      </c>
      <c r="G159" s="291">
        <f>G141</f>
        <v>1</v>
      </c>
    </row>
    <row r="160" spans="1:7" hidden="1" outlineLevel="1" x14ac:dyDescent="0.25">
      <c r="A160" s="24" t="s">
        <v>247</v>
      </c>
      <c r="B160" s="39" t="s">
        <v>109</v>
      </c>
      <c r="C160" s="35"/>
      <c r="D160" s="35"/>
      <c r="E160" s="47"/>
      <c r="F160" s="36"/>
      <c r="G160" s="36"/>
    </row>
    <row r="161" spans="1:7" hidden="1" outlineLevel="1" x14ac:dyDescent="0.25">
      <c r="A161" s="24" t="s">
        <v>248</v>
      </c>
      <c r="B161" s="39" t="s">
        <v>109</v>
      </c>
      <c r="C161" s="35"/>
      <c r="D161" s="35"/>
      <c r="E161" s="47"/>
      <c r="F161" s="36"/>
      <c r="G161" s="36"/>
    </row>
    <row r="162" spans="1:7" hidden="1" outlineLevel="1" x14ac:dyDescent="0.25">
      <c r="A162" s="24" t="s">
        <v>249</v>
      </c>
      <c r="B162" s="39" t="s">
        <v>109</v>
      </c>
      <c r="C162" s="35"/>
      <c r="D162" s="35"/>
      <c r="E162" s="47"/>
      <c r="F162" s="36"/>
      <c r="G162" s="36"/>
    </row>
    <row r="163" spans="1:7" hidden="1" outlineLevel="1" x14ac:dyDescent="0.25">
      <c r="A163" s="24" t="s">
        <v>250</v>
      </c>
      <c r="B163" s="39" t="s">
        <v>109</v>
      </c>
      <c r="C163" s="35"/>
      <c r="D163" s="35"/>
      <c r="E163" s="47"/>
      <c r="F163" s="36"/>
      <c r="G163" s="36"/>
    </row>
    <row r="164" spans="1:7" hidden="1" outlineLevel="1" x14ac:dyDescent="0.25">
      <c r="A164" s="24" t="s">
        <v>251</v>
      </c>
      <c r="B164" s="39" t="s">
        <v>109</v>
      </c>
      <c r="C164" s="35"/>
      <c r="D164" s="35"/>
      <c r="E164" s="47"/>
      <c r="F164" s="36"/>
      <c r="G164" s="36"/>
    </row>
    <row r="165" spans="1:7" hidden="1" outlineLevel="1" x14ac:dyDescent="0.25">
      <c r="A165" s="24" t="s">
        <v>252</v>
      </c>
      <c r="B165" s="39" t="s">
        <v>109</v>
      </c>
      <c r="C165" s="35"/>
      <c r="D165" s="35"/>
      <c r="E165" s="47"/>
      <c r="F165" s="36"/>
      <c r="G165" s="36"/>
    </row>
    <row r="166" spans="1:7" collapsed="1" x14ac:dyDescent="0.25">
      <c r="A166" s="32"/>
      <c r="B166" s="33" t="s">
        <v>253</v>
      </c>
      <c r="C166" s="63" t="s">
        <v>182</v>
      </c>
      <c r="D166" s="63" t="s">
        <v>183</v>
      </c>
      <c r="E166" s="42"/>
      <c r="F166" s="63" t="s">
        <v>184</v>
      </c>
      <c r="G166" s="63" t="s">
        <v>185</v>
      </c>
    </row>
    <row r="167" spans="1:7" x14ac:dyDescent="0.25">
      <c r="A167" s="24" t="s">
        <v>254</v>
      </c>
      <c r="B167" s="19" t="s">
        <v>255</v>
      </c>
      <c r="C167" s="35">
        <v>43300</v>
      </c>
      <c r="D167" s="35">
        <f>C167</f>
        <v>43300</v>
      </c>
      <c r="E167" s="304"/>
      <c r="F167" s="36">
        <f>C167/C$170</f>
        <v>0.9979257893523853</v>
      </c>
      <c r="G167" s="36">
        <f>D167/D$170</f>
        <v>0.9979257893523853</v>
      </c>
    </row>
    <row r="168" spans="1:7" x14ac:dyDescent="0.25">
      <c r="A168" s="24" t="s">
        <v>256</v>
      </c>
      <c r="B168" s="19" t="s">
        <v>257</v>
      </c>
      <c r="C168" s="35">
        <v>90</v>
      </c>
      <c r="D168" s="35">
        <f>C168</f>
        <v>90</v>
      </c>
      <c r="E168" s="304"/>
      <c r="F168" s="36">
        <f t="shared" ref="F168:F169" si="4">C168/C$170</f>
        <v>2.0742106476146576E-3</v>
      </c>
      <c r="G168" s="36">
        <f t="shared" ref="G168:G169" si="5">D168/D$170</f>
        <v>2.0742106476146576E-3</v>
      </c>
    </row>
    <row r="169" spans="1:7" x14ac:dyDescent="0.25">
      <c r="A169" s="24" t="s">
        <v>258</v>
      </c>
      <c r="B169" s="19" t="s">
        <v>105</v>
      </c>
      <c r="C169" s="35">
        <v>0</v>
      </c>
      <c r="D169" s="35">
        <f>C169</f>
        <v>0</v>
      </c>
      <c r="E169" s="304"/>
      <c r="F169" s="36">
        <f t="shared" si="4"/>
        <v>0</v>
      </c>
      <c r="G169" s="36">
        <f t="shared" si="5"/>
        <v>0</v>
      </c>
    </row>
    <row r="170" spans="1:7" x14ac:dyDescent="0.25">
      <c r="A170" s="24" t="s">
        <v>259</v>
      </c>
      <c r="B170" s="305" t="s">
        <v>107</v>
      </c>
      <c r="C170" s="306">
        <f>SUM(C167:C169)</f>
        <v>43390</v>
      </c>
      <c r="D170" s="306">
        <f>SUM(D167:D169)</f>
        <v>43390</v>
      </c>
      <c r="E170" s="304"/>
      <c r="F170" s="307">
        <f>SUM(F167:F169)</f>
        <v>1</v>
      </c>
      <c r="G170" s="307">
        <f>SUM(G167:G169)</f>
        <v>1</v>
      </c>
    </row>
    <row r="171" spans="1:7" hidden="1" outlineLevel="1" x14ac:dyDescent="0.25">
      <c r="A171" s="24" t="s">
        <v>260</v>
      </c>
      <c r="B171" s="305"/>
      <c r="C171" s="306"/>
      <c r="D171" s="306"/>
      <c r="E171" s="304"/>
      <c r="F171" s="304"/>
      <c r="G171" s="50"/>
    </row>
    <row r="172" spans="1:7" hidden="1" outlineLevel="1" x14ac:dyDescent="0.25">
      <c r="A172" s="24" t="s">
        <v>261</v>
      </c>
      <c r="B172" s="305"/>
      <c r="C172" s="306"/>
      <c r="D172" s="306"/>
      <c r="E172" s="304"/>
      <c r="F172" s="304"/>
      <c r="G172" s="50"/>
    </row>
    <row r="173" spans="1:7" hidden="1" outlineLevel="1" x14ac:dyDescent="0.25">
      <c r="A173" s="24" t="s">
        <v>262</v>
      </c>
      <c r="B173" s="305"/>
      <c r="C173" s="306"/>
      <c r="D173" s="306"/>
      <c r="E173" s="304"/>
      <c r="F173" s="304"/>
      <c r="G173" s="50"/>
    </row>
    <row r="174" spans="1:7" hidden="1" outlineLevel="1" x14ac:dyDescent="0.25">
      <c r="A174" s="24" t="s">
        <v>263</v>
      </c>
      <c r="B174" s="305"/>
      <c r="C174" s="306"/>
      <c r="D174" s="306"/>
      <c r="E174" s="304"/>
      <c r="F174" s="304"/>
      <c r="G174" s="50"/>
    </row>
    <row r="175" spans="1:7" hidden="1" outlineLevel="1" x14ac:dyDescent="0.25">
      <c r="A175" s="24" t="s">
        <v>264</v>
      </c>
      <c r="B175" s="305"/>
      <c r="C175" s="306"/>
      <c r="D175" s="306"/>
      <c r="E175" s="304"/>
      <c r="F175" s="304"/>
      <c r="G175" s="50"/>
    </row>
    <row r="176" spans="1:7" collapsed="1" x14ac:dyDescent="0.25">
      <c r="A176" s="32"/>
      <c r="B176" s="33" t="s">
        <v>265</v>
      </c>
      <c r="C176" s="32" t="s">
        <v>64</v>
      </c>
      <c r="D176" s="32"/>
      <c r="E176" s="42"/>
      <c r="F176" s="34" t="s">
        <v>266</v>
      </c>
      <c r="G176" s="34"/>
    </row>
    <row r="177" spans="1:7" x14ac:dyDescent="0.25">
      <c r="A177" s="24" t="s">
        <v>267</v>
      </c>
      <c r="B177" s="47" t="s">
        <v>268</v>
      </c>
      <c r="C177" s="35">
        <v>184.60190722999999</v>
      </c>
      <c r="D177" s="54"/>
      <c r="E177" s="27"/>
      <c r="F177" s="36">
        <f>C177/C$182</f>
        <v>0.17842795952720156</v>
      </c>
      <c r="G177" s="64"/>
    </row>
    <row r="178" spans="1:7" ht="30" x14ac:dyDescent="0.25">
      <c r="A178" s="24" t="s">
        <v>269</v>
      </c>
      <c r="B178" s="47" t="s">
        <v>270</v>
      </c>
      <c r="C178" s="35"/>
      <c r="D178" s="24"/>
      <c r="E178" s="295"/>
      <c r="F178" s="36"/>
      <c r="G178" s="64"/>
    </row>
    <row r="179" spans="1:7" x14ac:dyDescent="0.25">
      <c r="A179" s="24" t="s">
        <v>271</v>
      </c>
      <c r="B179" s="47" t="s">
        <v>272</v>
      </c>
      <c r="C179" s="35"/>
      <c r="D179" s="24"/>
      <c r="E179" s="295"/>
      <c r="F179" s="36"/>
      <c r="G179" s="64"/>
    </row>
    <row r="180" spans="1:7" x14ac:dyDescent="0.25">
      <c r="A180" s="24" t="s">
        <v>273</v>
      </c>
      <c r="B180" s="47" t="s">
        <v>274</v>
      </c>
      <c r="C180" s="35">
        <v>850</v>
      </c>
      <c r="D180" s="24"/>
      <c r="E180" s="295"/>
      <c r="F180" s="36">
        <f>C180/C$182</f>
        <v>0.82157204047279841</v>
      </c>
      <c r="G180" s="64"/>
    </row>
    <row r="181" spans="1:7" x14ac:dyDescent="0.25">
      <c r="A181" s="24" t="s">
        <v>275</v>
      </c>
      <c r="B181" s="47" t="s">
        <v>105</v>
      </c>
      <c r="C181" s="35"/>
      <c r="D181" s="24"/>
      <c r="E181" s="295"/>
      <c r="G181" s="64"/>
    </row>
    <row r="182" spans="1:7" x14ac:dyDescent="0.25">
      <c r="A182" s="24" t="s">
        <v>276</v>
      </c>
      <c r="B182" s="299" t="s">
        <v>107</v>
      </c>
      <c r="C182" s="434">
        <f>SUM(C177:C181)</f>
        <v>1034.6019072300001</v>
      </c>
      <c r="D182" s="24"/>
      <c r="E182" s="295"/>
      <c r="F182" s="294">
        <f>F177+F180</f>
        <v>1</v>
      </c>
      <c r="G182" s="64"/>
    </row>
    <row r="183" spans="1:7" hidden="1" outlineLevel="1" x14ac:dyDescent="0.25">
      <c r="A183" s="24" t="s">
        <v>277</v>
      </c>
      <c r="B183" s="308" t="s">
        <v>278</v>
      </c>
      <c r="C183" s="35"/>
      <c r="D183" s="24"/>
      <c r="E183" s="295"/>
      <c r="F183" s="36"/>
      <c r="G183" s="64"/>
    </row>
    <row r="184" spans="1:7" ht="30" hidden="1" outlineLevel="1" x14ac:dyDescent="0.25">
      <c r="A184" s="24" t="s">
        <v>279</v>
      </c>
      <c r="B184" s="308" t="s">
        <v>280</v>
      </c>
      <c r="C184" s="309"/>
      <c r="D184" s="308"/>
      <c r="E184" s="308"/>
      <c r="F184" s="36"/>
      <c r="G184" s="308"/>
    </row>
    <row r="185" spans="1:7" ht="30" hidden="1" outlineLevel="1" x14ac:dyDescent="0.25">
      <c r="A185" s="24" t="s">
        <v>281</v>
      </c>
      <c r="B185" s="308" t="s">
        <v>282</v>
      </c>
      <c r="C185" s="35"/>
      <c r="D185" s="24"/>
      <c r="E185" s="295"/>
      <c r="F185" s="36"/>
      <c r="G185" s="64"/>
    </row>
    <row r="186" spans="1:7" hidden="1" outlineLevel="1" x14ac:dyDescent="0.25">
      <c r="A186" s="24" t="s">
        <v>283</v>
      </c>
      <c r="B186" s="308" t="s">
        <v>284</v>
      </c>
      <c r="C186" s="35"/>
      <c r="D186" s="24"/>
      <c r="E186" s="295"/>
      <c r="F186" s="36"/>
      <c r="G186" s="64"/>
    </row>
    <row r="187" spans="1:7" ht="30" hidden="1" outlineLevel="1" x14ac:dyDescent="0.25">
      <c r="A187" s="24" t="s">
        <v>285</v>
      </c>
      <c r="B187" s="308" t="s">
        <v>286</v>
      </c>
      <c r="C187" s="309"/>
      <c r="D187" s="308"/>
      <c r="E187" s="308"/>
      <c r="F187" s="36"/>
      <c r="G187" s="308"/>
    </row>
    <row r="188" spans="1:7" ht="30" hidden="1" outlineLevel="1" x14ac:dyDescent="0.25">
      <c r="A188" s="24" t="s">
        <v>287</v>
      </c>
      <c r="B188" s="308" t="s">
        <v>288</v>
      </c>
      <c r="C188" s="35"/>
      <c r="D188" s="24"/>
      <c r="E188" s="295"/>
      <c r="F188" s="36"/>
      <c r="G188" s="64"/>
    </row>
    <row r="189" spans="1:7" hidden="1" outlineLevel="1" x14ac:dyDescent="0.25">
      <c r="A189" s="24" t="s">
        <v>289</v>
      </c>
      <c r="B189" s="308" t="s">
        <v>290</v>
      </c>
      <c r="C189" s="35"/>
      <c r="D189" s="24"/>
      <c r="E189" s="295"/>
      <c r="F189" s="36"/>
      <c r="G189" s="64"/>
    </row>
    <row r="190" spans="1:7" hidden="1" outlineLevel="1" x14ac:dyDescent="0.25">
      <c r="A190" s="24" t="s">
        <v>291</v>
      </c>
      <c r="B190" s="308" t="s">
        <v>292</v>
      </c>
      <c r="C190" s="35">
        <f>C182</f>
        <v>1034.6019072300001</v>
      </c>
      <c r="D190" s="24"/>
      <c r="E190" s="295"/>
      <c r="F190" s="36">
        <f>C190/C$182</f>
        <v>1</v>
      </c>
      <c r="G190" s="64"/>
    </row>
    <row r="191" spans="1:7" hidden="1" outlineLevel="1" x14ac:dyDescent="0.25">
      <c r="A191" s="24" t="s">
        <v>293</v>
      </c>
      <c r="B191" s="308"/>
      <c r="C191" s="24"/>
      <c r="D191" s="24"/>
      <c r="E191" s="295"/>
      <c r="F191" s="64"/>
      <c r="G191" s="64"/>
    </row>
    <row r="192" spans="1:7" hidden="1" outlineLevel="1" x14ac:dyDescent="0.25">
      <c r="A192" s="24" t="s">
        <v>294</v>
      </c>
      <c r="B192" s="308"/>
      <c r="C192" s="24"/>
      <c r="D192" s="24"/>
      <c r="E192" s="295"/>
      <c r="F192" s="64"/>
      <c r="G192" s="64"/>
    </row>
    <row r="193" spans="1:7" hidden="1" outlineLevel="1" x14ac:dyDescent="0.25">
      <c r="A193" s="24" t="s">
        <v>295</v>
      </c>
      <c r="B193" s="308"/>
      <c r="C193" s="24"/>
      <c r="D193" s="24"/>
      <c r="E193" s="295"/>
      <c r="F193" s="64"/>
      <c r="G193" s="64"/>
    </row>
    <row r="194" spans="1:7" hidden="1" outlineLevel="1" x14ac:dyDescent="0.25">
      <c r="A194" s="24" t="s">
        <v>296</v>
      </c>
      <c r="B194" s="39"/>
      <c r="C194" s="24"/>
      <c r="D194" s="24"/>
      <c r="E194" s="295"/>
      <c r="F194" s="64"/>
      <c r="G194" s="64"/>
    </row>
    <row r="195" spans="1:7" collapsed="1" x14ac:dyDescent="0.25">
      <c r="A195" s="32"/>
      <c r="B195" s="33" t="s">
        <v>297</v>
      </c>
      <c r="C195" s="32" t="s">
        <v>64</v>
      </c>
      <c r="D195" s="32"/>
      <c r="E195" s="42"/>
      <c r="F195" s="34" t="s">
        <v>266</v>
      </c>
      <c r="G195" s="34"/>
    </row>
    <row r="196" spans="1:7" x14ac:dyDescent="0.25">
      <c r="A196" s="24" t="s">
        <v>298</v>
      </c>
      <c r="B196" s="47" t="s">
        <v>299</v>
      </c>
      <c r="C196" s="35">
        <f>C182</f>
        <v>1034.6019072300001</v>
      </c>
      <c r="D196" s="24"/>
      <c r="E196" s="61"/>
      <c r="F196" s="36">
        <f>C196/C$211</f>
        <v>1</v>
      </c>
      <c r="G196" s="64"/>
    </row>
    <row r="197" spans="1:7" x14ac:dyDescent="0.25">
      <c r="A197" s="24" t="s">
        <v>300</v>
      </c>
      <c r="B197" s="47" t="s">
        <v>301</v>
      </c>
      <c r="C197" s="35"/>
      <c r="D197" s="24"/>
      <c r="E197" s="295"/>
      <c r="F197" s="36"/>
      <c r="G197" s="295"/>
    </row>
    <row r="198" spans="1:7" x14ac:dyDescent="0.25">
      <c r="A198" s="24" t="s">
        <v>302</v>
      </c>
      <c r="B198" s="47" t="s">
        <v>303</v>
      </c>
      <c r="C198" s="35"/>
      <c r="D198" s="24"/>
      <c r="E198" s="295"/>
      <c r="F198" s="36"/>
      <c r="G198" s="295"/>
    </row>
    <row r="199" spans="1:7" x14ac:dyDescent="0.25">
      <c r="A199" s="24" t="s">
        <v>304</v>
      </c>
      <c r="B199" s="47" t="s">
        <v>305</v>
      </c>
      <c r="C199" s="35"/>
      <c r="D199" s="24"/>
      <c r="E199" s="295"/>
      <c r="F199" s="36"/>
      <c r="G199" s="295"/>
    </row>
    <row r="200" spans="1:7" x14ac:dyDescent="0.25">
      <c r="A200" s="24" t="s">
        <v>306</v>
      </c>
      <c r="B200" s="47" t="s">
        <v>307</v>
      </c>
      <c r="C200" s="35"/>
      <c r="D200" s="24"/>
      <c r="E200" s="295"/>
      <c r="F200" s="36"/>
      <c r="G200" s="295"/>
    </row>
    <row r="201" spans="1:7" x14ac:dyDescent="0.25">
      <c r="A201" s="24" t="s">
        <v>308</v>
      </c>
      <c r="B201" s="47" t="s">
        <v>309</v>
      </c>
      <c r="C201" s="35"/>
      <c r="D201" s="24"/>
      <c r="E201" s="295"/>
      <c r="F201" s="36"/>
      <c r="G201" s="295"/>
    </row>
    <row r="202" spans="1:7" x14ac:dyDescent="0.25">
      <c r="A202" s="24" t="s">
        <v>310</v>
      </c>
      <c r="B202" s="47" t="s">
        <v>311</v>
      </c>
      <c r="C202" s="35"/>
      <c r="D202" s="24"/>
      <c r="E202" s="295"/>
      <c r="F202" s="36"/>
      <c r="G202" s="295"/>
    </row>
    <row r="203" spans="1:7" x14ac:dyDescent="0.25">
      <c r="A203" s="24" t="s">
        <v>312</v>
      </c>
      <c r="B203" s="47" t="s">
        <v>313</v>
      </c>
      <c r="C203" s="35"/>
      <c r="D203" s="24"/>
      <c r="E203" s="295"/>
      <c r="F203" s="36"/>
      <c r="G203" s="295"/>
    </row>
    <row r="204" spans="1:7" x14ac:dyDescent="0.25">
      <c r="A204" s="24" t="s">
        <v>314</v>
      </c>
      <c r="B204" s="47" t="s">
        <v>315</v>
      </c>
      <c r="C204" s="35"/>
      <c r="D204" s="24"/>
      <c r="E204" s="295"/>
      <c r="F204" s="36"/>
      <c r="G204" s="295"/>
    </row>
    <row r="205" spans="1:7" x14ac:dyDescent="0.25">
      <c r="A205" s="24" t="s">
        <v>316</v>
      </c>
      <c r="B205" s="47" t="s">
        <v>317</v>
      </c>
      <c r="C205" s="35"/>
      <c r="D205" s="24"/>
      <c r="E205" s="295"/>
      <c r="F205" s="36"/>
      <c r="G205" s="295"/>
    </row>
    <row r="206" spans="1:7" x14ac:dyDescent="0.25">
      <c r="A206" s="24" t="s">
        <v>318</v>
      </c>
      <c r="B206" s="47" t="s">
        <v>319</v>
      </c>
      <c r="C206" s="35"/>
      <c r="D206" s="24"/>
      <c r="E206" s="295"/>
      <c r="F206" s="36"/>
      <c r="G206" s="295"/>
    </row>
    <row r="207" spans="1:7" x14ac:dyDescent="0.25">
      <c r="A207" s="24" t="s">
        <v>320</v>
      </c>
      <c r="B207" s="47" t="s">
        <v>321</v>
      </c>
      <c r="C207" s="35"/>
      <c r="D207" s="24"/>
      <c r="E207" s="295"/>
      <c r="F207" s="36"/>
      <c r="G207" s="295"/>
    </row>
    <row r="208" spans="1:7" x14ac:dyDescent="0.25">
      <c r="A208" s="24" t="s">
        <v>322</v>
      </c>
      <c r="B208" s="47" t="s">
        <v>323</v>
      </c>
      <c r="C208" s="35"/>
      <c r="D208" s="24"/>
      <c r="E208" s="295"/>
      <c r="F208" s="36"/>
      <c r="G208" s="295"/>
    </row>
    <row r="209" spans="1:7" x14ac:dyDescent="0.25">
      <c r="A209" s="24" t="s">
        <v>324</v>
      </c>
      <c r="B209" s="47" t="s">
        <v>105</v>
      </c>
      <c r="C209" s="35"/>
      <c r="D209" s="24"/>
      <c r="E209" s="295"/>
      <c r="F209" s="36"/>
      <c r="G209" s="295"/>
    </row>
    <row r="210" spans="1:7" x14ac:dyDescent="0.25">
      <c r="A210" s="24" t="s">
        <v>325</v>
      </c>
      <c r="B210" s="59" t="s">
        <v>326</v>
      </c>
      <c r="C210" s="35">
        <f>C196</f>
        <v>1034.6019072300001</v>
      </c>
      <c r="D210" s="24"/>
      <c r="E210" s="295"/>
      <c r="F210" s="36">
        <f>F196</f>
        <v>1</v>
      </c>
      <c r="G210" s="295"/>
    </row>
    <row r="211" spans="1:7" x14ac:dyDescent="0.25">
      <c r="A211" s="24" t="s">
        <v>327</v>
      </c>
      <c r="B211" s="299" t="s">
        <v>107</v>
      </c>
      <c r="C211" s="60">
        <f>C210</f>
        <v>1034.6019072300001</v>
      </c>
      <c r="D211" s="47"/>
      <c r="E211" s="295"/>
      <c r="F211" s="294">
        <f>F210</f>
        <v>1</v>
      </c>
      <c r="G211" s="295"/>
    </row>
    <row r="212" spans="1:7" hidden="1" outlineLevel="1" x14ac:dyDescent="0.25">
      <c r="A212" s="24" t="s">
        <v>328</v>
      </c>
      <c r="B212" s="39" t="s">
        <v>109</v>
      </c>
      <c r="C212" s="35"/>
      <c r="D212" s="24"/>
      <c r="E212" s="295"/>
      <c r="F212" s="36"/>
      <c r="G212" s="295"/>
    </row>
    <row r="213" spans="1:7" hidden="1" outlineLevel="1" x14ac:dyDescent="0.25">
      <c r="A213" s="24" t="s">
        <v>329</v>
      </c>
      <c r="B213" s="39" t="s">
        <v>109</v>
      </c>
      <c r="C213" s="35"/>
      <c r="D213" s="24"/>
      <c r="E213" s="295"/>
      <c r="F213" s="36"/>
      <c r="G213" s="295"/>
    </row>
    <row r="214" spans="1:7" hidden="1" outlineLevel="1" x14ac:dyDescent="0.25">
      <c r="A214" s="24" t="s">
        <v>330</v>
      </c>
      <c r="B214" s="39" t="s">
        <v>109</v>
      </c>
      <c r="C214" s="35"/>
      <c r="D214" s="24"/>
      <c r="E214" s="295"/>
      <c r="F214" s="36"/>
      <c r="G214" s="295"/>
    </row>
    <row r="215" spans="1:7" hidden="1" outlineLevel="1" x14ac:dyDescent="0.25">
      <c r="A215" s="24" t="s">
        <v>331</v>
      </c>
      <c r="B215" s="39" t="s">
        <v>109</v>
      </c>
      <c r="C215" s="35"/>
      <c r="D215" s="24"/>
      <c r="E215" s="295"/>
      <c r="F215" s="36"/>
      <c r="G215" s="295"/>
    </row>
    <row r="216" spans="1:7" hidden="1" outlineLevel="1" x14ac:dyDescent="0.25">
      <c r="A216" s="24" t="s">
        <v>332</v>
      </c>
      <c r="B216" s="39" t="s">
        <v>109</v>
      </c>
      <c r="C216" s="35"/>
      <c r="D216" s="24"/>
      <c r="E216" s="295"/>
      <c r="F216" s="36"/>
      <c r="G216" s="295"/>
    </row>
    <row r="217" spans="1:7" hidden="1" outlineLevel="1" x14ac:dyDescent="0.25">
      <c r="A217" s="24" t="s">
        <v>333</v>
      </c>
      <c r="B217" s="39" t="s">
        <v>109</v>
      </c>
      <c r="C217" s="35"/>
      <c r="D217" s="24"/>
      <c r="E217" s="295"/>
      <c r="F217" s="36"/>
      <c r="G217" s="295"/>
    </row>
    <row r="218" spans="1:7" hidden="1" outlineLevel="1" x14ac:dyDescent="0.25">
      <c r="A218" s="24" t="s">
        <v>334</v>
      </c>
      <c r="B218" s="39" t="s">
        <v>109</v>
      </c>
      <c r="C218" s="35"/>
      <c r="D218" s="24"/>
      <c r="E218" s="295"/>
      <c r="F218" s="36"/>
      <c r="G218" s="295"/>
    </row>
    <row r="219" spans="1:7" collapsed="1" x14ac:dyDescent="0.25">
      <c r="A219" s="32"/>
      <c r="B219" s="33" t="s">
        <v>335</v>
      </c>
      <c r="C219" s="32" t="s">
        <v>64</v>
      </c>
      <c r="D219" s="32"/>
      <c r="E219" s="42"/>
      <c r="F219" s="34" t="s">
        <v>95</v>
      </c>
      <c r="G219" s="34" t="s">
        <v>336</v>
      </c>
    </row>
    <row r="220" spans="1:7" x14ac:dyDescent="0.25">
      <c r="A220" s="24" t="s">
        <v>337</v>
      </c>
      <c r="B220" s="50" t="s">
        <v>338</v>
      </c>
      <c r="C220" s="35">
        <f>C182</f>
        <v>1034.6019072300001</v>
      </c>
      <c r="D220" s="24"/>
      <c r="E220" s="304"/>
      <c r="F220" s="36">
        <f>C220/C$61</f>
        <v>1.9483040275544244E-2</v>
      </c>
      <c r="G220" s="36">
        <f>C220/C$40</f>
        <v>2.3844247689098871E-2</v>
      </c>
    </row>
    <row r="221" spans="1:7" x14ac:dyDescent="0.25">
      <c r="A221" s="24" t="s">
        <v>339</v>
      </c>
      <c r="B221" s="50" t="s">
        <v>340</v>
      </c>
      <c r="C221" s="35">
        <v>2576.7859263994501</v>
      </c>
      <c r="D221" s="24"/>
      <c r="E221" s="304"/>
      <c r="F221" s="36">
        <f>C221/C$61</f>
        <v>4.8524580937521322E-2</v>
      </c>
      <c r="G221" s="36">
        <f>C221/C$40</f>
        <v>5.9386631168459325E-2</v>
      </c>
    </row>
    <row r="222" spans="1:7" x14ac:dyDescent="0.25">
      <c r="A222" s="24" t="s">
        <v>341</v>
      </c>
      <c r="B222" s="50" t="s">
        <v>105</v>
      </c>
      <c r="C222" s="35"/>
      <c r="D222" s="24"/>
      <c r="E222" s="304"/>
      <c r="F222" s="36"/>
      <c r="G222" s="36"/>
    </row>
    <row r="223" spans="1:7" x14ac:dyDescent="0.25">
      <c r="A223" s="24" t="s">
        <v>342</v>
      </c>
      <c r="B223" s="299" t="s">
        <v>107</v>
      </c>
      <c r="C223" s="35">
        <f>C220+C221</f>
        <v>3611.3878336294501</v>
      </c>
      <c r="D223" s="24"/>
      <c r="E223" s="304"/>
      <c r="F223" s="291">
        <f>F220+F221</f>
        <v>6.8007621213065569E-2</v>
      </c>
      <c r="G223" s="291">
        <f>G220+G221</f>
        <v>8.3230878857558199E-2</v>
      </c>
    </row>
    <row r="224" spans="1:7" hidden="1" outlineLevel="1" x14ac:dyDescent="0.25">
      <c r="A224" s="24" t="s">
        <v>343</v>
      </c>
      <c r="B224" s="39" t="s">
        <v>109</v>
      </c>
      <c r="C224" s="35"/>
      <c r="D224" s="24"/>
      <c r="E224" s="304"/>
      <c r="F224" s="36"/>
      <c r="G224" s="36"/>
    </row>
    <row r="225" spans="1:7" hidden="1" outlineLevel="1" x14ac:dyDescent="0.25">
      <c r="A225" s="24" t="s">
        <v>344</v>
      </c>
      <c r="B225" s="39" t="s">
        <v>109</v>
      </c>
      <c r="C225" s="35"/>
      <c r="D225" s="24"/>
      <c r="E225" s="304"/>
      <c r="F225" s="36"/>
      <c r="G225" s="36"/>
    </row>
    <row r="226" spans="1:7" hidden="1" outlineLevel="1" x14ac:dyDescent="0.25">
      <c r="A226" s="24" t="s">
        <v>345</v>
      </c>
      <c r="B226" s="39" t="s">
        <v>109</v>
      </c>
      <c r="C226" s="35"/>
      <c r="D226" s="24"/>
      <c r="E226" s="304"/>
      <c r="F226" s="36"/>
      <c r="G226" s="36"/>
    </row>
    <row r="227" spans="1:7" hidden="1" outlineLevel="1" x14ac:dyDescent="0.25">
      <c r="A227" s="24" t="s">
        <v>346</v>
      </c>
      <c r="B227" s="39" t="s">
        <v>109</v>
      </c>
      <c r="C227" s="35"/>
      <c r="D227" s="24"/>
      <c r="E227" s="304"/>
      <c r="F227" s="36"/>
      <c r="G227" s="36"/>
    </row>
    <row r="228" spans="1:7" hidden="1" outlineLevel="1" x14ac:dyDescent="0.25">
      <c r="A228" s="24" t="s">
        <v>347</v>
      </c>
      <c r="B228" s="39" t="s">
        <v>109</v>
      </c>
      <c r="C228" s="35"/>
      <c r="D228" s="24"/>
      <c r="E228" s="304"/>
      <c r="F228" s="36"/>
      <c r="G228" s="36"/>
    </row>
    <row r="229" spans="1:7" hidden="1" outlineLevel="1" x14ac:dyDescent="0.25">
      <c r="A229" s="24" t="s">
        <v>348</v>
      </c>
      <c r="B229" s="39" t="s">
        <v>109</v>
      </c>
      <c r="C229" s="35"/>
      <c r="D229" s="24"/>
      <c r="E229" s="47"/>
      <c r="F229" s="36"/>
      <c r="G229" s="36"/>
    </row>
    <row r="230" spans="1:7" hidden="1" outlineLevel="1" x14ac:dyDescent="0.25">
      <c r="A230" s="24" t="s">
        <v>349</v>
      </c>
      <c r="B230" s="39" t="s">
        <v>109</v>
      </c>
      <c r="C230" s="35"/>
      <c r="D230" s="24"/>
      <c r="E230" s="304"/>
      <c r="F230" s="36"/>
      <c r="G230" s="36"/>
    </row>
    <row r="231" spans="1:7" collapsed="1" x14ac:dyDescent="0.25">
      <c r="A231" s="32"/>
      <c r="B231" s="33" t="s">
        <v>350</v>
      </c>
      <c r="C231" s="32"/>
      <c r="D231" s="32"/>
      <c r="E231" s="42"/>
      <c r="F231" s="34"/>
      <c r="G231" s="34"/>
    </row>
    <row r="232" spans="1:7" ht="30" x14ac:dyDescent="0.25">
      <c r="A232" s="24" t="s">
        <v>351</v>
      </c>
      <c r="B232" s="47" t="s">
        <v>352</v>
      </c>
      <c r="C232" s="289" t="s">
        <v>353</v>
      </c>
      <c r="D232" s="24"/>
      <c r="E232" s="24"/>
      <c r="F232" s="24"/>
      <c r="G232" s="19"/>
    </row>
    <row r="233" spans="1:7" x14ac:dyDescent="0.25">
      <c r="A233" s="32"/>
      <c r="B233" s="33" t="s">
        <v>354</v>
      </c>
      <c r="C233" s="32"/>
      <c r="D233" s="32"/>
      <c r="E233" s="42"/>
      <c r="F233" s="34"/>
      <c r="G233" s="34"/>
    </row>
    <row r="234" spans="1:7" x14ac:dyDescent="0.25">
      <c r="A234" s="24" t="s">
        <v>355</v>
      </c>
      <c r="B234" s="24" t="s">
        <v>356</v>
      </c>
      <c r="C234" s="35">
        <v>0</v>
      </c>
      <c r="D234" s="24"/>
      <c r="E234" s="47"/>
      <c r="F234" s="24"/>
      <c r="G234" s="19"/>
    </row>
    <row r="235" spans="1:7" x14ac:dyDescent="0.25">
      <c r="A235" s="24" t="s">
        <v>357</v>
      </c>
      <c r="B235" s="70" t="s">
        <v>358</v>
      </c>
      <c r="C235" s="35" t="s">
        <v>359</v>
      </c>
      <c r="D235" s="24"/>
      <c r="E235" s="47"/>
      <c r="F235" s="24"/>
      <c r="G235" s="19"/>
    </row>
    <row r="236" spans="1:7" x14ac:dyDescent="0.25">
      <c r="A236" s="24" t="s">
        <v>360</v>
      </c>
      <c r="B236" s="70" t="s">
        <v>361</v>
      </c>
      <c r="C236" s="35" t="s">
        <v>359</v>
      </c>
      <c r="D236" s="24"/>
      <c r="E236" s="47"/>
      <c r="F236" s="24"/>
      <c r="G236" s="19"/>
    </row>
    <row r="237" spans="1:7" hidden="1" outlineLevel="1" x14ac:dyDescent="0.25">
      <c r="A237" s="24" t="s">
        <v>362</v>
      </c>
      <c r="B237" s="43" t="s">
        <v>363</v>
      </c>
      <c r="C237" s="60"/>
      <c r="D237" s="47"/>
      <c r="E237" s="47"/>
      <c r="F237" s="24"/>
      <c r="G237" s="19"/>
    </row>
    <row r="238" spans="1:7" hidden="1" outlineLevel="1" x14ac:dyDescent="0.25">
      <c r="A238" s="24" t="s">
        <v>364</v>
      </c>
      <c r="B238" s="43" t="s">
        <v>365</v>
      </c>
      <c r="C238" s="60"/>
      <c r="D238" s="47"/>
      <c r="E238" s="47"/>
      <c r="F238" s="24"/>
      <c r="G238" s="19"/>
    </row>
    <row r="239" spans="1:7" hidden="1" outlineLevel="1" x14ac:dyDescent="0.25">
      <c r="A239" s="24" t="s">
        <v>366</v>
      </c>
      <c r="B239" s="43" t="s">
        <v>367</v>
      </c>
      <c r="C239" s="47"/>
      <c r="D239" s="47"/>
      <c r="E239" s="47"/>
      <c r="F239" s="24"/>
      <c r="G239" s="19"/>
    </row>
    <row r="240" spans="1:7" hidden="1" outlineLevel="1" x14ac:dyDescent="0.25">
      <c r="A240" s="24" t="s">
        <v>368</v>
      </c>
      <c r="B240" s="24"/>
      <c r="C240" s="47"/>
      <c r="D240" s="47"/>
      <c r="E240" s="47"/>
      <c r="F240" s="24"/>
      <c r="G240" s="19"/>
    </row>
    <row r="241" spans="1:7" hidden="1" outlineLevel="1" x14ac:dyDescent="0.25">
      <c r="A241" s="24" t="s">
        <v>369</v>
      </c>
      <c r="B241" s="24"/>
      <c r="C241" s="47"/>
      <c r="D241" s="47"/>
      <c r="E241" s="47"/>
      <c r="F241" s="24"/>
      <c r="G241" s="19"/>
    </row>
    <row r="242" spans="1:7" collapsed="1" x14ac:dyDescent="0.25">
      <c r="A242" s="32"/>
      <c r="B242" s="33" t="s">
        <v>370</v>
      </c>
      <c r="C242" s="32"/>
      <c r="D242" s="32"/>
      <c r="E242" s="42"/>
      <c r="F242" s="34"/>
      <c r="G242" s="34"/>
    </row>
    <row r="243" spans="1:7" ht="30" x14ac:dyDescent="0.25">
      <c r="A243" s="24" t="s">
        <v>371</v>
      </c>
      <c r="B243" s="430" t="s">
        <v>372</v>
      </c>
      <c r="C243" s="430" t="s">
        <v>373</v>
      </c>
    </row>
    <row r="244" spans="1:7" x14ac:dyDescent="0.25">
      <c r="A244" s="24" t="s">
        <v>374</v>
      </c>
      <c r="B244" s="430" t="s">
        <v>375</v>
      </c>
      <c r="C244" s="430"/>
    </row>
    <row r="245" spans="1:7" x14ac:dyDescent="0.25">
      <c r="A245" s="24" t="s">
        <v>376</v>
      </c>
      <c r="B245" s="430" t="s">
        <v>377</v>
      </c>
      <c r="C245" s="430"/>
    </row>
    <row r="246" spans="1:7" ht="30" x14ac:dyDescent="0.25">
      <c r="A246" s="24" t="s">
        <v>378</v>
      </c>
      <c r="B246" s="430" t="s">
        <v>379</v>
      </c>
      <c r="C246" s="430" t="s">
        <v>380</v>
      </c>
    </row>
    <row r="247" spans="1:7" s="437" customFormat="1" x14ac:dyDescent="0.25">
      <c r="A247" s="422" t="s">
        <v>381</v>
      </c>
      <c r="B247" s="430" t="s">
        <v>382</v>
      </c>
      <c r="C247" s="501" t="s">
        <v>383</v>
      </c>
    </row>
    <row r="248" spans="1:7" s="437" customFormat="1" x14ac:dyDescent="0.25">
      <c r="A248" s="422" t="s">
        <v>384</v>
      </c>
      <c r="B248" s="430" t="s">
        <v>385</v>
      </c>
      <c r="C248" s="430" t="s">
        <v>373</v>
      </c>
    </row>
    <row r="249" spans="1:7" s="437" customFormat="1" x14ac:dyDescent="0.25">
      <c r="A249" s="422" t="s">
        <v>386</v>
      </c>
      <c r="B249" s="430" t="s">
        <v>387</v>
      </c>
      <c r="C249" s="430"/>
    </row>
    <row r="250" spans="1:7" hidden="1" outlineLevel="1" x14ac:dyDescent="0.25">
      <c r="A250" s="24" t="s">
        <v>388</v>
      </c>
    </row>
    <row r="251" spans="1:7" hidden="1" outlineLevel="1" x14ac:dyDescent="0.25">
      <c r="A251" s="24" t="s">
        <v>389</v>
      </c>
    </row>
    <row r="252" spans="1:7" hidden="1" outlineLevel="1" x14ac:dyDescent="0.25">
      <c r="A252" s="24" t="s">
        <v>390</v>
      </c>
    </row>
    <row r="253" spans="1:7" hidden="1" outlineLevel="1" x14ac:dyDescent="0.25">
      <c r="A253" s="24" t="s">
        <v>391</v>
      </c>
      <c r="B253" s="24"/>
      <c r="C253" s="24"/>
    </row>
    <row r="254" spans="1:7" hidden="1" outlineLevel="1" x14ac:dyDescent="0.25">
      <c r="A254" s="24" t="s">
        <v>392</v>
      </c>
      <c r="B254" s="24"/>
      <c r="C254" s="24"/>
    </row>
    <row r="255" spans="1:7" hidden="1" outlineLevel="1" x14ac:dyDescent="0.25">
      <c r="A255" s="24" t="s">
        <v>393</v>
      </c>
      <c r="B255" s="24"/>
      <c r="C255" s="24"/>
    </row>
    <row r="256" spans="1:7" hidden="1" outlineLevel="1" x14ac:dyDescent="0.25">
      <c r="A256" s="24" t="s">
        <v>394</v>
      </c>
      <c r="B256" s="24"/>
      <c r="C256" s="24"/>
    </row>
    <row r="257" spans="1:3" hidden="1" outlineLevel="1" x14ac:dyDescent="0.25">
      <c r="A257" s="24" t="s">
        <v>395</v>
      </c>
      <c r="B257" s="24"/>
      <c r="C257" s="24"/>
    </row>
    <row r="258" spans="1:3" hidden="1" outlineLevel="1" x14ac:dyDescent="0.25">
      <c r="A258" s="24" t="s">
        <v>396</v>
      </c>
      <c r="B258" s="24"/>
      <c r="C258" s="24"/>
    </row>
    <row r="259" spans="1:3" hidden="1" outlineLevel="1" x14ac:dyDescent="0.25">
      <c r="A259" s="24" t="s">
        <v>397</v>
      </c>
      <c r="B259" s="24"/>
      <c r="C259" s="24"/>
    </row>
    <row r="260" spans="1:3" hidden="1" outlineLevel="1" x14ac:dyDescent="0.25">
      <c r="A260" s="24" t="s">
        <v>398</v>
      </c>
      <c r="B260" s="24"/>
      <c r="C260" s="24"/>
    </row>
    <row r="261" spans="1:3" hidden="1" outlineLevel="1" x14ac:dyDescent="0.25">
      <c r="A261" s="24" t="s">
        <v>399</v>
      </c>
      <c r="B261" s="24"/>
      <c r="C261" s="24"/>
    </row>
    <row r="262" spans="1:3" hidden="1" outlineLevel="1" x14ac:dyDescent="0.25">
      <c r="A262" s="24" t="s">
        <v>400</v>
      </c>
      <c r="B262" s="24"/>
      <c r="C262" s="24"/>
    </row>
    <row r="263" spans="1:3" hidden="1" outlineLevel="1" x14ac:dyDescent="0.25">
      <c r="A263" s="24" t="s">
        <v>401</v>
      </c>
      <c r="B263" s="24"/>
      <c r="C263" s="24"/>
    </row>
    <row r="264" spans="1:3" hidden="1" outlineLevel="1" x14ac:dyDescent="0.25">
      <c r="A264" s="24" t="s">
        <v>402</v>
      </c>
      <c r="B264" s="24"/>
      <c r="C264" s="24"/>
    </row>
    <row r="265" spans="1:3" hidden="1" outlineLevel="1" x14ac:dyDescent="0.25">
      <c r="A265" s="24" t="s">
        <v>403</v>
      </c>
      <c r="B265" s="24"/>
      <c r="C265" s="24"/>
    </row>
    <row r="266" spans="1:3" hidden="1" outlineLevel="1" x14ac:dyDescent="0.25">
      <c r="A266" s="24" t="s">
        <v>404</v>
      </c>
      <c r="B266" s="24"/>
      <c r="C266" s="24"/>
    </row>
    <row r="267" spans="1:3" hidden="1" outlineLevel="1" x14ac:dyDescent="0.25">
      <c r="A267" s="24" t="s">
        <v>405</v>
      </c>
      <c r="B267" s="24"/>
      <c r="C267" s="24"/>
    </row>
    <row r="268" spans="1:3" hidden="1" outlineLevel="1" x14ac:dyDescent="0.25">
      <c r="A268" s="24" t="s">
        <v>406</v>
      </c>
      <c r="B268" s="24"/>
      <c r="C268" s="24"/>
    </row>
    <row r="269" spans="1:3" hidden="1" outlineLevel="1" x14ac:dyDescent="0.25">
      <c r="A269" s="24" t="s">
        <v>407</v>
      </c>
      <c r="B269" s="24"/>
      <c r="C269" s="24"/>
    </row>
    <row r="270" spans="1:3" hidden="1" outlineLevel="1" x14ac:dyDescent="0.25">
      <c r="A270" s="24" t="s">
        <v>408</v>
      </c>
      <c r="B270" s="24"/>
      <c r="C270" s="24"/>
    </row>
    <row r="271" spans="1:3" hidden="1" outlineLevel="1" x14ac:dyDescent="0.25">
      <c r="A271" s="24" t="s">
        <v>409</v>
      </c>
      <c r="B271" s="24"/>
      <c r="C271" s="24"/>
    </row>
    <row r="272" spans="1:3" hidden="1" outlineLevel="1" x14ac:dyDescent="0.25">
      <c r="A272" s="24" t="s">
        <v>410</v>
      </c>
      <c r="B272" s="24"/>
      <c r="C272" s="24"/>
    </row>
    <row r="273" spans="1:3" hidden="1" outlineLevel="1" x14ac:dyDescent="0.25">
      <c r="A273" s="24" t="s">
        <v>411</v>
      </c>
      <c r="B273" s="24"/>
      <c r="C273" s="24"/>
    </row>
    <row r="274" spans="1:3" hidden="1" outlineLevel="1" x14ac:dyDescent="0.25">
      <c r="A274" s="24" t="s">
        <v>412</v>
      </c>
      <c r="B274" s="24"/>
      <c r="C274" s="24"/>
    </row>
    <row r="275" spans="1:3" hidden="1" outlineLevel="1" x14ac:dyDescent="0.25">
      <c r="A275" s="24" t="s">
        <v>413</v>
      </c>
      <c r="B275" s="24"/>
      <c r="C275" s="24"/>
    </row>
    <row r="276" spans="1:3" hidden="1" outlineLevel="1" x14ac:dyDescent="0.25">
      <c r="A276" s="24" t="s">
        <v>414</v>
      </c>
      <c r="B276" s="24"/>
      <c r="C276" s="24"/>
    </row>
    <row r="277" spans="1:3" hidden="1" outlineLevel="1" x14ac:dyDescent="0.25">
      <c r="A277" s="24" t="s">
        <v>415</v>
      </c>
      <c r="B277" s="24"/>
      <c r="C277" s="24"/>
    </row>
    <row r="278" spans="1:3" hidden="1" outlineLevel="1" x14ac:dyDescent="0.25">
      <c r="A278" s="24" t="s">
        <v>416</v>
      </c>
      <c r="B278" s="24"/>
      <c r="C278" s="24"/>
    </row>
    <row r="279" spans="1:3" hidden="1" outlineLevel="1" x14ac:dyDescent="0.25">
      <c r="A279" s="24" t="s">
        <v>417</v>
      </c>
      <c r="B279" s="24"/>
      <c r="C279" s="24"/>
    </row>
    <row r="280" spans="1:3" hidden="1" outlineLevel="1" x14ac:dyDescent="0.25">
      <c r="A280" s="24" t="s">
        <v>418</v>
      </c>
      <c r="B280" s="24"/>
      <c r="C280" s="24"/>
    </row>
    <row r="281" spans="1:3" hidden="1" outlineLevel="1" x14ac:dyDescent="0.25">
      <c r="A281" s="24" t="s">
        <v>419</v>
      </c>
      <c r="B281" s="24"/>
      <c r="C281" s="24"/>
    </row>
    <row r="282" spans="1:3" hidden="1" outlineLevel="1" x14ac:dyDescent="0.25">
      <c r="A282" s="24" t="s">
        <v>420</v>
      </c>
      <c r="B282" s="24"/>
      <c r="C282" s="24"/>
    </row>
    <row r="283" spans="1:3" hidden="1" outlineLevel="1" x14ac:dyDescent="0.25">
      <c r="A283" s="24" t="s">
        <v>421</v>
      </c>
      <c r="B283" s="24"/>
      <c r="C283" s="24"/>
    </row>
    <row r="284" spans="1:3" hidden="1" outlineLevel="1" x14ac:dyDescent="0.25">
      <c r="A284" s="24" t="s">
        <v>422</v>
      </c>
      <c r="B284" s="24"/>
      <c r="C284" s="24"/>
    </row>
    <row r="285" spans="1:3" hidden="1" outlineLevel="1" x14ac:dyDescent="0.25">
      <c r="A285" s="24" t="s">
        <v>423</v>
      </c>
      <c r="B285" s="24"/>
      <c r="C285" s="24"/>
    </row>
    <row r="286" spans="1:3" hidden="1" outlineLevel="1" x14ac:dyDescent="0.25">
      <c r="A286" s="24" t="s">
        <v>424</v>
      </c>
      <c r="B286" s="24"/>
      <c r="C286" s="24"/>
    </row>
    <row r="287" spans="1:3" hidden="1" outlineLevel="1" x14ac:dyDescent="0.25">
      <c r="A287" s="24" t="s">
        <v>425</v>
      </c>
      <c r="B287" s="24"/>
      <c r="C287" s="24"/>
    </row>
    <row r="288" spans="1:3" hidden="1" outlineLevel="1" x14ac:dyDescent="0.25">
      <c r="A288" s="24" t="s">
        <v>426</v>
      </c>
      <c r="B288" s="24"/>
      <c r="C288" s="24"/>
    </row>
    <row r="289" spans="1:7" hidden="1" outlineLevel="1" x14ac:dyDescent="0.25">
      <c r="A289" s="24" t="s">
        <v>427</v>
      </c>
      <c r="B289" s="24"/>
      <c r="C289" s="24"/>
    </row>
    <row r="290" spans="1:7" hidden="1" outlineLevel="1" x14ac:dyDescent="0.25">
      <c r="A290" s="24" t="s">
        <v>428</v>
      </c>
      <c r="B290" s="24"/>
      <c r="C290" s="24"/>
    </row>
    <row r="291" spans="1:7" ht="18.75" collapsed="1" x14ac:dyDescent="0.25">
      <c r="A291" s="29"/>
      <c r="B291" s="29" t="s">
        <v>429</v>
      </c>
      <c r="C291" s="29" t="s">
        <v>430</v>
      </c>
      <c r="D291" s="29" t="s">
        <v>430</v>
      </c>
      <c r="E291" s="29"/>
      <c r="F291" s="30"/>
      <c r="G291" s="31"/>
    </row>
    <row r="292" spans="1:7" x14ac:dyDescent="0.25">
      <c r="A292" s="310" t="s">
        <v>431</v>
      </c>
      <c r="B292" s="311"/>
      <c r="C292" s="311"/>
      <c r="D292" s="311"/>
      <c r="E292" s="311"/>
      <c r="F292" s="312"/>
      <c r="G292" s="311"/>
    </row>
    <row r="293" spans="1:7" x14ac:dyDescent="0.25">
      <c r="A293" s="310" t="s">
        <v>432</v>
      </c>
      <c r="B293" s="311"/>
      <c r="C293" s="311"/>
      <c r="D293" s="311"/>
      <c r="E293" s="311"/>
      <c r="F293" s="312"/>
      <c r="G293" s="311"/>
    </row>
    <row r="294" spans="1:7" x14ac:dyDescent="0.25">
      <c r="A294" s="24" t="s">
        <v>433</v>
      </c>
      <c r="B294" s="411" t="s">
        <v>434</v>
      </c>
      <c r="C294" s="313">
        <f>ROW(B39)</f>
        <v>39</v>
      </c>
      <c r="D294" s="293"/>
      <c r="E294" s="293"/>
      <c r="F294" s="293"/>
      <c r="G294" s="293"/>
    </row>
    <row r="295" spans="1:7" x14ac:dyDescent="0.25">
      <c r="A295" s="24" t="s">
        <v>435</v>
      </c>
      <c r="B295" s="411" t="s">
        <v>436</v>
      </c>
      <c r="C295" s="313">
        <f>ROW(B40)</f>
        <v>40</v>
      </c>
      <c r="D295" s="24"/>
      <c r="E295" s="293"/>
      <c r="F295" s="293"/>
      <c r="G295" s="19"/>
    </row>
    <row r="296" spans="1:7" s="417" customFormat="1" x14ac:dyDescent="0.25">
      <c r="A296" s="406" t="s">
        <v>437</v>
      </c>
      <c r="B296" s="411" t="s">
        <v>438</v>
      </c>
      <c r="C296" s="418" t="s">
        <v>439</v>
      </c>
      <c r="D296" s="406"/>
      <c r="E296" s="293"/>
      <c r="F296" s="293"/>
      <c r="G296" s="409"/>
    </row>
    <row r="297" spans="1:7" x14ac:dyDescent="0.25">
      <c r="A297" s="24" t="s">
        <v>440</v>
      </c>
      <c r="B297" s="411" t="s">
        <v>441</v>
      </c>
      <c r="C297" s="313" t="str">
        <f>ROW('B1. HTT Mortgage Assets'!B43)&amp;" for Mortgage Assets"</f>
        <v>43 for Mortgage Assets</v>
      </c>
      <c r="D297" s="313"/>
      <c r="E297" s="314"/>
      <c r="F297" s="293"/>
      <c r="G297" s="314"/>
    </row>
    <row r="298" spans="1:7" x14ac:dyDescent="0.25">
      <c r="A298" s="24" t="s">
        <v>442</v>
      </c>
      <c r="B298" s="411" t="s">
        <v>443</v>
      </c>
      <c r="C298" s="313">
        <f>ROW(B55)</f>
        <v>55</v>
      </c>
      <c r="D298" s="24"/>
      <c r="E298" s="24"/>
      <c r="F298" s="24"/>
      <c r="G298" s="19"/>
    </row>
    <row r="299" spans="1:7" x14ac:dyDescent="0.25">
      <c r="A299" s="24" t="s">
        <v>444</v>
      </c>
      <c r="B299" s="411" t="s">
        <v>445</v>
      </c>
      <c r="C299" s="315" t="str">
        <f>ROW('B1. HTT Mortgage Assets'!B186)&amp;" for Residential Mortgage Assets"</f>
        <v>186 for Residential Mortgage Assets</v>
      </c>
      <c r="D299" s="425" t="str">
        <f>ROW('B1. HTT Mortgage Assets'!B286 )&amp; " for Commercial Mortgage Assets"</f>
        <v>286 for Commercial Mortgage Assets</v>
      </c>
      <c r="E299" s="314"/>
      <c r="F299" s="313"/>
      <c r="G299" s="314"/>
    </row>
    <row r="300" spans="1:7" s="417" customFormat="1" x14ac:dyDescent="0.25">
      <c r="A300" s="406" t="s">
        <v>446</v>
      </c>
      <c r="B300" s="424" t="s">
        <v>447</v>
      </c>
      <c r="C300" s="425" t="s">
        <v>448</v>
      </c>
      <c r="D300" s="313"/>
      <c r="E300" s="314"/>
      <c r="F300" s="313"/>
      <c r="G300" s="314"/>
    </row>
    <row r="301" spans="1:7" x14ac:dyDescent="0.25">
      <c r="A301" s="24" t="s">
        <v>449</v>
      </c>
      <c r="B301" s="43" t="s">
        <v>450</v>
      </c>
      <c r="C301" s="313" t="str">
        <f>ROW('B1. HTT Mortgage Assets'!B149)&amp;" for Mortgage Assets"</f>
        <v>149 for Mortgage Assets</v>
      </c>
      <c r="D301" s="313"/>
      <c r="E301" s="24"/>
      <c r="F301" s="24"/>
      <c r="G301" s="19"/>
    </row>
    <row r="302" spans="1:7" x14ac:dyDescent="0.25">
      <c r="A302" s="24" t="s">
        <v>451</v>
      </c>
      <c r="B302" s="43" t="s">
        <v>452</v>
      </c>
      <c r="C302" s="313">
        <f>ROW(B114)</f>
        <v>114</v>
      </c>
      <c r="D302" s="24"/>
      <c r="E302" s="24"/>
      <c r="F302" s="314"/>
      <c r="G302" s="19"/>
    </row>
    <row r="303" spans="1:7" x14ac:dyDescent="0.25">
      <c r="A303" s="24" t="s">
        <v>453</v>
      </c>
      <c r="B303" s="43" t="s">
        <v>454</v>
      </c>
      <c r="C303" s="313">
        <f>ROW(B166)</f>
        <v>166</v>
      </c>
      <c r="D303" s="24"/>
      <c r="E303" s="314"/>
      <c r="F303" s="314"/>
      <c r="G303" s="19"/>
    </row>
    <row r="304" spans="1:7" x14ac:dyDescent="0.25">
      <c r="A304" s="24" t="s">
        <v>455</v>
      </c>
      <c r="B304" s="43" t="s">
        <v>456</v>
      </c>
      <c r="C304" s="313">
        <f>ROW(B140)</f>
        <v>140</v>
      </c>
      <c r="D304" s="24"/>
      <c r="E304" s="314"/>
      <c r="F304" s="314"/>
      <c r="G304" s="19"/>
    </row>
    <row r="305" spans="1:7" s="417" customFormat="1" x14ac:dyDescent="0.25">
      <c r="A305" s="406" t="s">
        <v>457</v>
      </c>
      <c r="B305" s="411" t="s">
        <v>458</v>
      </c>
      <c r="C305" s="313"/>
      <c r="D305" s="406"/>
      <c r="E305" s="314"/>
      <c r="F305" s="314"/>
      <c r="G305" s="409"/>
    </row>
    <row r="306" spans="1:7" s="417" customFormat="1" ht="30" x14ac:dyDescent="0.25">
      <c r="A306" s="406" t="s">
        <v>459</v>
      </c>
      <c r="B306" s="411" t="s">
        <v>460</v>
      </c>
      <c r="C306" s="421" t="s">
        <v>461</v>
      </c>
      <c r="E306" s="314"/>
      <c r="F306" s="432" t="s">
        <v>462</v>
      </c>
      <c r="G306" s="409"/>
    </row>
    <row r="307" spans="1:7" s="417" customFormat="1" x14ac:dyDescent="0.25">
      <c r="A307" s="406" t="s">
        <v>463</v>
      </c>
      <c r="B307" s="411" t="s">
        <v>464</v>
      </c>
      <c r="C307" s="421" t="s">
        <v>465</v>
      </c>
      <c r="D307" s="422"/>
      <c r="E307" s="314"/>
      <c r="F307" s="314"/>
      <c r="G307" s="409"/>
    </row>
    <row r="308" spans="1:7" x14ac:dyDescent="0.25">
      <c r="A308" s="24" t="s">
        <v>466</v>
      </c>
      <c r="B308" s="406" t="s">
        <v>467</v>
      </c>
      <c r="C308" s="421" t="str">
        <f>ROW('C. HTT Harmonised Glossary'!B18)&amp;" for Harmonised Glossary"</f>
        <v>18 for Harmonised Glossary</v>
      </c>
      <c r="D308" s="422"/>
      <c r="E308" s="314"/>
      <c r="F308" s="24"/>
      <c r="G308" s="19"/>
    </row>
    <row r="309" spans="1:7" x14ac:dyDescent="0.25">
      <c r="A309" s="24" t="s">
        <v>468</v>
      </c>
      <c r="B309" s="411" t="s">
        <v>469</v>
      </c>
      <c r="C309" s="313">
        <f>ROW(B68)</f>
        <v>68</v>
      </c>
      <c r="D309" s="24"/>
      <c r="E309" s="314"/>
      <c r="F309" s="24"/>
      <c r="G309" s="19"/>
    </row>
    <row r="310" spans="1:7" x14ac:dyDescent="0.25">
      <c r="A310" s="24" t="s">
        <v>470</v>
      </c>
      <c r="B310" s="411" t="s">
        <v>471</v>
      </c>
      <c r="C310" s="313">
        <f>ROW(B91)</f>
        <v>91</v>
      </c>
      <c r="D310" s="24"/>
      <c r="E310" s="314"/>
      <c r="F310" s="24"/>
      <c r="G310" s="19"/>
    </row>
    <row r="311" spans="1:7" s="417" customFormat="1" x14ac:dyDescent="0.25">
      <c r="A311" s="406" t="s">
        <v>472</v>
      </c>
      <c r="B311" s="411" t="s">
        <v>473</v>
      </c>
      <c r="C311" s="425" t="s">
        <v>474</v>
      </c>
      <c r="D311" s="406"/>
      <c r="E311" s="314"/>
      <c r="F311" s="406"/>
      <c r="G311" s="409"/>
    </row>
    <row r="312" spans="1:7" s="417" customFormat="1" x14ac:dyDescent="0.25">
      <c r="A312" s="406" t="s">
        <v>475</v>
      </c>
      <c r="B312" s="411" t="s">
        <v>476</v>
      </c>
      <c r="C312" s="421">
        <v>44</v>
      </c>
      <c r="D312" s="406"/>
      <c r="E312" s="314"/>
      <c r="F312" s="406"/>
      <c r="G312" s="409"/>
    </row>
    <row r="313" spans="1:7" s="417" customFormat="1" x14ac:dyDescent="0.25">
      <c r="A313" s="406" t="s">
        <v>477</v>
      </c>
      <c r="B313" s="411" t="s">
        <v>478</v>
      </c>
      <c r="C313" s="421" t="str">
        <f ca="1">IF(ISREF(INDIRECT("'B1. HTT Mortgage Assets'!A1")),ROW('B1. HTT Mortgage Assets'!B179)&amp; " for Mortgage Assets","")</f>
        <v>179 for Mortgage Assets</v>
      </c>
      <c r="D313" s="313"/>
      <c r="E313" s="314"/>
      <c r="F313" s="406"/>
      <c r="G313" s="409"/>
    </row>
    <row r="314" spans="1:7" s="417" customFormat="1" x14ac:dyDescent="0.25">
      <c r="A314" s="406" t="s">
        <v>479</v>
      </c>
      <c r="B314" s="411"/>
      <c r="C314" s="313"/>
      <c r="D314" s="313"/>
      <c r="E314" s="314"/>
      <c r="F314" s="406"/>
      <c r="G314" s="409"/>
    </row>
    <row r="315" spans="1:7" s="417" customFormat="1" x14ac:dyDescent="0.25">
      <c r="A315" s="406" t="s">
        <v>480</v>
      </c>
      <c r="B315" s="411"/>
      <c r="C315" s="313"/>
      <c r="D315" s="313"/>
      <c r="E315" s="314"/>
      <c r="F315" s="406"/>
      <c r="G315" s="409"/>
    </row>
    <row r="316" spans="1:7" x14ac:dyDescent="0.25">
      <c r="A316" s="24" t="s">
        <v>481</v>
      </c>
      <c r="B316" s="43"/>
      <c r="C316" s="313"/>
      <c r="D316" s="313"/>
      <c r="E316" s="314"/>
      <c r="F316" s="24"/>
      <c r="G316" s="19"/>
    </row>
    <row r="317" spans="1:7" ht="37.5" x14ac:dyDescent="0.25">
      <c r="A317" s="30"/>
      <c r="B317" s="29" t="s">
        <v>22</v>
      </c>
      <c r="C317" s="30"/>
      <c r="D317" s="30"/>
      <c r="E317" s="30"/>
      <c r="F317" s="30"/>
      <c r="G317" s="31"/>
    </row>
    <row r="318" spans="1:7" s="417" customFormat="1" x14ac:dyDescent="0.25">
      <c r="A318" s="406" t="s">
        <v>482</v>
      </c>
      <c r="B318" s="290" t="s">
        <v>483</v>
      </c>
      <c r="D318" s="406"/>
      <c r="E318" s="406"/>
      <c r="F318" s="406"/>
      <c r="G318" s="409"/>
    </row>
    <row r="319" spans="1:7" s="417" customFormat="1" x14ac:dyDescent="0.25">
      <c r="A319" s="406" t="s">
        <v>484</v>
      </c>
      <c r="B319" s="290" t="s">
        <v>485</v>
      </c>
      <c r="C319" s="412">
        <f>C190</f>
        <v>1034.6019072300001</v>
      </c>
      <c r="D319" s="406"/>
      <c r="E319" s="406"/>
      <c r="F319" s="406"/>
      <c r="G319" s="409"/>
    </row>
    <row r="320" spans="1:7" s="417" customFormat="1" x14ac:dyDescent="0.25">
      <c r="A320" s="406" t="s">
        <v>486</v>
      </c>
      <c r="B320" s="290" t="s">
        <v>487</v>
      </c>
      <c r="C320" s="412"/>
      <c r="D320" s="406"/>
      <c r="E320" s="406"/>
      <c r="F320" s="406"/>
      <c r="G320" s="409"/>
    </row>
    <row r="321" spans="1:7" s="417" customFormat="1" x14ac:dyDescent="0.25">
      <c r="A321" s="406" t="s">
        <v>488</v>
      </c>
      <c r="B321" s="290"/>
      <c r="C321" s="412"/>
      <c r="D321" s="406"/>
      <c r="E321" s="406"/>
      <c r="F321" s="406"/>
      <c r="G321" s="409"/>
    </row>
    <row r="322" spans="1:7" s="417" customFormat="1" x14ac:dyDescent="0.25">
      <c r="A322" s="406" t="s">
        <v>489</v>
      </c>
      <c r="B322" s="290"/>
      <c r="C322" s="412"/>
      <c r="D322" s="406"/>
      <c r="E322" s="406"/>
      <c r="F322" s="406"/>
      <c r="G322" s="409"/>
    </row>
    <row r="323" spans="1:7" s="417" customFormat="1" x14ac:dyDescent="0.25">
      <c r="A323" s="406" t="s">
        <v>490</v>
      </c>
      <c r="B323" s="290"/>
      <c r="C323" s="412"/>
      <c r="D323" s="406"/>
      <c r="E323" s="406"/>
      <c r="F323" s="406"/>
      <c r="G323" s="409"/>
    </row>
    <row r="324" spans="1:7" x14ac:dyDescent="0.25">
      <c r="A324" s="24" t="s">
        <v>491</v>
      </c>
      <c r="B324" s="290"/>
      <c r="C324" s="35"/>
      <c r="D324" s="24"/>
      <c r="E324" s="24"/>
      <c r="F324" s="24"/>
      <c r="G324" s="19"/>
    </row>
    <row r="325" spans="1:7" ht="18.75" x14ac:dyDescent="0.25">
      <c r="A325" s="30"/>
      <c r="B325" s="29" t="s">
        <v>23</v>
      </c>
      <c r="C325" s="30"/>
      <c r="D325" s="30"/>
      <c r="E325" s="30"/>
      <c r="F325" s="30"/>
      <c r="G325" s="31"/>
    </row>
    <row r="326" spans="1:7" x14ac:dyDescent="0.25">
      <c r="A326" s="32"/>
      <c r="B326" s="33" t="s">
        <v>492</v>
      </c>
      <c r="C326" s="32"/>
      <c r="D326" s="32"/>
      <c r="E326" s="42"/>
      <c r="F326" s="34"/>
      <c r="G326" s="34"/>
    </row>
    <row r="327" spans="1:7" x14ac:dyDescent="0.25">
      <c r="A327" s="24" t="s">
        <v>493</v>
      </c>
      <c r="B327" s="43" t="s">
        <v>494</v>
      </c>
      <c r="C327" s="43"/>
      <c r="D327" s="24"/>
      <c r="E327" s="24"/>
      <c r="F327" s="24"/>
      <c r="G327" s="19"/>
    </row>
    <row r="328" spans="1:7" x14ac:dyDescent="0.25">
      <c r="A328" s="24" t="s">
        <v>495</v>
      </c>
      <c r="B328" s="43" t="s">
        <v>496</v>
      </c>
      <c r="C328" s="43"/>
      <c r="D328" s="24"/>
      <c r="E328" s="24"/>
      <c r="F328" s="24"/>
      <c r="G328" s="19"/>
    </row>
    <row r="329" spans="1:7" x14ac:dyDescent="0.25">
      <c r="A329" s="24" t="s">
        <v>497</v>
      </c>
      <c r="B329" s="43" t="s">
        <v>498</v>
      </c>
      <c r="C329" s="43"/>
      <c r="D329" s="24"/>
      <c r="E329" s="24"/>
      <c r="F329" s="24"/>
      <c r="G329" s="19"/>
    </row>
    <row r="330" spans="1:7" x14ac:dyDescent="0.25">
      <c r="A330" s="24" t="s">
        <v>499</v>
      </c>
      <c r="B330" s="43" t="s">
        <v>500</v>
      </c>
      <c r="C330" s="24"/>
      <c r="D330" s="24"/>
      <c r="E330" s="24"/>
      <c r="F330" s="24"/>
      <c r="G330" s="19"/>
    </row>
    <row r="331" spans="1:7" x14ac:dyDescent="0.25">
      <c r="A331" s="24" t="s">
        <v>501</v>
      </c>
      <c r="B331" s="43" t="s">
        <v>502</v>
      </c>
      <c r="C331" s="24"/>
      <c r="D331" s="24"/>
      <c r="E331" s="24"/>
      <c r="F331" s="24"/>
      <c r="G331" s="19"/>
    </row>
    <row r="332" spans="1:7" x14ac:dyDescent="0.25">
      <c r="A332" s="24" t="s">
        <v>503</v>
      </c>
      <c r="B332" s="43" t="s">
        <v>504</v>
      </c>
      <c r="C332" s="24"/>
      <c r="D332" s="24"/>
      <c r="E332" s="24"/>
      <c r="F332" s="24"/>
      <c r="G332" s="19"/>
    </row>
    <row r="333" spans="1:7" x14ac:dyDescent="0.25">
      <c r="A333" s="24" t="s">
        <v>505</v>
      </c>
      <c r="B333" s="43" t="s">
        <v>506</v>
      </c>
      <c r="C333" s="24"/>
      <c r="D333" s="24"/>
      <c r="E333" s="24"/>
      <c r="F333" s="24"/>
      <c r="G333" s="19"/>
    </row>
    <row r="334" spans="1:7" x14ac:dyDescent="0.25">
      <c r="A334" s="24" t="s">
        <v>507</v>
      </c>
      <c r="B334" s="43" t="s">
        <v>508</v>
      </c>
      <c r="C334" s="24"/>
      <c r="D334" s="24"/>
      <c r="E334" s="24"/>
      <c r="F334" s="24"/>
      <c r="G334" s="19"/>
    </row>
    <row r="335" spans="1:7" x14ac:dyDescent="0.25">
      <c r="A335" s="24" t="s">
        <v>509</v>
      </c>
      <c r="B335" s="43" t="s">
        <v>510</v>
      </c>
      <c r="C335" s="24"/>
      <c r="D335" s="24"/>
      <c r="E335" s="24"/>
      <c r="F335" s="24"/>
      <c r="G335" s="19"/>
    </row>
    <row r="336" spans="1:7" hidden="1" outlineLevel="1" x14ac:dyDescent="0.25">
      <c r="A336" s="24" t="s">
        <v>511</v>
      </c>
      <c r="B336" s="39" t="s">
        <v>512</v>
      </c>
      <c r="C336" s="24"/>
      <c r="D336" s="24"/>
      <c r="E336" s="24"/>
      <c r="F336" s="24"/>
      <c r="G336" s="19"/>
    </row>
    <row r="337" spans="1:7" hidden="1" outlineLevel="1" x14ac:dyDescent="0.25">
      <c r="A337" s="24" t="s">
        <v>513</v>
      </c>
      <c r="B337" s="39" t="s">
        <v>512</v>
      </c>
      <c r="C337" s="24"/>
      <c r="D337" s="24"/>
      <c r="E337" s="24"/>
      <c r="F337" s="24"/>
      <c r="G337" s="19"/>
    </row>
    <row r="338" spans="1:7" hidden="1" outlineLevel="1" x14ac:dyDescent="0.25">
      <c r="A338" s="24" t="s">
        <v>514</v>
      </c>
      <c r="B338" s="39" t="s">
        <v>512</v>
      </c>
      <c r="C338" s="24"/>
      <c r="D338" s="24"/>
      <c r="E338" s="24"/>
      <c r="F338" s="24"/>
      <c r="G338" s="19"/>
    </row>
    <row r="339" spans="1:7" hidden="1" outlineLevel="1" x14ac:dyDescent="0.25">
      <c r="A339" s="24" t="s">
        <v>515</v>
      </c>
      <c r="B339" s="39" t="s">
        <v>512</v>
      </c>
      <c r="C339" s="24"/>
      <c r="D339" s="24"/>
      <c r="E339" s="24"/>
      <c r="F339" s="24"/>
      <c r="G339" s="19"/>
    </row>
    <row r="340" spans="1:7" hidden="1" outlineLevel="1" x14ac:dyDescent="0.25">
      <c r="A340" s="24" t="s">
        <v>516</v>
      </c>
      <c r="B340" s="39" t="s">
        <v>512</v>
      </c>
      <c r="C340" s="24"/>
      <c r="D340" s="24"/>
      <c r="E340" s="24"/>
      <c r="F340" s="24"/>
      <c r="G340" s="19"/>
    </row>
    <row r="341" spans="1:7" hidden="1" outlineLevel="1" x14ac:dyDescent="0.25">
      <c r="A341" s="24" t="s">
        <v>517</v>
      </c>
      <c r="B341" s="39" t="s">
        <v>512</v>
      </c>
      <c r="C341" s="24"/>
      <c r="D341" s="24"/>
      <c r="E341" s="24"/>
      <c r="F341" s="24"/>
      <c r="G341" s="19"/>
    </row>
    <row r="342" spans="1:7" hidden="1" outlineLevel="1" x14ac:dyDescent="0.25">
      <c r="A342" s="24" t="s">
        <v>518</v>
      </c>
      <c r="B342" s="39" t="s">
        <v>512</v>
      </c>
      <c r="C342" s="24"/>
      <c r="D342" s="24"/>
      <c r="E342" s="24"/>
      <c r="F342" s="24"/>
      <c r="G342" s="19"/>
    </row>
    <row r="343" spans="1:7" hidden="1" outlineLevel="1" x14ac:dyDescent="0.25">
      <c r="A343" s="24" t="s">
        <v>519</v>
      </c>
      <c r="B343" s="39" t="s">
        <v>512</v>
      </c>
      <c r="C343" s="24"/>
      <c r="D343" s="24"/>
      <c r="E343" s="24"/>
      <c r="F343" s="24"/>
      <c r="G343" s="19"/>
    </row>
    <row r="344" spans="1:7" hidden="1" outlineLevel="1" x14ac:dyDescent="0.25">
      <c r="A344" s="24" t="s">
        <v>520</v>
      </c>
      <c r="B344" s="39" t="s">
        <v>512</v>
      </c>
      <c r="C344" s="24"/>
      <c r="D344" s="24"/>
      <c r="E344" s="24"/>
      <c r="F344" s="24"/>
      <c r="G344" s="19"/>
    </row>
    <row r="345" spans="1:7" hidden="1" outlineLevel="1" x14ac:dyDescent="0.25">
      <c r="A345" s="24" t="s">
        <v>521</v>
      </c>
      <c r="B345" s="39" t="s">
        <v>512</v>
      </c>
      <c r="C345" s="24"/>
      <c r="D345" s="24"/>
      <c r="E345" s="24"/>
      <c r="F345" s="24"/>
      <c r="G345" s="19"/>
    </row>
    <row r="346" spans="1:7" hidden="1" outlineLevel="1" x14ac:dyDescent="0.25">
      <c r="A346" s="24" t="s">
        <v>522</v>
      </c>
      <c r="B346" s="39" t="s">
        <v>512</v>
      </c>
      <c r="C346" s="24"/>
      <c r="D346" s="24"/>
      <c r="E346" s="24"/>
      <c r="F346" s="24"/>
      <c r="G346" s="19"/>
    </row>
    <row r="347" spans="1:7" hidden="1" outlineLevel="1" x14ac:dyDescent="0.25">
      <c r="A347" s="24" t="s">
        <v>523</v>
      </c>
      <c r="B347" s="39" t="s">
        <v>512</v>
      </c>
      <c r="C347" s="24"/>
      <c r="D347" s="24"/>
      <c r="E347" s="24"/>
      <c r="F347" s="24"/>
      <c r="G347" s="19"/>
    </row>
    <row r="348" spans="1:7" hidden="1" outlineLevel="1" x14ac:dyDescent="0.25">
      <c r="A348" s="24" t="s">
        <v>524</v>
      </c>
      <c r="B348" s="39" t="s">
        <v>512</v>
      </c>
      <c r="C348" s="24"/>
      <c r="D348" s="24"/>
      <c r="E348" s="24"/>
      <c r="F348" s="24"/>
      <c r="G348" s="19"/>
    </row>
    <row r="349" spans="1:7" hidden="1" outlineLevel="1" x14ac:dyDescent="0.25">
      <c r="A349" s="24" t="s">
        <v>525</v>
      </c>
      <c r="B349" s="39" t="s">
        <v>512</v>
      </c>
      <c r="C349" s="24"/>
      <c r="D349" s="24"/>
      <c r="E349" s="24"/>
      <c r="F349" s="24"/>
      <c r="G349" s="19"/>
    </row>
    <row r="350" spans="1:7" hidden="1" outlineLevel="1" x14ac:dyDescent="0.25">
      <c r="A350" s="24" t="s">
        <v>526</v>
      </c>
      <c r="B350" s="39" t="s">
        <v>512</v>
      </c>
      <c r="C350" s="24"/>
      <c r="D350" s="24"/>
      <c r="E350" s="24"/>
      <c r="F350" s="24"/>
      <c r="G350" s="19"/>
    </row>
    <row r="351" spans="1:7" hidden="1" outlineLevel="1" x14ac:dyDescent="0.25">
      <c r="A351" s="24" t="s">
        <v>527</v>
      </c>
      <c r="B351" s="39" t="s">
        <v>512</v>
      </c>
      <c r="C351" s="24"/>
      <c r="D351" s="24"/>
      <c r="E351" s="24"/>
      <c r="F351" s="24"/>
      <c r="G351" s="19"/>
    </row>
    <row r="352" spans="1:7" hidden="1" outlineLevel="1" x14ac:dyDescent="0.25">
      <c r="A352" s="24" t="s">
        <v>528</v>
      </c>
      <c r="B352" s="39" t="s">
        <v>512</v>
      </c>
      <c r="C352" s="24"/>
      <c r="D352" s="24"/>
      <c r="E352" s="24"/>
      <c r="F352" s="24"/>
      <c r="G352" s="19"/>
    </row>
    <row r="353" spans="1:7" hidden="1" outlineLevel="1" x14ac:dyDescent="0.25">
      <c r="A353" s="24" t="s">
        <v>529</v>
      </c>
      <c r="B353" s="39" t="s">
        <v>512</v>
      </c>
      <c r="C353" s="24"/>
      <c r="D353" s="24"/>
      <c r="E353" s="24"/>
      <c r="F353" s="24"/>
      <c r="G353" s="19"/>
    </row>
    <row r="354" spans="1:7" hidden="1" outlineLevel="1" x14ac:dyDescent="0.25">
      <c r="A354" s="24" t="s">
        <v>530</v>
      </c>
      <c r="B354" s="39" t="s">
        <v>512</v>
      </c>
      <c r="C354" s="24"/>
      <c r="D354" s="24"/>
      <c r="E354" s="24"/>
      <c r="F354" s="24"/>
      <c r="G354" s="19"/>
    </row>
    <row r="355" spans="1:7" hidden="1" outlineLevel="1" x14ac:dyDescent="0.25">
      <c r="A355" s="24" t="s">
        <v>531</v>
      </c>
      <c r="B355" s="39" t="s">
        <v>512</v>
      </c>
      <c r="C355" s="24"/>
      <c r="D355" s="24"/>
      <c r="E355" s="24"/>
      <c r="F355" s="24"/>
      <c r="G355" s="19"/>
    </row>
    <row r="356" spans="1:7" hidden="1" outlineLevel="1" x14ac:dyDescent="0.25">
      <c r="A356" s="24" t="s">
        <v>532</v>
      </c>
      <c r="B356" s="39" t="s">
        <v>512</v>
      </c>
      <c r="C356" s="24"/>
      <c r="D356" s="24"/>
      <c r="E356" s="24"/>
      <c r="F356" s="24"/>
      <c r="G356" s="19"/>
    </row>
    <row r="357" spans="1:7" hidden="1" outlineLevel="1" x14ac:dyDescent="0.25">
      <c r="A357" s="24" t="s">
        <v>533</v>
      </c>
      <c r="B357" s="39" t="s">
        <v>512</v>
      </c>
      <c r="C357" s="24"/>
      <c r="D357" s="24"/>
      <c r="E357" s="24"/>
      <c r="F357" s="24"/>
      <c r="G357" s="19"/>
    </row>
    <row r="358" spans="1:7" hidden="1" outlineLevel="1" x14ac:dyDescent="0.25">
      <c r="A358" s="24" t="s">
        <v>534</v>
      </c>
      <c r="B358" s="39" t="s">
        <v>512</v>
      </c>
      <c r="C358" s="24"/>
      <c r="D358" s="24"/>
      <c r="E358" s="24"/>
      <c r="F358" s="24"/>
      <c r="G358" s="19"/>
    </row>
    <row r="359" spans="1:7" hidden="1" outlineLevel="1" x14ac:dyDescent="0.25">
      <c r="A359" s="24" t="s">
        <v>535</v>
      </c>
      <c r="B359" s="39" t="s">
        <v>512</v>
      </c>
      <c r="C359" s="24"/>
      <c r="D359" s="24"/>
      <c r="E359" s="24"/>
      <c r="F359" s="24"/>
      <c r="G359" s="19"/>
    </row>
    <row r="360" spans="1:7" hidden="1" outlineLevel="1" x14ac:dyDescent="0.25">
      <c r="A360" s="24" t="s">
        <v>536</v>
      </c>
      <c r="B360" s="39" t="s">
        <v>512</v>
      </c>
      <c r="C360" s="24"/>
      <c r="D360" s="24"/>
      <c r="E360" s="24"/>
      <c r="F360" s="24"/>
      <c r="G360" s="19"/>
    </row>
    <row r="361" spans="1:7" hidden="1" outlineLevel="1" x14ac:dyDescent="0.25">
      <c r="A361" s="24" t="s">
        <v>537</v>
      </c>
      <c r="B361" s="39" t="s">
        <v>512</v>
      </c>
      <c r="C361" s="24"/>
      <c r="D361" s="24"/>
      <c r="E361" s="24"/>
      <c r="F361" s="24"/>
      <c r="G361" s="19"/>
    </row>
    <row r="362" spans="1:7" hidden="1" outlineLevel="1" x14ac:dyDescent="0.25">
      <c r="A362" s="24" t="s">
        <v>538</v>
      </c>
      <c r="B362" s="39" t="s">
        <v>512</v>
      </c>
      <c r="C362" s="24"/>
      <c r="D362" s="24"/>
      <c r="E362" s="24"/>
      <c r="F362" s="24"/>
      <c r="G362" s="19"/>
    </row>
    <row r="363" spans="1:7" hidden="1" outlineLevel="1" x14ac:dyDescent="0.25">
      <c r="A363" s="24" t="s">
        <v>539</v>
      </c>
      <c r="B363" s="39" t="s">
        <v>512</v>
      </c>
      <c r="C363" s="24"/>
      <c r="D363" s="24"/>
      <c r="E363" s="24"/>
      <c r="F363" s="24"/>
      <c r="G363" s="19"/>
    </row>
    <row r="364" spans="1:7" hidden="1" outlineLevel="1" x14ac:dyDescent="0.25">
      <c r="A364" s="24" t="s">
        <v>540</v>
      </c>
      <c r="B364" s="39" t="s">
        <v>512</v>
      </c>
      <c r="C364" s="24"/>
      <c r="D364" s="24"/>
      <c r="E364" s="24"/>
      <c r="F364" s="24"/>
      <c r="G364" s="19"/>
    </row>
    <row r="365" spans="1:7" hidden="1" outlineLevel="1" x14ac:dyDescent="0.25">
      <c r="A365" s="24" t="s">
        <v>541</v>
      </c>
      <c r="B365" s="39" t="s">
        <v>512</v>
      </c>
      <c r="C365" s="24"/>
      <c r="D365" s="24"/>
      <c r="E365" s="24"/>
      <c r="F365" s="24"/>
      <c r="G365" s="19"/>
    </row>
    <row r="366" spans="1:7" hidden="1" outlineLevel="1" x14ac:dyDescent="0.25">
      <c r="A366" s="24" t="s">
        <v>542</v>
      </c>
      <c r="B366" s="39" t="s">
        <v>512</v>
      </c>
      <c r="C366" s="24"/>
      <c r="D366" s="24"/>
      <c r="E366" s="24"/>
      <c r="F366" s="24"/>
      <c r="G366" s="19"/>
    </row>
    <row r="367" spans="1:7" hidden="1" outlineLevel="1" x14ac:dyDescent="0.25">
      <c r="A367" s="24" t="s">
        <v>543</v>
      </c>
      <c r="B367" s="39" t="s">
        <v>512</v>
      </c>
      <c r="C367" s="24"/>
      <c r="D367" s="24"/>
      <c r="E367" s="24"/>
      <c r="F367" s="24"/>
      <c r="G367" s="19"/>
    </row>
    <row r="368" spans="1:7" hidden="1" outlineLevel="1" x14ac:dyDescent="0.25">
      <c r="A368" s="24" t="s">
        <v>544</v>
      </c>
      <c r="B368" s="39" t="s">
        <v>512</v>
      </c>
      <c r="C368" s="24"/>
      <c r="D368" s="24"/>
      <c r="E368" s="24"/>
      <c r="F368" s="24"/>
      <c r="G368" s="19"/>
    </row>
    <row r="369" spans="1:7" hidden="1" outlineLevel="1" x14ac:dyDescent="0.25">
      <c r="A369" s="24" t="s">
        <v>545</v>
      </c>
      <c r="B369" s="39" t="s">
        <v>512</v>
      </c>
      <c r="C369" s="24"/>
      <c r="D369" s="24"/>
      <c r="E369" s="24"/>
      <c r="F369" s="24"/>
      <c r="G369" s="19"/>
    </row>
    <row r="370" spans="1:7" hidden="1" outlineLevel="1" x14ac:dyDescent="0.25">
      <c r="A370" s="24" t="s">
        <v>546</v>
      </c>
      <c r="B370" s="39" t="s">
        <v>512</v>
      </c>
      <c r="C370" s="24"/>
      <c r="D370" s="24"/>
      <c r="E370" s="24"/>
      <c r="F370" s="24"/>
      <c r="G370" s="19"/>
    </row>
    <row r="371" spans="1:7" hidden="1" outlineLevel="1" x14ac:dyDescent="0.25">
      <c r="A371" s="24" t="s">
        <v>547</v>
      </c>
      <c r="B371" s="39" t="s">
        <v>512</v>
      </c>
      <c r="C371" s="24"/>
      <c r="D371" s="24"/>
      <c r="E371" s="24"/>
      <c r="F371" s="24"/>
      <c r="G371" s="19"/>
    </row>
  </sheetData>
  <protectedRanges>
    <protectedRange sqref="C196:C210 B212:C218 F212:G218 B224:C230 C232 C234:C241 B237:B241 C220:C222 B253:C290 C247" name="Range10"/>
    <protectedRange sqref="B171:D175 F171:G175 D141 C167:D169" name="Range8"/>
    <protectedRange sqref="C92:D92 C96:D102 B104:D113 F104:G113 F134:G139 B160 C115:D132 B134:D139 F160:G165" name="Range6"/>
    <protectedRange sqref="B19:B26" name="Basic Facts 2"/>
    <protectedRange sqref="C14:C26" name="Basic facts"/>
    <protectedRange sqref="C39:C40 B32:C36 C28:C31" name="Regulatory Sumary"/>
    <protectedRange sqref="C3 B19:B26 C46:C54 D49:D54 F46:G54 C56:D60 B62:D67 F62:G67 C69:D69 C73:D79 B81:D90 F81:G90 C96:D102 B41:B44 C39:C44 F69:G79 B32:C36 C28:C31 F56:G60 B50:B54 C14:C26" name="HTT General"/>
    <protectedRange sqref="C160:D160 C142:D158 C141 B161:D165" name="Range7"/>
    <protectedRange sqref="B191:D194 F191:G194 B183:B190 G183:G190" name="Range9"/>
    <protectedRange sqref="B327:G371 C319:C324" name="Range11"/>
    <protectedRange sqref="C46:C54 D49:G54 F46:G48 B50:B54" name="Range13"/>
    <protectedRange sqref="C177:C181 C183:D190 F183:F190" name="Range9_1"/>
    <protectedRange sqref="B246:B249" name="Range10_1"/>
    <protectedRange sqref="C243:C245" name="Range10_2"/>
    <protectedRange sqref="C246" name="Range10_3"/>
    <protectedRange sqref="C249" name="Range10_4"/>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8" r:id="rId2" xr:uid="{00000000-0004-0000-0200-000007000000}"/>
    <hyperlink ref="B29" r:id="rId3" xr:uid="{00000000-0004-0000-0200-000008000000}"/>
    <hyperlink ref="B30" r:id="rId4" xr:uid="{00000000-0004-0000-0200-000009000000}"/>
    <hyperlink ref="B31" r:id="rId5" xr:uid="{00000000-0004-0000-0200-00000A000000}"/>
    <hyperlink ref="C31" r:id="rId6" xr:uid="{00000000-0004-0000-0200-00000B000000}"/>
    <hyperlink ref="C232" r:id="rId7" xr:uid="{00000000-0004-0000-0200-00000C000000}"/>
    <hyperlink ref="C247" location="'F1. Sustainable M data'!A1" display="TAB F1" xr:uid="{00000000-0004-0000-0200-00000D000000}"/>
    <hyperlink ref="C294" location="'A. HTT General'!A38" display="'A. HTT General'!A38" xr:uid="{00000000-0004-0000-0200-00000E000000}"/>
    <hyperlink ref="C295" location="'A. HTT General'!A39" display="'A. HTT General'!A39" xr:uid="{00000000-0004-0000-0200-00000F000000}"/>
    <hyperlink ref="C296" r:id="rId8" xr:uid="{00000000-0004-0000-0200-000010000000}"/>
    <hyperlink ref="C297" location="'B1. HTT Mortgage Assets'!B43" display="'B1. HTT Mortgage Assets'!B43" xr:uid="{00000000-0004-0000-0200-000011000000}"/>
    <hyperlink ref="C298" location="'A. HTT General'!A52" display="'A. HTT General'!A52" xr:uid="{00000000-0004-0000-0200-000012000000}"/>
    <hyperlink ref="C299" location="'B1. HTT Mortgage Assets'!B186" display="'B1. HTT Mortgage Assets'!B186" xr:uid="{00000000-0004-0000-0200-000013000000}"/>
    <hyperlink ref="D299" location="'B1. HTT Mortgage Assets'!B286" display="'B1. HTT Mortgage Assets'!B286" xr:uid="{00000000-0004-0000-0200-000014000000}"/>
    <hyperlink ref="C300" location="'C. HTT Harmonised Glossary'!B20" display="HG.1.15" xr:uid="{00000000-0004-0000-0200-000015000000}"/>
    <hyperlink ref="C301" location="'B1. HTT Mortgage Assets'!B149" display="'B1. HTT Mortgage Assets'!B149" xr:uid="{00000000-0004-0000-0200-000016000000}"/>
    <hyperlink ref="C302" location="'A. HTT General'!B111" display="'A. HTT General'!B111" xr:uid="{00000000-0004-0000-0200-000017000000}"/>
    <hyperlink ref="C303" location="'A. HTT General'!B163" display="'A. HTT General'!B163" xr:uid="{00000000-0004-0000-0200-000018000000}"/>
    <hyperlink ref="C304" location="'A. HTT General'!B137" display="'A. HTT General'!B137" xr:uid="{00000000-0004-0000-0200-000019000000}"/>
    <hyperlink ref="C306" location="'B1. HTT Mortgage Assets'!B215" display="215 LTV residential mortgage" xr:uid="{00000000-0004-0000-0200-00001A000000}"/>
    <hyperlink ref="F306" location="'B2. HTT Public Sector Assets'!B147" display="147 for Public Sector Asset - type of debtor" xr:uid="{00000000-0004-0000-0200-00001B000000}"/>
    <hyperlink ref="C307" location="'A. HTT General'!B230" display="230 Derivatives and Swaps" xr:uid="{00000000-0004-0000-0200-00001C000000}"/>
    <hyperlink ref="C308" location="'C. HTT Harmonised Glossary'!B18" display="'C. HTT Harmonised Glossary'!B18" xr:uid="{00000000-0004-0000-0200-00001D000000}"/>
    <hyperlink ref="C309" location="'A. HTT General'!B65" display="'A. HTT General'!B65" xr:uid="{00000000-0004-0000-0200-00001E000000}"/>
    <hyperlink ref="C310" location="'A. HTT General'!B88" display="'A. HTT General'!B88" xr:uid="{00000000-0004-0000-0200-00001F000000}"/>
    <hyperlink ref="C311" location="'C. HTT Harmonised Glossary'!B12" display="HG 1.7" xr:uid="{00000000-0004-0000-0200-000020000000}"/>
    <hyperlink ref="C312" location="'A. HTT General'!B44" display="'A. HTT General'!B44" xr:uid="{00000000-0004-0000-0200-000021000000}"/>
    <hyperlink ref="C313" location="'B1. HTT Mortgage Assets'!B179" display="'B1. HTT Mortgage Assets'!B179" xr:uid="{00000000-0004-0000-0200-000022000000}"/>
  </hyperlinks>
  <pageMargins left="0.7" right="0.7" top="0.75" bottom="0.75" header="0.3" footer="0.3"/>
  <pageSetup paperSize="9" scale="58"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topLeftCell="A72" zoomScaleNormal="100" workbookViewId="0">
      <selection activeCell="C28" sqref="C28"/>
    </sheetView>
  </sheetViews>
  <sheetFormatPr baseColWidth="10" defaultColWidth="9.140625" defaultRowHeight="15" outlineLevelRow="2" x14ac:dyDescent="0.25"/>
  <cols>
    <col min="1" max="1" width="13.85546875" customWidth="1"/>
    <col min="2" max="2" width="60.7109375" customWidth="1"/>
    <col min="3" max="3" width="17.85546875" bestFit="1" customWidth="1"/>
    <col min="4" max="4" width="30.42578125" bestFit="1" customWidth="1"/>
    <col min="5" max="5" width="6.7109375" customWidth="1"/>
    <col min="6" max="6" width="19.7109375" bestFit="1" customWidth="1"/>
    <col min="7" max="7" width="17.28515625" bestFit="1" customWidth="1"/>
  </cols>
  <sheetData>
    <row r="1" spans="1:7" ht="31.5" x14ac:dyDescent="0.25">
      <c r="A1" s="18" t="s">
        <v>548</v>
      </c>
      <c r="B1" s="18"/>
      <c r="C1" s="19"/>
      <c r="D1" s="19"/>
      <c r="E1" s="19"/>
      <c r="F1" s="20" t="s">
        <v>13</v>
      </c>
      <c r="G1" s="19"/>
    </row>
    <row r="2" spans="1:7" x14ac:dyDescent="0.25">
      <c r="A2" s="19"/>
      <c r="B2" s="19"/>
      <c r="C2" s="19"/>
      <c r="D2" s="19"/>
      <c r="E2" s="19"/>
      <c r="F2" s="19"/>
      <c r="G2" s="19"/>
    </row>
    <row r="3" spans="1:7" ht="18.75" x14ac:dyDescent="0.25">
      <c r="A3" s="21"/>
      <c r="B3" s="22" t="s">
        <v>14</v>
      </c>
      <c r="C3" s="23" t="s">
        <v>15</v>
      </c>
      <c r="D3" s="21"/>
      <c r="E3" s="21"/>
      <c r="F3" s="19"/>
      <c r="G3" s="21"/>
    </row>
    <row r="4" spans="1:7" x14ac:dyDescent="0.25">
      <c r="A4" s="24"/>
      <c r="B4" s="24"/>
      <c r="C4" s="24"/>
      <c r="D4" s="24"/>
      <c r="E4" s="24"/>
      <c r="F4" s="24"/>
      <c r="G4" s="19"/>
    </row>
    <row r="5" spans="1:7" ht="18.75" x14ac:dyDescent="0.25">
      <c r="A5" s="25"/>
      <c r="B5" s="26" t="s">
        <v>549</v>
      </c>
      <c r="C5" s="25"/>
      <c r="D5" s="24"/>
      <c r="E5" s="27"/>
      <c r="F5" s="27"/>
      <c r="G5" s="19"/>
    </row>
    <row r="6" spans="1:7" x14ac:dyDescent="0.25">
      <c r="A6" s="24"/>
      <c r="B6" s="287" t="s">
        <v>550</v>
      </c>
      <c r="C6" s="24"/>
      <c r="D6" s="24"/>
      <c r="E6" s="24"/>
      <c r="F6" s="24"/>
      <c r="G6" s="19"/>
    </row>
    <row r="7" spans="1:7" x14ac:dyDescent="0.25">
      <c r="A7" s="24"/>
      <c r="B7" s="77" t="s">
        <v>551</v>
      </c>
      <c r="C7" s="24"/>
      <c r="D7" s="24"/>
      <c r="E7" s="24"/>
      <c r="F7" s="24"/>
      <c r="G7" s="19"/>
    </row>
    <row r="8" spans="1:7" x14ac:dyDescent="0.25">
      <c r="A8" s="24"/>
      <c r="B8" s="78" t="s">
        <v>552</v>
      </c>
      <c r="C8" s="24"/>
      <c r="D8" s="24"/>
      <c r="E8" s="24"/>
      <c r="F8" s="24"/>
      <c r="G8" s="19"/>
    </row>
    <row r="9" spans="1:7" x14ac:dyDescent="0.25">
      <c r="A9" s="24"/>
      <c r="B9" s="28"/>
      <c r="C9" s="24"/>
      <c r="D9" s="24"/>
      <c r="E9" s="24"/>
      <c r="F9" s="24"/>
      <c r="G9" s="19"/>
    </row>
    <row r="10" spans="1:7" ht="37.5" x14ac:dyDescent="0.25">
      <c r="A10" s="29" t="s">
        <v>24</v>
      </c>
      <c r="B10" s="29" t="s">
        <v>550</v>
      </c>
      <c r="C10" s="30"/>
      <c r="D10" s="30"/>
      <c r="E10" s="30"/>
      <c r="F10" s="30"/>
      <c r="G10" s="31"/>
    </row>
    <row r="11" spans="1:7" x14ac:dyDescent="0.25">
      <c r="A11" s="32"/>
      <c r="B11" s="33" t="s">
        <v>553</v>
      </c>
      <c r="C11" s="32" t="s">
        <v>64</v>
      </c>
      <c r="D11" s="32"/>
      <c r="E11" s="32"/>
      <c r="F11" s="34" t="s">
        <v>554</v>
      </c>
      <c r="G11" s="34"/>
    </row>
    <row r="12" spans="1:7" x14ac:dyDescent="0.25">
      <c r="A12" s="24" t="s">
        <v>555</v>
      </c>
      <c r="B12" s="24" t="s">
        <v>556</v>
      </c>
      <c r="C12" s="35">
        <v>52068.074286280003</v>
      </c>
      <c r="D12" s="24"/>
      <c r="E12" s="24"/>
      <c r="F12" s="36">
        <v>1</v>
      </c>
      <c r="G12" s="19"/>
    </row>
    <row r="13" spans="1:7" x14ac:dyDescent="0.25">
      <c r="A13" s="24" t="s">
        <v>557</v>
      </c>
      <c r="B13" s="24" t="s">
        <v>558</v>
      </c>
      <c r="C13" s="35"/>
      <c r="D13" s="24"/>
      <c r="E13" s="24"/>
      <c r="F13" s="36"/>
      <c r="G13" s="19"/>
    </row>
    <row r="14" spans="1:7" x14ac:dyDescent="0.25">
      <c r="A14" s="24" t="s">
        <v>559</v>
      </c>
      <c r="B14" s="24" t="s">
        <v>105</v>
      </c>
      <c r="C14" s="35"/>
      <c r="D14" s="24"/>
      <c r="E14" s="24"/>
      <c r="F14" s="36"/>
      <c r="G14" s="19"/>
    </row>
    <row r="15" spans="1:7" x14ac:dyDescent="0.25">
      <c r="A15" s="24" t="s">
        <v>560</v>
      </c>
      <c r="B15" s="37" t="s">
        <v>107</v>
      </c>
      <c r="C15" s="35">
        <f>C12</f>
        <v>52068.074286280003</v>
      </c>
      <c r="D15" s="24"/>
      <c r="E15" s="24"/>
      <c r="F15" s="38">
        <f>F12</f>
        <v>1</v>
      </c>
      <c r="G15" s="19"/>
    </row>
    <row r="16" spans="1:7" hidden="1" outlineLevel="1" x14ac:dyDescent="0.25">
      <c r="A16" s="24" t="s">
        <v>561</v>
      </c>
      <c r="B16" s="39" t="s">
        <v>562</v>
      </c>
      <c r="C16" s="35"/>
      <c r="D16" s="24"/>
      <c r="E16" s="24"/>
      <c r="F16" s="36"/>
      <c r="G16" s="19"/>
    </row>
    <row r="17" spans="1:7" hidden="1" outlineLevel="1" x14ac:dyDescent="0.25">
      <c r="A17" s="24" t="s">
        <v>563</v>
      </c>
      <c r="B17" s="39" t="s">
        <v>564</v>
      </c>
      <c r="C17" s="35"/>
      <c r="D17" s="24"/>
      <c r="E17" s="24"/>
      <c r="F17" s="36"/>
      <c r="G17" s="19"/>
    </row>
    <row r="18" spans="1:7" hidden="1" outlineLevel="1" x14ac:dyDescent="0.25">
      <c r="A18" s="24" t="s">
        <v>565</v>
      </c>
      <c r="B18" s="39" t="s">
        <v>109</v>
      </c>
      <c r="C18" s="35"/>
      <c r="D18" s="24"/>
      <c r="E18" s="24"/>
      <c r="F18" s="36"/>
      <c r="G18" s="19"/>
    </row>
    <row r="19" spans="1:7" hidden="1" outlineLevel="1" x14ac:dyDescent="0.25">
      <c r="A19" s="24" t="s">
        <v>566</v>
      </c>
      <c r="B19" s="39" t="s">
        <v>109</v>
      </c>
      <c r="C19" s="35"/>
      <c r="D19" s="24"/>
      <c r="E19" s="24"/>
      <c r="F19" s="36"/>
      <c r="G19" s="19"/>
    </row>
    <row r="20" spans="1:7" hidden="1" outlineLevel="1" x14ac:dyDescent="0.25">
      <c r="A20" s="24" t="s">
        <v>567</v>
      </c>
      <c r="B20" s="39" t="s">
        <v>109</v>
      </c>
      <c r="C20" s="35"/>
      <c r="D20" s="24"/>
      <c r="E20" s="24"/>
      <c r="F20" s="36"/>
      <c r="G20" s="19"/>
    </row>
    <row r="21" spans="1:7" hidden="1" outlineLevel="1" x14ac:dyDescent="0.25">
      <c r="A21" s="24" t="s">
        <v>568</v>
      </c>
      <c r="B21" s="39" t="s">
        <v>109</v>
      </c>
      <c r="C21" s="35"/>
      <c r="D21" s="24"/>
      <c r="E21" s="24"/>
      <c r="F21" s="36"/>
      <c r="G21" s="19"/>
    </row>
    <row r="22" spans="1:7" hidden="1" outlineLevel="1" x14ac:dyDescent="0.25">
      <c r="A22" s="24" t="s">
        <v>569</v>
      </c>
      <c r="B22" s="39" t="s">
        <v>109</v>
      </c>
      <c r="C22" s="35"/>
      <c r="D22" s="24"/>
      <c r="E22" s="24"/>
      <c r="F22" s="36"/>
      <c r="G22" s="19"/>
    </row>
    <row r="23" spans="1:7" hidden="1" outlineLevel="1" x14ac:dyDescent="0.25">
      <c r="A23" s="24" t="s">
        <v>570</v>
      </c>
      <c r="B23" s="39" t="s">
        <v>109</v>
      </c>
      <c r="C23" s="35"/>
      <c r="D23" s="24"/>
      <c r="E23" s="24"/>
      <c r="F23" s="36"/>
      <c r="G23" s="19"/>
    </row>
    <row r="24" spans="1:7" hidden="1" outlineLevel="1" x14ac:dyDescent="0.25">
      <c r="A24" s="24" t="s">
        <v>571</v>
      </c>
      <c r="B24" s="39" t="s">
        <v>109</v>
      </c>
      <c r="C24" s="35"/>
      <c r="D24" s="24"/>
      <c r="E24" s="24"/>
      <c r="F24" s="36"/>
      <c r="G24" s="19"/>
    </row>
    <row r="25" spans="1:7" hidden="1" outlineLevel="1" x14ac:dyDescent="0.25">
      <c r="A25" s="24" t="s">
        <v>572</v>
      </c>
      <c r="B25" s="39" t="s">
        <v>109</v>
      </c>
      <c r="C25" s="35"/>
      <c r="D25" s="24"/>
      <c r="E25" s="24"/>
      <c r="F25" s="36"/>
      <c r="G25" s="19"/>
    </row>
    <row r="26" spans="1:7" hidden="1" outlineLevel="1" x14ac:dyDescent="0.25">
      <c r="A26" s="24" t="s">
        <v>573</v>
      </c>
      <c r="B26" s="39" t="s">
        <v>109</v>
      </c>
      <c r="C26" s="40"/>
      <c r="D26" s="41"/>
      <c r="E26" s="41"/>
      <c r="F26" s="36"/>
      <c r="G26" s="19"/>
    </row>
    <row r="27" spans="1:7" collapsed="1" x14ac:dyDescent="0.25">
      <c r="A27" s="32"/>
      <c r="B27" s="33" t="s">
        <v>574</v>
      </c>
      <c r="C27" s="32" t="s">
        <v>575</v>
      </c>
      <c r="D27" s="32" t="s">
        <v>576</v>
      </c>
      <c r="E27" s="42"/>
      <c r="F27" s="32" t="s">
        <v>577</v>
      </c>
      <c r="G27" s="34"/>
    </row>
    <row r="28" spans="1:7" x14ac:dyDescent="0.25">
      <c r="A28" s="24" t="s">
        <v>578</v>
      </c>
      <c r="B28" s="24" t="s">
        <v>579</v>
      </c>
      <c r="C28" s="504">
        <v>416269</v>
      </c>
      <c r="D28" s="24"/>
      <c r="E28" s="24"/>
      <c r="F28" s="57">
        <f>C28</f>
        <v>416269</v>
      </c>
      <c r="G28" s="19"/>
    </row>
    <row r="29" spans="1:7" hidden="1" outlineLevel="1" x14ac:dyDescent="0.25">
      <c r="A29" s="24" t="s">
        <v>580</v>
      </c>
      <c r="B29" s="43" t="s">
        <v>581</v>
      </c>
      <c r="C29" s="24"/>
      <c r="D29" s="24"/>
      <c r="E29" s="24"/>
      <c r="F29" s="24"/>
      <c r="G29" s="19"/>
    </row>
    <row r="30" spans="1:7" hidden="1" outlineLevel="1" x14ac:dyDescent="0.25">
      <c r="A30" s="24" t="s">
        <v>582</v>
      </c>
      <c r="B30" s="43" t="s">
        <v>583</v>
      </c>
      <c r="C30" s="24"/>
      <c r="D30" s="24"/>
      <c r="E30" s="24"/>
      <c r="F30" s="24"/>
      <c r="G30" s="19"/>
    </row>
    <row r="31" spans="1:7" hidden="1" outlineLevel="1" x14ac:dyDescent="0.25">
      <c r="A31" s="24" t="s">
        <v>584</v>
      </c>
      <c r="B31" s="43"/>
      <c r="C31" s="24"/>
      <c r="D31" s="24"/>
      <c r="E31" s="24"/>
      <c r="F31" s="24"/>
      <c r="G31" s="19"/>
    </row>
    <row r="32" spans="1:7" hidden="1" outlineLevel="1" x14ac:dyDescent="0.25">
      <c r="A32" s="24" t="s">
        <v>585</v>
      </c>
      <c r="B32" s="43"/>
      <c r="C32" s="24"/>
      <c r="D32" s="24"/>
      <c r="E32" s="24"/>
      <c r="F32" s="24"/>
      <c r="G32" s="19"/>
    </row>
    <row r="33" spans="1:7" hidden="1" outlineLevel="1" x14ac:dyDescent="0.25">
      <c r="A33" s="24" t="s">
        <v>586</v>
      </c>
      <c r="B33" s="43"/>
      <c r="C33" s="24"/>
      <c r="D33" s="24"/>
      <c r="E33" s="24"/>
      <c r="F33" s="24"/>
      <c r="G33" s="19"/>
    </row>
    <row r="34" spans="1:7" hidden="1" outlineLevel="1" x14ac:dyDescent="0.25">
      <c r="A34" s="24" t="s">
        <v>587</v>
      </c>
      <c r="B34" s="43"/>
      <c r="C34" s="24"/>
      <c r="D34" s="24"/>
      <c r="E34" s="24"/>
      <c r="F34" s="24"/>
      <c r="G34" s="19"/>
    </row>
    <row r="35" spans="1:7" ht="30" collapsed="1" x14ac:dyDescent="0.25">
      <c r="A35" s="32"/>
      <c r="B35" s="33" t="s">
        <v>588</v>
      </c>
      <c r="C35" s="32" t="s">
        <v>589</v>
      </c>
      <c r="D35" s="32" t="s">
        <v>590</v>
      </c>
      <c r="E35" s="42"/>
      <c r="F35" s="34" t="s">
        <v>554</v>
      </c>
      <c r="G35" s="34"/>
    </row>
    <row r="36" spans="1:7" x14ac:dyDescent="0.25">
      <c r="A36" s="24" t="s">
        <v>591</v>
      </c>
      <c r="B36" s="24" t="s">
        <v>592</v>
      </c>
      <c r="C36" s="316">
        <v>1.1253007299223111E-4</v>
      </c>
      <c r="D36" s="38"/>
      <c r="E36" s="44"/>
      <c r="F36" s="316">
        <f>C36</f>
        <v>1.1253007299223111E-4</v>
      </c>
      <c r="G36" s="19"/>
    </row>
    <row r="37" spans="1:7" hidden="1" outlineLevel="1" x14ac:dyDescent="0.25">
      <c r="A37" s="24" t="s">
        <v>593</v>
      </c>
      <c r="B37" s="24"/>
      <c r="C37" s="38"/>
      <c r="D37" s="38"/>
      <c r="E37" s="44"/>
      <c r="F37" s="38"/>
      <c r="G37" s="19"/>
    </row>
    <row r="38" spans="1:7" hidden="1" outlineLevel="1" x14ac:dyDescent="0.25">
      <c r="A38" s="24" t="s">
        <v>594</v>
      </c>
      <c r="B38" s="24"/>
      <c r="C38" s="38"/>
      <c r="D38" s="38"/>
      <c r="E38" s="44"/>
      <c r="F38" s="38"/>
      <c r="G38" s="19"/>
    </row>
    <row r="39" spans="1:7" hidden="1" outlineLevel="1" x14ac:dyDescent="0.25">
      <c r="A39" s="24" t="s">
        <v>595</v>
      </c>
      <c r="B39" s="24"/>
      <c r="C39" s="38"/>
      <c r="D39" s="38"/>
      <c r="E39" s="44"/>
      <c r="F39" s="38"/>
      <c r="G39" s="19"/>
    </row>
    <row r="40" spans="1:7" hidden="1" outlineLevel="1" x14ac:dyDescent="0.25">
      <c r="A40" s="24" t="s">
        <v>596</v>
      </c>
      <c r="B40" s="24"/>
      <c r="C40" s="38"/>
      <c r="D40" s="38"/>
      <c r="E40" s="44"/>
      <c r="F40" s="38"/>
      <c r="G40" s="19"/>
    </row>
    <row r="41" spans="1:7" hidden="1" outlineLevel="1" x14ac:dyDescent="0.25">
      <c r="A41" s="24" t="s">
        <v>597</v>
      </c>
      <c r="B41" s="24"/>
      <c r="C41" s="38"/>
      <c r="D41" s="38"/>
      <c r="E41" s="44"/>
      <c r="F41" s="38"/>
      <c r="G41" s="19"/>
    </row>
    <row r="42" spans="1:7" hidden="1" outlineLevel="1" x14ac:dyDescent="0.25">
      <c r="A42" s="24" t="s">
        <v>598</v>
      </c>
      <c r="B42" s="24"/>
      <c r="C42" s="38"/>
      <c r="D42" s="38"/>
      <c r="E42" s="44"/>
      <c r="F42" s="38"/>
      <c r="G42" s="19"/>
    </row>
    <row r="43" spans="1:7" ht="30" collapsed="1" x14ac:dyDescent="0.25">
      <c r="A43" s="32"/>
      <c r="B43" s="33" t="s">
        <v>599</v>
      </c>
      <c r="C43" s="32" t="s">
        <v>589</v>
      </c>
      <c r="D43" s="32" t="s">
        <v>590</v>
      </c>
      <c r="E43" s="42"/>
      <c r="F43" s="34" t="s">
        <v>554</v>
      </c>
      <c r="G43" s="34"/>
    </row>
    <row r="44" spans="1:7" x14ac:dyDescent="0.25">
      <c r="A44" s="24" t="s">
        <v>600</v>
      </c>
      <c r="B44" s="45" t="s">
        <v>601</v>
      </c>
      <c r="C44" s="46">
        <f>C54</f>
        <v>1</v>
      </c>
      <c r="D44" s="46"/>
      <c r="E44" s="38"/>
      <c r="F44" s="46">
        <f>C44</f>
        <v>1</v>
      </c>
      <c r="G44" s="24"/>
    </row>
    <row r="45" spans="1:7" x14ac:dyDescent="0.25">
      <c r="A45" s="24" t="s">
        <v>602</v>
      </c>
      <c r="B45" s="24" t="s">
        <v>603</v>
      </c>
      <c r="C45" s="38"/>
      <c r="D45" s="38"/>
      <c r="E45" s="38"/>
      <c r="F45" s="38"/>
      <c r="G45" s="24"/>
    </row>
    <row r="46" spans="1:7" x14ac:dyDescent="0.25">
      <c r="A46" s="24" t="s">
        <v>604</v>
      </c>
      <c r="B46" s="24" t="s">
        <v>605</v>
      </c>
      <c r="C46" s="38"/>
      <c r="D46" s="38"/>
      <c r="E46" s="38"/>
      <c r="F46" s="38"/>
      <c r="G46" s="24"/>
    </row>
    <row r="47" spans="1:7" x14ac:dyDescent="0.25">
      <c r="A47" s="24" t="s">
        <v>606</v>
      </c>
      <c r="B47" s="24" t="s">
        <v>607</v>
      </c>
      <c r="C47" s="38"/>
      <c r="D47" s="38"/>
      <c r="E47" s="38"/>
      <c r="F47" s="38"/>
      <c r="G47" s="24"/>
    </row>
    <row r="48" spans="1:7" x14ac:dyDescent="0.25">
      <c r="A48" s="24" t="s">
        <v>608</v>
      </c>
      <c r="B48" s="24" t="s">
        <v>609</v>
      </c>
      <c r="C48" s="38"/>
      <c r="D48" s="38"/>
      <c r="E48" s="38"/>
      <c r="F48" s="38"/>
      <c r="G48" s="24"/>
    </row>
    <row r="49" spans="1:7" x14ac:dyDescent="0.25">
      <c r="A49" s="24" t="s">
        <v>610</v>
      </c>
      <c r="B49" s="24" t="s">
        <v>611</v>
      </c>
      <c r="C49" s="38"/>
      <c r="D49" s="38"/>
      <c r="E49" s="38"/>
      <c r="F49" s="38"/>
      <c r="G49" s="24"/>
    </row>
    <row r="50" spans="1:7" x14ac:dyDescent="0.25">
      <c r="A50" s="24" t="s">
        <v>612</v>
      </c>
      <c r="B50" s="24" t="s">
        <v>613</v>
      </c>
      <c r="C50" s="38"/>
      <c r="D50" s="38"/>
      <c r="E50" s="38"/>
      <c r="F50" s="38"/>
      <c r="G50" s="24"/>
    </row>
    <row r="51" spans="1:7" x14ac:dyDescent="0.25">
      <c r="A51" s="24" t="s">
        <v>614</v>
      </c>
      <c r="B51" s="24" t="s">
        <v>615</v>
      </c>
      <c r="C51" s="38"/>
      <c r="D51" s="38"/>
      <c r="E51" s="38"/>
      <c r="F51" s="38"/>
      <c r="G51" s="24"/>
    </row>
    <row r="52" spans="1:7" x14ac:dyDescent="0.25">
      <c r="A52" s="24" t="s">
        <v>616</v>
      </c>
      <c r="B52" s="24" t="s">
        <v>617</v>
      </c>
      <c r="C52" s="38"/>
      <c r="D52" s="38"/>
      <c r="E52" s="38"/>
      <c r="F52" s="38"/>
      <c r="G52" s="24"/>
    </row>
    <row r="53" spans="1:7" x14ac:dyDescent="0.25">
      <c r="A53" s="24" t="s">
        <v>618</v>
      </c>
      <c r="B53" s="24" t="s">
        <v>619</v>
      </c>
      <c r="C53" s="38"/>
      <c r="D53" s="38"/>
      <c r="E53" s="38"/>
      <c r="F53" s="38"/>
      <c r="G53" s="24"/>
    </row>
    <row r="54" spans="1:7" x14ac:dyDescent="0.25">
      <c r="A54" s="24" t="s">
        <v>620</v>
      </c>
      <c r="B54" s="24" t="s">
        <v>2</v>
      </c>
      <c r="C54" s="38">
        <v>1</v>
      </c>
      <c r="D54" s="38"/>
      <c r="E54" s="38"/>
      <c r="F54" s="38">
        <f>C54</f>
        <v>1</v>
      </c>
      <c r="G54" s="24"/>
    </row>
    <row r="55" spans="1:7" x14ac:dyDescent="0.25">
      <c r="A55" s="24" t="s">
        <v>621</v>
      </c>
      <c r="B55" s="24" t="s">
        <v>622</v>
      </c>
      <c r="C55" s="38"/>
      <c r="D55" s="38"/>
      <c r="E55" s="38"/>
      <c r="F55" s="38"/>
      <c r="G55" s="24"/>
    </row>
    <row r="56" spans="1:7" x14ac:dyDescent="0.25">
      <c r="A56" s="24" t="s">
        <v>623</v>
      </c>
      <c r="B56" s="24" t="s">
        <v>624</v>
      </c>
      <c r="C56" s="38"/>
      <c r="D56" s="38"/>
      <c r="E56" s="38"/>
      <c r="F56" s="38"/>
      <c r="G56" s="24"/>
    </row>
    <row r="57" spans="1:7" x14ac:dyDescent="0.25">
      <c r="A57" s="24" t="s">
        <v>625</v>
      </c>
      <c r="B57" s="24" t="s">
        <v>626</v>
      </c>
      <c r="C57" s="38"/>
      <c r="D57" s="38"/>
      <c r="E57" s="38"/>
      <c r="F57" s="38"/>
      <c r="G57" s="24"/>
    </row>
    <row r="58" spans="1:7" x14ac:dyDescent="0.25">
      <c r="A58" s="24" t="s">
        <v>627</v>
      </c>
      <c r="B58" s="24" t="s">
        <v>628</v>
      </c>
      <c r="C58" s="38"/>
      <c r="D58" s="38"/>
      <c r="E58" s="38"/>
      <c r="F58" s="38"/>
      <c r="G58" s="24"/>
    </row>
    <row r="59" spans="1:7" x14ac:dyDescent="0.25">
      <c r="A59" s="24" t="s">
        <v>629</v>
      </c>
      <c r="B59" s="24" t="s">
        <v>630</v>
      </c>
      <c r="C59" s="38"/>
      <c r="D59" s="38"/>
      <c r="E59" s="38"/>
      <c r="F59" s="38"/>
      <c r="G59" s="24"/>
    </row>
    <row r="60" spans="1:7" x14ac:dyDescent="0.25">
      <c r="A60" s="24" t="s">
        <v>631</v>
      </c>
      <c r="B60" s="24" t="s">
        <v>632</v>
      </c>
      <c r="C60" s="38"/>
      <c r="D60" s="38"/>
      <c r="E60" s="38"/>
      <c r="F60" s="38"/>
      <c r="G60" s="24"/>
    </row>
    <row r="61" spans="1:7" x14ac:dyDescent="0.25">
      <c r="A61" s="24" t="s">
        <v>633</v>
      </c>
      <c r="B61" s="24" t="s">
        <v>634</v>
      </c>
      <c r="C61" s="38"/>
      <c r="D61" s="38"/>
      <c r="E61" s="38"/>
      <c r="F61" s="38"/>
      <c r="G61" s="24"/>
    </row>
    <row r="62" spans="1:7" x14ac:dyDescent="0.25">
      <c r="A62" s="24" t="s">
        <v>635</v>
      </c>
      <c r="B62" s="24" t="s">
        <v>636</v>
      </c>
      <c r="C62" s="38"/>
      <c r="D62" s="38"/>
      <c r="E62" s="38"/>
      <c r="F62" s="38"/>
      <c r="G62" s="24"/>
    </row>
    <row r="63" spans="1:7" x14ac:dyDescent="0.25">
      <c r="A63" s="24" t="s">
        <v>637</v>
      </c>
      <c r="B63" s="24" t="s">
        <v>638</v>
      </c>
      <c r="C63" s="38"/>
      <c r="D63" s="38"/>
      <c r="E63" s="38"/>
      <c r="F63" s="38"/>
      <c r="G63" s="24"/>
    </row>
    <row r="64" spans="1:7" x14ac:dyDescent="0.25">
      <c r="A64" s="24" t="s">
        <v>639</v>
      </c>
      <c r="B64" s="24" t="s">
        <v>640</v>
      </c>
      <c r="C64" s="38"/>
      <c r="D64" s="38"/>
      <c r="E64" s="38"/>
      <c r="F64" s="38"/>
      <c r="G64" s="24"/>
    </row>
    <row r="65" spans="1:7" x14ac:dyDescent="0.25">
      <c r="A65" s="24" t="s">
        <v>641</v>
      </c>
      <c r="B65" s="24" t="s">
        <v>642</v>
      </c>
      <c r="C65" s="38"/>
      <c r="D65" s="38"/>
      <c r="E65" s="38"/>
      <c r="F65" s="38"/>
      <c r="G65" s="24"/>
    </row>
    <row r="66" spans="1:7" x14ac:dyDescent="0.25">
      <c r="A66" s="24" t="s">
        <v>643</v>
      </c>
      <c r="B66" s="24" t="s">
        <v>644</v>
      </c>
      <c r="C66" s="38"/>
      <c r="D66" s="38"/>
      <c r="E66" s="38"/>
      <c r="F66" s="38"/>
      <c r="G66" s="24"/>
    </row>
    <row r="67" spans="1:7" x14ac:dyDescent="0.25">
      <c r="A67" s="24" t="s">
        <v>645</v>
      </c>
      <c r="B67" s="24" t="s">
        <v>646</v>
      </c>
      <c r="C67" s="38"/>
      <c r="D67" s="38"/>
      <c r="E67" s="38"/>
      <c r="F67" s="38"/>
      <c r="G67" s="24"/>
    </row>
    <row r="68" spans="1:7" x14ac:dyDescent="0.25">
      <c r="A68" s="24" t="s">
        <v>647</v>
      </c>
      <c r="B68" s="24" t="s">
        <v>648</v>
      </c>
      <c r="C68" s="38"/>
      <c r="D68" s="38"/>
      <c r="E68" s="38"/>
      <c r="F68" s="38"/>
      <c r="G68" s="24"/>
    </row>
    <row r="69" spans="1:7" x14ac:dyDescent="0.25">
      <c r="A69" s="24" t="s">
        <v>649</v>
      </c>
      <c r="B69" s="24" t="s">
        <v>650</v>
      </c>
      <c r="C69" s="38"/>
      <c r="D69" s="38"/>
      <c r="E69" s="38"/>
      <c r="F69" s="38"/>
      <c r="G69" s="24"/>
    </row>
    <row r="70" spans="1:7" x14ac:dyDescent="0.25">
      <c r="A70" s="24" t="s">
        <v>651</v>
      </c>
      <c r="B70" s="24" t="s">
        <v>652</v>
      </c>
      <c r="C70" s="38"/>
      <c r="D70" s="38"/>
      <c r="E70" s="38"/>
      <c r="F70" s="38"/>
      <c r="G70" s="24"/>
    </row>
    <row r="71" spans="1:7" x14ac:dyDescent="0.25">
      <c r="A71" s="24" t="s">
        <v>653</v>
      </c>
      <c r="B71" s="24" t="s">
        <v>654</v>
      </c>
      <c r="C71" s="38"/>
      <c r="D71" s="38"/>
      <c r="E71" s="38"/>
      <c r="F71" s="38"/>
      <c r="G71" s="24"/>
    </row>
    <row r="72" spans="1:7" x14ac:dyDescent="0.25">
      <c r="A72" s="24" t="s">
        <v>655</v>
      </c>
      <c r="B72" s="45" t="s">
        <v>305</v>
      </c>
      <c r="C72" s="46">
        <v>0</v>
      </c>
      <c r="D72" s="46"/>
      <c r="E72" s="38"/>
      <c r="F72" s="46">
        <f>C72</f>
        <v>0</v>
      </c>
      <c r="G72" s="24"/>
    </row>
    <row r="73" spans="1:7" x14ac:dyDescent="0.25">
      <c r="A73" s="24" t="s">
        <v>656</v>
      </c>
      <c r="B73" s="24" t="s">
        <v>657</v>
      </c>
      <c r="C73" s="38"/>
      <c r="D73" s="38"/>
      <c r="E73" s="38"/>
      <c r="F73" s="38"/>
      <c r="G73" s="24"/>
    </row>
    <row r="74" spans="1:7" x14ac:dyDescent="0.25">
      <c r="A74" s="24" t="s">
        <v>658</v>
      </c>
      <c r="B74" s="24" t="s">
        <v>659</v>
      </c>
      <c r="C74" s="38"/>
      <c r="D74" s="38"/>
      <c r="E74" s="38"/>
      <c r="F74" s="38"/>
      <c r="G74" s="24"/>
    </row>
    <row r="75" spans="1:7" x14ac:dyDescent="0.25">
      <c r="A75" s="24" t="s">
        <v>660</v>
      </c>
      <c r="B75" s="24" t="s">
        <v>661</v>
      </c>
      <c r="C75" s="38"/>
      <c r="D75" s="38"/>
      <c r="E75" s="38"/>
      <c r="F75" s="38"/>
      <c r="G75" s="24"/>
    </row>
    <row r="76" spans="1:7" x14ac:dyDescent="0.25">
      <c r="A76" s="24" t="s">
        <v>662</v>
      </c>
      <c r="B76" s="45" t="s">
        <v>105</v>
      </c>
      <c r="C76" s="46">
        <v>0</v>
      </c>
      <c r="D76" s="46"/>
      <c r="E76" s="38"/>
      <c r="F76" s="46">
        <f>C76</f>
        <v>0</v>
      </c>
      <c r="G76" s="24"/>
    </row>
    <row r="77" spans="1:7" x14ac:dyDescent="0.25">
      <c r="A77" s="24" t="s">
        <v>663</v>
      </c>
      <c r="B77" s="47" t="s">
        <v>307</v>
      </c>
      <c r="C77" s="38"/>
      <c r="D77" s="38"/>
      <c r="E77" s="38"/>
      <c r="F77" s="38"/>
      <c r="G77" s="24"/>
    </row>
    <row r="78" spans="1:7" x14ac:dyDescent="0.25">
      <c r="A78" s="24" t="s">
        <v>664</v>
      </c>
      <c r="B78" s="24" t="s">
        <v>665</v>
      </c>
      <c r="C78" s="38"/>
      <c r="D78" s="38"/>
      <c r="E78" s="38"/>
      <c r="F78" s="38"/>
      <c r="G78" s="24"/>
    </row>
    <row r="79" spans="1:7" x14ac:dyDescent="0.25">
      <c r="A79" s="24" t="s">
        <v>666</v>
      </c>
      <c r="B79" s="47" t="s">
        <v>309</v>
      </c>
      <c r="C79" s="38"/>
      <c r="D79" s="38"/>
      <c r="E79" s="38"/>
      <c r="F79" s="38"/>
      <c r="G79" s="24"/>
    </row>
    <row r="80" spans="1:7" x14ac:dyDescent="0.25">
      <c r="A80" s="24" t="s">
        <v>667</v>
      </c>
      <c r="B80" s="47" t="s">
        <v>311</v>
      </c>
      <c r="C80" s="38"/>
      <c r="D80" s="38"/>
      <c r="E80" s="38"/>
      <c r="F80" s="38"/>
      <c r="G80" s="24"/>
    </row>
    <row r="81" spans="1:7" x14ac:dyDescent="0.25">
      <c r="A81" s="24" t="s">
        <v>668</v>
      </c>
      <c r="B81" s="47" t="s">
        <v>313</v>
      </c>
      <c r="C81" s="38"/>
      <c r="D81" s="38"/>
      <c r="E81" s="38"/>
      <c r="F81" s="38"/>
      <c r="G81" s="24"/>
    </row>
    <row r="82" spans="1:7" x14ac:dyDescent="0.25">
      <c r="A82" s="24" t="s">
        <v>669</v>
      </c>
      <c r="B82" s="47" t="s">
        <v>315</v>
      </c>
      <c r="C82" s="38"/>
      <c r="D82" s="38"/>
      <c r="E82" s="38"/>
      <c r="F82" s="38"/>
      <c r="G82" s="24"/>
    </row>
    <row r="83" spans="1:7" x14ac:dyDescent="0.25">
      <c r="A83" s="24" t="s">
        <v>670</v>
      </c>
      <c r="B83" s="47" t="s">
        <v>317</v>
      </c>
      <c r="C83" s="38"/>
      <c r="D83" s="38"/>
      <c r="E83" s="38"/>
      <c r="F83" s="38"/>
      <c r="G83" s="24"/>
    </row>
    <row r="84" spans="1:7" x14ac:dyDescent="0.25">
      <c r="A84" s="24" t="s">
        <v>671</v>
      </c>
      <c r="B84" s="47" t="s">
        <v>319</v>
      </c>
      <c r="C84" s="38"/>
      <c r="D84" s="38"/>
      <c r="E84" s="38"/>
      <c r="F84" s="38"/>
      <c r="G84" s="24"/>
    </row>
    <row r="85" spans="1:7" x14ac:dyDescent="0.25">
      <c r="A85" s="24" t="s">
        <v>672</v>
      </c>
      <c r="B85" s="47" t="s">
        <v>321</v>
      </c>
      <c r="C85" s="38"/>
      <c r="D85" s="38"/>
      <c r="E85" s="38"/>
      <c r="F85" s="38"/>
      <c r="G85" s="24"/>
    </row>
    <row r="86" spans="1:7" x14ac:dyDescent="0.25">
      <c r="A86" s="24" t="s">
        <v>673</v>
      </c>
      <c r="B86" s="47" t="s">
        <v>323</v>
      </c>
      <c r="C86" s="38"/>
      <c r="D86" s="38"/>
      <c r="E86" s="38"/>
      <c r="F86" s="38"/>
      <c r="G86" s="24"/>
    </row>
    <row r="87" spans="1:7" x14ac:dyDescent="0.25">
      <c r="A87" s="24" t="s">
        <v>674</v>
      </c>
      <c r="B87" s="47" t="s">
        <v>105</v>
      </c>
      <c r="C87" s="38"/>
      <c r="D87" s="38"/>
      <c r="E87" s="38"/>
      <c r="F87" s="38"/>
      <c r="G87" s="24"/>
    </row>
    <row r="88" spans="1:7" hidden="1" outlineLevel="1" x14ac:dyDescent="0.25">
      <c r="A88" s="24" t="s">
        <v>675</v>
      </c>
      <c r="B88" s="39" t="s">
        <v>109</v>
      </c>
      <c r="C88" s="38"/>
      <c r="D88" s="38"/>
      <c r="E88" s="38"/>
      <c r="F88" s="38"/>
      <c r="G88" s="24"/>
    </row>
    <row r="89" spans="1:7" hidden="1" outlineLevel="1" x14ac:dyDescent="0.25">
      <c r="A89" s="24" t="s">
        <v>676</v>
      </c>
      <c r="B89" s="39" t="s">
        <v>109</v>
      </c>
      <c r="C89" s="38"/>
      <c r="D89" s="38"/>
      <c r="E89" s="38"/>
      <c r="F89" s="38"/>
      <c r="G89" s="24"/>
    </row>
    <row r="90" spans="1:7" hidden="1" outlineLevel="1" x14ac:dyDescent="0.25">
      <c r="A90" s="24" t="s">
        <v>677</v>
      </c>
      <c r="B90" s="39" t="s">
        <v>109</v>
      </c>
      <c r="C90" s="38"/>
      <c r="D90" s="38"/>
      <c r="E90" s="38"/>
      <c r="F90" s="38"/>
      <c r="G90" s="24"/>
    </row>
    <row r="91" spans="1:7" hidden="1" outlineLevel="1" x14ac:dyDescent="0.25">
      <c r="A91" s="24" t="s">
        <v>678</v>
      </c>
      <c r="B91" s="39" t="s">
        <v>109</v>
      </c>
      <c r="C91" s="38"/>
      <c r="D91" s="38"/>
      <c r="E91" s="38"/>
      <c r="F91" s="38"/>
      <c r="G91" s="24"/>
    </row>
    <row r="92" spans="1:7" hidden="1" outlineLevel="1" x14ac:dyDescent="0.25">
      <c r="A92" s="24" t="s">
        <v>679</v>
      </c>
      <c r="B92" s="39" t="s">
        <v>109</v>
      </c>
      <c r="C92" s="38"/>
      <c r="D92" s="38"/>
      <c r="E92" s="38"/>
      <c r="F92" s="38"/>
      <c r="G92" s="24"/>
    </row>
    <row r="93" spans="1:7" hidden="1" outlineLevel="1" x14ac:dyDescent="0.25">
      <c r="A93" s="24" t="s">
        <v>680</v>
      </c>
      <c r="B93" s="39" t="s">
        <v>109</v>
      </c>
      <c r="C93" s="38"/>
      <c r="D93" s="38"/>
      <c r="E93" s="38"/>
      <c r="F93" s="38"/>
      <c r="G93" s="24"/>
    </row>
    <row r="94" spans="1:7" hidden="1" outlineLevel="1" x14ac:dyDescent="0.25">
      <c r="A94" s="24" t="s">
        <v>681</v>
      </c>
      <c r="B94" s="39" t="s">
        <v>109</v>
      </c>
      <c r="C94" s="38"/>
      <c r="D94" s="38"/>
      <c r="E94" s="38"/>
      <c r="F94" s="38"/>
      <c r="G94" s="24"/>
    </row>
    <row r="95" spans="1:7" hidden="1" outlineLevel="1" x14ac:dyDescent="0.25">
      <c r="A95" s="24" t="s">
        <v>682</v>
      </c>
      <c r="B95" s="39" t="s">
        <v>109</v>
      </c>
      <c r="C95" s="38"/>
      <c r="D95" s="38"/>
      <c r="E95" s="38"/>
      <c r="F95" s="38"/>
      <c r="G95" s="24"/>
    </row>
    <row r="96" spans="1:7" hidden="1" outlineLevel="1" x14ac:dyDescent="0.25">
      <c r="A96" s="24" t="s">
        <v>683</v>
      </c>
      <c r="B96" s="39" t="s">
        <v>109</v>
      </c>
      <c r="C96" s="38"/>
      <c r="D96" s="38"/>
      <c r="E96" s="38"/>
      <c r="F96" s="38"/>
      <c r="G96" s="24"/>
    </row>
    <row r="97" spans="1:7" hidden="1" outlineLevel="1" x14ac:dyDescent="0.25">
      <c r="A97" s="24" t="s">
        <v>684</v>
      </c>
      <c r="B97" s="39" t="s">
        <v>109</v>
      </c>
      <c r="C97" s="38"/>
      <c r="D97" s="38"/>
      <c r="E97" s="38"/>
      <c r="F97" s="38"/>
      <c r="G97" s="24"/>
    </row>
    <row r="98" spans="1:7" ht="30" collapsed="1" x14ac:dyDescent="0.25">
      <c r="A98" s="32"/>
      <c r="B98" s="48" t="s">
        <v>685</v>
      </c>
      <c r="C98" s="32" t="s">
        <v>589</v>
      </c>
      <c r="D98" s="32" t="s">
        <v>590</v>
      </c>
      <c r="E98" s="42"/>
      <c r="F98" s="34" t="s">
        <v>554</v>
      </c>
      <c r="G98" s="34"/>
    </row>
    <row r="99" spans="1:7" x14ac:dyDescent="0.25">
      <c r="A99" s="24" t="s">
        <v>686</v>
      </c>
      <c r="B99" s="47" t="s">
        <v>687</v>
      </c>
      <c r="C99" s="38">
        <v>0.11290070188862349</v>
      </c>
      <c r="D99" s="38"/>
      <c r="E99" s="38"/>
      <c r="F99" s="38">
        <f>IF(ISBLANK(C99),"",C99)</f>
        <v>0.11290070188862349</v>
      </c>
      <c r="G99" s="24"/>
    </row>
    <row r="100" spans="1:7" x14ac:dyDescent="0.25">
      <c r="A100" s="24" t="s">
        <v>688</v>
      </c>
      <c r="B100" s="47" t="s">
        <v>689</v>
      </c>
      <c r="C100" s="38">
        <v>1.347410248327284E-2</v>
      </c>
      <c r="D100" s="38"/>
      <c r="E100" s="38"/>
      <c r="F100" s="38">
        <f>IF(ISBLANK(C100),"",C100)</f>
        <v>1.347410248327284E-2</v>
      </c>
      <c r="G100" s="24"/>
    </row>
    <row r="101" spans="1:7" x14ac:dyDescent="0.25">
      <c r="A101" s="24" t="s">
        <v>690</v>
      </c>
      <c r="B101" s="47" t="s">
        <v>691</v>
      </c>
      <c r="C101" s="38">
        <v>2.6058692519141721E-2</v>
      </c>
      <c r="D101" s="38"/>
      <c r="E101" s="38"/>
      <c r="F101" s="38">
        <f t="shared" ref="F101:F148" si="0">IF(ISBLANK(C101),"",C101)</f>
        <v>2.6058692519141721E-2</v>
      </c>
      <c r="G101" s="24"/>
    </row>
    <row r="102" spans="1:7" x14ac:dyDescent="0.25">
      <c r="A102" s="24" t="s">
        <v>692</v>
      </c>
      <c r="B102" s="47" t="s">
        <v>693</v>
      </c>
      <c r="C102" s="38">
        <v>2.0143588786543043E-2</v>
      </c>
      <c r="D102" s="38"/>
      <c r="E102" s="38"/>
      <c r="F102" s="38">
        <f t="shared" si="0"/>
        <v>2.0143588786543043E-2</v>
      </c>
      <c r="G102" s="24"/>
    </row>
    <row r="103" spans="1:7" x14ac:dyDescent="0.25">
      <c r="A103" s="24" t="s">
        <v>694</v>
      </c>
      <c r="B103" s="47" t="s">
        <v>695</v>
      </c>
      <c r="C103" s="38">
        <v>6.3622267558546865E-3</v>
      </c>
      <c r="D103" s="38"/>
      <c r="E103" s="38"/>
      <c r="F103" s="38">
        <f t="shared" si="0"/>
        <v>6.3622267558546865E-3</v>
      </c>
      <c r="G103" s="24"/>
    </row>
    <row r="104" spans="1:7" x14ac:dyDescent="0.25">
      <c r="A104" s="24" t="s">
        <v>696</v>
      </c>
      <c r="B104" s="47" t="s">
        <v>697</v>
      </c>
      <c r="C104" s="38">
        <v>3.2774463616943588E-3</v>
      </c>
      <c r="D104" s="38"/>
      <c r="E104" s="38"/>
      <c r="F104" s="38">
        <f t="shared" si="0"/>
        <v>3.2774463616943588E-3</v>
      </c>
      <c r="G104" s="24"/>
    </row>
    <row r="105" spans="1:7" x14ac:dyDescent="0.25">
      <c r="A105" s="24" t="s">
        <v>698</v>
      </c>
      <c r="B105" s="47" t="s">
        <v>699</v>
      </c>
      <c r="C105" s="38">
        <v>3.3958228610653785E-2</v>
      </c>
      <c r="D105" s="38"/>
      <c r="E105" s="38"/>
      <c r="F105" s="38">
        <f t="shared" si="0"/>
        <v>3.3958228610653785E-2</v>
      </c>
      <c r="G105" s="24"/>
    </row>
    <row r="106" spans="1:7" x14ac:dyDescent="0.25">
      <c r="A106" s="24" t="s">
        <v>700</v>
      </c>
      <c r="B106" s="47" t="s">
        <v>701</v>
      </c>
      <c r="C106" s="38">
        <v>0.10431811820897791</v>
      </c>
      <c r="D106" s="38"/>
      <c r="E106" s="38"/>
      <c r="F106" s="38">
        <f t="shared" si="0"/>
        <v>0.10431811820897791</v>
      </c>
      <c r="G106" s="24"/>
    </row>
    <row r="107" spans="1:7" x14ac:dyDescent="0.25">
      <c r="A107" s="24" t="s">
        <v>702</v>
      </c>
      <c r="B107" s="47" t="s">
        <v>703</v>
      </c>
      <c r="C107" s="38">
        <v>0.34635984183982121</v>
      </c>
      <c r="D107" s="38"/>
      <c r="E107" s="38"/>
      <c r="F107" s="38">
        <f t="shared" si="0"/>
        <v>0.34635984183982121</v>
      </c>
      <c r="G107" s="24"/>
    </row>
    <row r="108" spans="1:7" x14ac:dyDescent="0.25">
      <c r="A108" s="24" t="s">
        <v>704</v>
      </c>
      <c r="B108" s="47" t="s">
        <v>705</v>
      </c>
      <c r="C108" s="38">
        <v>4.4638360067071621E-2</v>
      </c>
      <c r="D108" s="38"/>
      <c r="E108" s="38"/>
      <c r="F108" s="38">
        <f t="shared" si="0"/>
        <v>4.4638360067071621E-2</v>
      </c>
      <c r="G108" s="24"/>
    </row>
    <row r="109" spans="1:7" x14ac:dyDescent="0.25">
      <c r="A109" s="24" t="s">
        <v>706</v>
      </c>
      <c r="B109" s="47" t="s">
        <v>707</v>
      </c>
      <c r="C109" s="38">
        <v>7.1428353060677671E-2</v>
      </c>
      <c r="D109" s="38"/>
      <c r="E109" s="38"/>
      <c r="F109" s="38">
        <f t="shared" si="0"/>
        <v>7.1428353060677671E-2</v>
      </c>
      <c r="G109" s="24"/>
    </row>
    <row r="110" spans="1:7" x14ac:dyDescent="0.25">
      <c r="A110" s="24" t="s">
        <v>708</v>
      </c>
      <c r="B110" s="47" t="s">
        <v>709</v>
      </c>
      <c r="C110" s="38">
        <v>7.5154081119168922E-2</v>
      </c>
      <c r="D110" s="38"/>
      <c r="E110" s="38"/>
      <c r="F110" s="38">
        <f t="shared" si="0"/>
        <v>7.5154081119168922E-2</v>
      </c>
      <c r="G110" s="24"/>
    </row>
    <row r="111" spans="1:7" x14ac:dyDescent="0.25">
      <c r="A111" s="24" t="s">
        <v>710</v>
      </c>
      <c r="B111" s="47" t="s">
        <v>711</v>
      </c>
      <c r="C111" s="38">
        <v>3.4653715455642442E-2</v>
      </c>
      <c r="D111" s="38"/>
      <c r="E111" s="38"/>
      <c r="F111" s="38">
        <f t="shared" si="0"/>
        <v>3.4653715455642442E-2</v>
      </c>
      <c r="G111" s="24"/>
    </row>
    <row r="112" spans="1:7" x14ac:dyDescent="0.25">
      <c r="A112" s="24" t="s">
        <v>712</v>
      </c>
      <c r="B112" s="47" t="s">
        <v>713</v>
      </c>
      <c r="C112" s="38">
        <v>0.10727254284285638</v>
      </c>
      <c r="D112" s="38"/>
      <c r="E112" s="38"/>
      <c r="F112" s="38">
        <f t="shared" si="0"/>
        <v>0.10727254284285638</v>
      </c>
      <c r="G112" s="24"/>
    </row>
    <row r="113" spans="1:7" hidden="1" outlineLevel="1" x14ac:dyDescent="0.25">
      <c r="A113" s="24" t="s">
        <v>714</v>
      </c>
      <c r="B113" s="47"/>
      <c r="C113" s="38"/>
      <c r="D113" s="38"/>
      <c r="E113" s="38"/>
      <c r="F113" s="38" t="str">
        <f t="shared" si="0"/>
        <v/>
      </c>
      <c r="G113" s="24"/>
    </row>
    <row r="114" spans="1:7" hidden="1" outlineLevel="1" x14ac:dyDescent="0.25">
      <c r="A114" s="24" t="s">
        <v>715</v>
      </c>
      <c r="B114" s="47"/>
      <c r="C114" s="38"/>
      <c r="D114" s="38"/>
      <c r="E114" s="38"/>
      <c r="F114" s="38" t="str">
        <f t="shared" si="0"/>
        <v/>
      </c>
      <c r="G114" s="24"/>
    </row>
    <row r="115" spans="1:7" hidden="1" outlineLevel="1" x14ac:dyDescent="0.25">
      <c r="A115" s="24" t="s">
        <v>716</v>
      </c>
      <c r="B115" s="47"/>
      <c r="C115" s="38"/>
      <c r="D115" s="38"/>
      <c r="E115" s="38"/>
      <c r="F115" s="38" t="str">
        <f t="shared" si="0"/>
        <v/>
      </c>
      <c r="G115" s="24"/>
    </row>
    <row r="116" spans="1:7" hidden="1" outlineLevel="1" x14ac:dyDescent="0.25">
      <c r="A116" s="24" t="s">
        <v>717</v>
      </c>
      <c r="B116" s="47"/>
      <c r="C116" s="38"/>
      <c r="D116" s="38"/>
      <c r="E116" s="38"/>
      <c r="F116" s="38" t="str">
        <f t="shared" si="0"/>
        <v/>
      </c>
      <c r="G116" s="24"/>
    </row>
    <row r="117" spans="1:7" hidden="1" outlineLevel="1" x14ac:dyDescent="0.25">
      <c r="A117" s="24" t="s">
        <v>718</v>
      </c>
      <c r="B117" s="47"/>
      <c r="C117" s="38"/>
      <c r="D117" s="38"/>
      <c r="E117" s="38"/>
      <c r="F117" s="38" t="str">
        <f t="shared" si="0"/>
        <v/>
      </c>
      <c r="G117" s="24"/>
    </row>
    <row r="118" spans="1:7" hidden="1" outlineLevel="1" x14ac:dyDescent="0.25">
      <c r="A118" s="24" t="s">
        <v>719</v>
      </c>
      <c r="B118" s="47"/>
      <c r="C118" s="38"/>
      <c r="D118" s="38"/>
      <c r="E118" s="38"/>
      <c r="F118" s="38" t="str">
        <f t="shared" si="0"/>
        <v/>
      </c>
      <c r="G118" s="24"/>
    </row>
    <row r="119" spans="1:7" hidden="1" outlineLevel="1" x14ac:dyDescent="0.25">
      <c r="A119" s="24" t="s">
        <v>720</v>
      </c>
      <c r="B119" s="47"/>
      <c r="C119" s="38"/>
      <c r="D119" s="38"/>
      <c r="E119" s="38"/>
      <c r="F119" s="38" t="str">
        <f t="shared" si="0"/>
        <v/>
      </c>
      <c r="G119" s="24"/>
    </row>
    <row r="120" spans="1:7" hidden="1" outlineLevel="1" x14ac:dyDescent="0.25">
      <c r="A120" s="24" t="s">
        <v>721</v>
      </c>
      <c r="B120" s="47"/>
      <c r="C120" s="38"/>
      <c r="D120" s="38"/>
      <c r="E120" s="38"/>
      <c r="F120" s="38" t="str">
        <f t="shared" si="0"/>
        <v/>
      </c>
      <c r="G120" s="24"/>
    </row>
    <row r="121" spans="1:7" hidden="1" outlineLevel="1" x14ac:dyDescent="0.25">
      <c r="A121" s="24" t="s">
        <v>722</v>
      </c>
      <c r="B121" s="47"/>
      <c r="C121" s="38"/>
      <c r="D121" s="38"/>
      <c r="E121" s="38"/>
      <c r="F121" s="38" t="str">
        <f t="shared" si="0"/>
        <v/>
      </c>
      <c r="G121" s="24"/>
    </row>
    <row r="122" spans="1:7" hidden="1" outlineLevel="1" x14ac:dyDescent="0.25">
      <c r="A122" s="24" t="s">
        <v>723</v>
      </c>
      <c r="B122" s="47"/>
      <c r="C122" s="38"/>
      <c r="D122" s="38"/>
      <c r="E122" s="38"/>
      <c r="F122" s="38" t="str">
        <f t="shared" si="0"/>
        <v/>
      </c>
      <c r="G122" s="24"/>
    </row>
    <row r="123" spans="1:7" hidden="1" outlineLevel="1" x14ac:dyDescent="0.25">
      <c r="A123" s="24" t="s">
        <v>724</v>
      </c>
      <c r="B123" s="47"/>
      <c r="C123" s="38"/>
      <c r="D123" s="38"/>
      <c r="E123" s="38"/>
      <c r="F123" s="38" t="str">
        <f t="shared" si="0"/>
        <v/>
      </c>
      <c r="G123" s="24"/>
    </row>
    <row r="124" spans="1:7" hidden="1" outlineLevel="1" x14ac:dyDescent="0.25">
      <c r="A124" s="24" t="s">
        <v>725</v>
      </c>
      <c r="B124" s="47"/>
      <c r="C124" s="38"/>
      <c r="D124" s="38"/>
      <c r="E124" s="38"/>
      <c r="F124" s="38" t="str">
        <f t="shared" si="0"/>
        <v/>
      </c>
      <c r="G124" s="24"/>
    </row>
    <row r="125" spans="1:7" hidden="1" outlineLevel="1" x14ac:dyDescent="0.25">
      <c r="A125" s="24" t="s">
        <v>726</v>
      </c>
      <c r="B125" s="47"/>
      <c r="C125" s="38"/>
      <c r="D125" s="38"/>
      <c r="E125" s="38"/>
      <c r="F125" s="38" t="str">
        <f t="shared" si="0"/>
        <v/>
      </c>
      <c r="G125" s="24"/>
    </row>
    <row r="126" spans="1:7" hidden="1" outlineLevel="1" x14ac:dyDescent="0.25">
      <c r="A126" s="24" t="s">
        <v>727</v>
      </c>
      <c r="B126" s="47"/>
      <c r="C126" s="38"/>
      <c r="D126" s="38"/>
      <c r="E126" s="38"/>
      <c r="F126" s="38" t="str">
        <f t="shared" si="0"/>
        <v/>
      </c>
      <c r="G126" s="24"/>
    </row>
    <row r="127" spans="1:7" hidden="1" outlineLevel="1" x14ac:dyDescent="0.25">
      <c r="A127" s="24" t="s">
        <v>728</v>
      </c>
      <c r="B127" s="47"/>
      <c r="C127" s="38"/>
      <c r="D127" s="38"/>
      <c r="E127" s="38"/>
      <c r="F127" s="38" t="str">
        <f t="shared" si="0"/>
        <v/>
      </c>
      <c r="G127" s="24"/>
    </row>
    <row r="128" spans="1:7" hidden="1" outlineLevel="1" x14ac:dyDescent="0.25">
      <c r="A128" s="24" t="s">
        <v>729</v>
      </c>
      <c r="B128" s="47"/>
      <c r="C128" s="38"/>
      <c r="D128" s="38"/>
      <c r="E128" s="38"/>
      <c r="F128" s="38" t="str">
        <f t="shared" si="0"/>
        <v/>
      </c>
      <c r="G128" s="24"/>
    </row>
    <row r="129" spans="1:7" hidden="1" outlineLevel="1" x14ac:dyDescent="0.25">
      <c r="A129" s="24" t="s">
        <v>730</v>
      </c>
      <c r="B129" s="47"/>
      <c r="C129" s="38"/>
      <c r="D129" s="38"/>
      <c r="E129" s="38"/>
      <c r="F129" s="38" t="str">
        <f t="shared" si="0"/>
        <v/>
      </c>
      <c r="G129" s="24"/>
    </row>
    <row r="130" spans="1:7" hidden="1" outlineLevel="1" x14ac:dyDescent="0.25">
      <c r="A130" s="24" t="s">
        <v>731</v>
      </c>
      <c r="B130" s="47"/>
      <c r="C130" s="38"/>
      <c r="D130" s="38"/>
      <c r="E130" s="38"/>
      <c r="F130" s="38" t="str">
        <f t="shared" si="0"/>
        <v/>
      </c>
      <c r="G130" s="24"/>
    </row>
    <row r="131" spans="1:7" hidden="1" outlineLevel="1" x14ac:dyDescent="0.25">
      <c r="A131" s="24" t="s">
        <v>732</v>
      </c>
      <c r="B131" s="47"/>
      <c r="C131" s="38"/>
      <c r="D131" s="38"/>
      <c r="E131" s="38"/>
      <c r="F131" s="38" t="str">
        <f t="shared" si="0"/>
        <v/>
      </c>
      <c r="G131" s="24"/>
    </row>
    <row r="132" spans="1:7" hidden="1" outlineLevel="1" x14ac:dyDescent="0.25">
      <c r="A132" s="24" t="s">
        <v>733</v>
      </c>
      <c r="B132" s="47"/>
      <c r="C132" s="38"/>
      <c r="D132" s="38"/>
      <c r="E132" s="38"/>
      <c r="F132" s="38" t="str">
        <f t="shared" si="0"/>
        <v/>
      </c>
      <c r="G132" s="24"/>
    </row>
    <row r="133" spans="1:7" hidden="1" outlineLevel="1" x14ac:dyDescent="0.25">
      <c r="A133" s="24" t="s">
        <v>734</v>
      </c>
      <c r="B133" s="47"/>
      <c r="C133" s="38"/>
      <c r="D133" s="38"/>
      <c r="E133" s="38"/>
      <c r="F133" s="38" t="str">
        <f t="shared" si="0"/>
        <v/>
      </c>
      <c r="G133" s="24"/>
    </row>
    <row r="134" spans="1:7" hidden="1" outlineLevel="1" x14ac:dyDescent="0.25">
      <c r="A134" s="24" t="s">
        <v>735</v>
      </c>
      <c r="B134" s="47"/>
      <c r="C134" s="38"/>
      <c r="D134" s="38"/>
      <c r="E134" s="38"/>
      <c r="F134" s="38" t="str">
        <f t="shared" si="0"/>
        <v/>
      </c>
      <c r="G134" s="24"/>
    </row>
    <row r="135" spans="1:7" hidden="1" outlineLevel="1" x14ac:dyDescent="0.25">
      <c r="A135" s="24" t="s">
        <v>736</v>
      </c>
      <c r="B135" s="47"/>
      <c r="C135" s="38"/>
      <c r="D135" s="38"/>
      <c r="E135" s="38"/>
      <c r="F135" s="38" t="str">
        <f t="shared" si="0"/>
        <v/>
      </c>
      <c r="G135" s="24"/>
    </row>
    <row r="136" spans="1:7" hidden="1" outlineLevel="1" x14ac:dyDescent="0.25">
      <c r="A136" s="24" t="s">
        <v>737</v>
      </c>
      <c r="B136" s="47"/>
      <c r="C136" s="38"/>
      <c r="D136" s="38"/>
      <c r="E136" s="38"/>
      <c r="F136" s="38" t="str">
        <f t="shared" si="0"/>
        <v/>
      </c>
      <c r="G136" s="24"/>
    </row>
    <row r="137" spans="1:7" hidden="1" outlineLevel="1" x14ac:dyDescent="0.25">
      <c r="A137" s="24" t="s">
        <v>738</v>
      </c>
      <c r="B137" s="47"/>
      <c r="C137" s="38"/>
      <c r="D137" s="38"/>
      <c r="E137" s="38"/>
      <c r="F137" s="38" t="str">
        <f t="shared" si="0"/>
        <v/>
      </c>
      <c r="G137" s="24"/>
    </row>
    <row r="138" spans="1:7" hidden="1" outlineLevel="1" x14ac:dyDescent="0.25">
      <c r="A138" s="24" t="s">
        <v>739</v>
      </c>
      <c r="B138" s="47"/>
      <c r="C138" s="38"/>
      <c r="D138" s="38"/>
      <c r="E138" s="38"/>
      <c r="F138" s="38" t="str">
        <f t="shared" si="0"/>
        <v/>
      </c>
      <c r="G138" s="24"/>
    </row>
    <row r="139" spans="1:7" hidden="1" outlineLevel="1" x14ac:dyDescent="0.25">
      <c r="A139" s="24" t="s">
        <v>740</v>
      </c>
      <c r="B139" s="47"/>
      <c r="C139" s="38"/>
      <c r="D139" s="38"/>
      <c r="E139" s="38"/>
      <c r="F139" s="38" t="str">
        <f t="shared" si="0"/>
        <v/>
      </c>
      <c r="G139" s="24"/>
    </row>
    <row r="140" spans="1:7" hidden="1" outlineLevel="1" x14ac:dyDescent="0.25">
      <c r="A140" s="24" t="s">
        <v>741</v>
      </c>
      <c r="B140" s="47"/>
      <c r="C140" s="38"/>
      <c r="D140" s="38"/>
      <c r="E140" s="38"/>
      <c r="F140" s="38" t="str">
        <f t="shared" si="0"/>
        <v/>
      </c>
      <c r="G140" s="24"/>
    </row>
    <row r="141" spans="1:7" hidden="1" outlineLevel="1" x14ac:dyDescent="0.25">
      <c r="A141" s="24" t="s">
        <v>742</v>
      </c>
      <c r="B141" s="47"/>
      <c r="C141" s="38"/>
      <c r="D141" s="38"/>
      <c r="E141" s="38"/>
      <c r="F141" s="38" t="str">
        <f t="shared" si="0"/>
        <v/>
      </c>
      <c r="G141" s="24"/>
    </row>
    <row r="142" spans="1:7" hidden="1" outlineLevel="1" x14ac:dyDescent="0.25">
      <c r="A142" s="24" t="s">
        <v>743</v>
      </c>
      <c r="B142" s="47"/>
      <c r="C142" s="38"/>
      <c r="D142" s="38"/>
      <c r="E142" s="38"/>
      <c r="F142" s="38" t="str">
        <f t="shared" si="0"/>
        <v/>
      </c>
      <c r="G142" s="24"/>
    </row>
    <row r="143" spans="1:7" hidden="1" outlineLevel="1" x14ac:dyDescent="0.25">
      <c r="A143" s="24" t="s">
        <v>744</v>
      </c>
      <c r="B143" s="47"/>
      <c r="C143" s="38"/>
      <c r="D143" s="38"/>
      <c r="E143" s="38"/>
      <c r="F143" s="38" t="str">
        <f t="shared" si="0"/>
        <v/>
      </c>
      <c r="G143" s="24"/>
    </row>
    <row r="144" spans="1:7" hidden="1" outlineLevel="1" x14ac:dyDescent="0.25">
      <c r="A144" s="24" t="s">
        <v>745</v>
      </c>
      <c r="B144" s="47"/>
      <c r="C144" s="38"/>
      <c r="D144" s="38"/>
      <c r="E144" s="38"/>
      <c r="F144" s="38" t="str">
        <f t="shared" si="0"/>
        <v/>
      </c>
      <c r="G144" s="24"/>
    </row>
    <row r="145" spans="1:7" hidden="1" outlineLevel="1" x14ac:dyDescent="0.25">
      <c r="A145" s="24" t="s">
        <v>746</v>
      </c>
      <c r="B145" s="47"/>
      <c r="C145" s="38"/>
      <c r="D145" s="38"/>
      <c r="E145" s="38"/>
      <c r="F145" s="38" t="str">
        <f t="shared" si="0"/>
        <v/>
      </c>
      <c r="G145" s="24"/>
    </row>
    <row r="146" spans="1:7" hidden="1" outlineLevel="1" x14ac:dyDescent="0.25">
      <c r="A146" s="24" t="s">
        <v>747</v>
      </c>
      <c r="B146" s="47"/>
      <c r="C146" s="38"/>
      <c r="D146" s="38"/>
      <c r="E146" s="38"/>
      <c r="F146" s="38" t="str">
        <f t="shared" si="0"/>
        <v/>
      </c>
      <c r="G146" s="24"/>
    </row>
    <row r="147" spans="1:7" hidden="1" outlineLevel="1" x14ac:dyDescent="0.25">
      <c r="A147" s="24" t="s">
        <v>748</v>
      </c>
      <c r="B147" s="47"/>
      <c r="C147" s="38"/>
      <c r="D147" s="38"/>
      <c r="E147" s="38"/>
      <c r="F147" s="38" t="str">
        <f t="shared" si="0"/>
        <v/>
      </c>
      <c r="G147" s="24"/>
    </row>
    <row r="148" spans="1:7" hidden="1" outlineLevel="1" x14ac:dyDescent="0.25">
      <c r="A148" s="24" t="s">
        <v>749</v>
      </c>
      <c r="B148" s="47"/>
      <c r="C148" s="38"/>
      <c r="D148" s="38"/>
      <c r="E148" s="38"/>
      <c r="F148" s="38" t="str">
        <f t="shared" si="0"/>
        <v/>
      </c>
      <c r="G148" s="24"/>
    </row>
    <row r="149" spans="1:7" ht="30" collapsed="1" x14ac:dyDescent="0.25">
      <c r="A149" s="32"/>
      <c r="B149" s="33" t="s">
        <v>750</v>
      </c>
      <c r="C149" s="32" t="s">
        <v>589</v>
      </c>
      <c r="D149" s="32" t="s">
        <v>590</v>
      </c>
      <c r="E149" s="42"/>
      <c r="F149" s="34" t="s">
        <v>554</v>
      </c>
      <c r="G149" s="34"/>
    </row>
    <row r="150" spans="1:7" x14ac:dyDescent="0.25">
      <c r="A150" s="24" t="s">
        <v>751</v>
      </c>
      <c r="B150" s="24" t="s">
        <v>752</v>
      </c>
      <c r="C150" s="38">
        <v>0.99691171650393906</v>
      </c>
      <c r="D150" s="38"/>
      <c r="E150" s="49"/>
      <c r="F150" s="38">
        <f>C150</f>
        <v>0.99691171650393906</v>
      </c>
      <c r="G150" s="19"/>
    </row>
    <row r="151" spans="1:7" x14ac:dyDescent="0.25">
      <c r="A151" s="24" t="s">
        <v>753</v>
      </c>
      <c r="B151" s="24" t="s">
        <v>754</v>
      </c>
      <c r="C151" s="38">
        <f>1-C150</f>
        <v>3.0882834960609395E-3</v>
      </c>
      <c r="D151" s="38"/>
      <c r="E151" s="49"/>
      <c r="F151" s="38">
        <f>C151</f>
        <v>3.0882834960609395E-3</v>
      </c>
      <c r="G151" s="19"/>
    </row>
    <row r="152" spans="1:7" x14ac:dyDescent="0.25">
      <c r="A152" s="24" t="s">
        <v>755</v>
      </c>
      <c r="B152" s="24" t="s">
        <v>105</v>
      </c>
      <c r="C152" s="38">
        <v>0</v>
      </c>
      <c r="D152" s="38"/>
      <c r="E152" s="49"/>
      <c r="F152" s="38">
        <f>C152</f>
        <v>0</v>
      </c>
      <c r="G152" s="19"/>
    </row>
    <row r="153" spans="1:7" hidden="1" outlineLevel="1" x14ac:dyDescent="0.25">
      <c r="A153" s="24" t="s">
        <v>756</v>
      </c>
      <c r="B153" s="24"/>
      <c r="C153" s="38"/>
      <c r="D153" s="38"/>
      <c r="E153" s="49"/>
      <c r="F153" s="38"/>
      <c r="G153" s="19"/>
    </row>
    <row r="154" spans="1:7" hidden="1" outlineLevel="1" x14ac:dyDescent="0.25">
      <c r="A154" s="24" t="s">
        <v>757</v>
      </c>
      <c r="B154" s="24"/>
      <c r="C154" s="38"/>
      <c r="D154" s="38"/>
      <c r="E154" s="49"/>
      <c r="F154" s="38"/>
      <c r="G154" s="19"/>
    </row>
    <row r="155" spans="1:7" hidden="1" outlineLevel="1" x14ac:dyDescent="0.25">
      <c r="A155" s="24" t="s">
        <v>758</v>
      </c>
      <c r="B155" s="24"/>
      <c r="C155" s="38"/>
      <c r="D155" s="38"/>
      <c r="E155" s="49"/>
      <c r="F155" s="38"/>
      <c r="G155" s="19"/>
    </row>
    <row r="156" spans="1:7" hidden="1" outlineLevel="1" x14ac:dyDescent="0.25">
      <c r="A156" s="24" t="s">
        <v>759</v>
      </c>
      <c r="B156" s="24"/>
      <c r="C156" s="38"/>
      <c r="D156" s="38"/>
      <c r="E156" s="49"/>
      <c r="F156" s="38"/>
      <c r="G156" s="19"/>
    </row>
    <row r="157" spans="1:7" hidden="1" outlineLevel="1" x14ac:dyDescent="0.25">
      <c r="A157" s="24" t="s">
        <v>760</v>
      </c>
      <c r="B157" s="24"/>
      <c r="C157" s="38"/>
      <c r="D157" s="38"/>
      <c r="E157" s="49"/>
      <c r="F157" s="38"/>
      <c r="G157" s="19"/>
    </row>
    <row r="158" spans="1:7" hidden="1" outlineLevel="1" x14ac:dyDescent="0.25">
      <c r="A158" s="24" t="s">
        <v>761</v>
      </c>
      <c r="B158" s="24"/>
      <c r="C158" s="38"/>
      <c r="D158" s="38"/>
      <c r="E158" s="49"/>
      <c r="F158" s="38"/>
      <c r="G158" s="19"/>
    </row>
    <row r="159" spans="1:7" ht="30" collapsed="1" x14ac:dyDescent="0.25">
      <c r="A159" s="32"/>
      <c r="B159" s="33" t="s">
        <v>762</v>
      </c>
      <c r="C159" s="32" t="s">
        <v>589</v>
      </c>
      <c r="D159" s="32" t="s">
        <v>590</v>
      </c>
      <c r="E159" s="42"/>
      <c r="F159" s="34" t="s">
        <v>554</v>
      </c>
      <c r="G159" s="34"/>
    </row>
    <row r="160" spans="1:7" x14ac:dyDescent="0.25">
      <c r="A160" s="24" t="s">
        <v>763</v>
      </c>
      <c r="B160" s="24" t="s">
        <v>764</v>
      </c>
      <c r="C160" s="38">
        <v>2.2674814714841461E-4</v>
      </c>
      <c r="D160" s="38"/>
      <c r="E160" s="49"/>
      <c r="F160" s="38">
        <f>C160</f>
        <v>2.2674814714841461E-4</v>
      </c>
      <c r="G160" s="19"/>
    </row>
    <row r="161" spans="1:7" x14ac:dyDescent="0.25">
      <c r="A161" s="24" t="s">
        <v>765</v>
      </c>
      <c r="B161" s="24" t="s">
        <v>766</v>
      </c>
      <c r="C161" s="38">
        <f>1-C160</f>
        <v>0.9997732518528516</v>
      </c>
      <c r="D161" s="38"/>
      <c r="E161" s="49"/>
      <c r="F161" s="38">
        <f>C161</f>
        <v>0.9997732518528516</v>
      </c>
      <c r="G161" s="19"/>
    </row>
    <row r="162" spans="1:7" x14ac:dyDescent="0.25">
      <c r="A162" s="24" t="s">
        <v>767</v>
      </c>
      <c r="B162" s="24" t="s">
        <v>105</v>
      </c>
      <c r="C162" s="38">
        <v>0</v>
      </c>
      <c r="D162" s="38"/>
      <c r="E162" s="49"/>
      <c r="F162" s="38">
        <f>C162</f>
        <v>0</v>
      </c>
      <c r="G162" s="19"/>
    </row>
    <row r="163" spans="1:7" hidden="1" outlineLevel="1" x14ac:dyDescent="0.25">
      <c r="A163" s="24" t="s">
        <v>768</v>
      </c>
      <c r="B163" s="24"/>
      <c r="C163" s="24"/>
      <c r="D163" s="24"/>
      <c r="E163" s="19"/>
      <c r="F163" s="24"/>
      <c r="G163" s="19"/>
    </row>
    <row r="164" spans="1:7" hidden="1" outlineLevel="1" x14ac:dyDescent="0.25">
      <c r="A164" s="24" t="s">
        <v>769</v>
      </c>
      <c r="B164" s="24"/>
      <c r="C164" s="24"/>
      <c r="D164" s="24"/>
      <c r="E164" s="19"/>
      <c r="F164" s="24"/>
      <c r="G164" s="19"/>
    </row>
    <row r="165" spans="1:7" hidden="1" outlineLevel="1" x14ac:dyDescent="0.25">
      <c r="A165" s="24" t="s">
        <v>770</v>
      </c>
      <c r="B165" s="24"/>
      <c r="C165" s="24"/>
      <c r="D165" s="24"/>
      <c r="E165" s="19"/>
      <c r="F165" s="24"/>
      <c r="G165" s="19"/>
    </row>
    <row r="166" spans="1:7" hidden="1" outlineLevel="1" x14ac:dyDescent="0.25">
      <c r="A166" s="24" t="s">
        <v>771</v>
      </c>
      <c r="B166" s="24"/>
      <c r="C166" s="24"/>
      <c r="D166" s="24"/>
      <c r="E166" s="19"/>
      <c r="F166" s="24"/>
      <c r="G166" s="19"/>
    </row>
    <row r="167" spans="1:7" hidden="1" outlineLevel="1" x14ac:dyDescent="0.25">
      <c r="A167" s="24" t="s">
        <v>772</v>
      </c>
      <c r="B167" s="24"/>
      <c r="C167" s="24"/>
      <c r="D167" s="24"/>
      <c r="E167" s="19"/>
      <c r="F167" s="24"/>
      <c r="G167" s="19"/>
    </row>
    <row r="168" spans="1:7" hidden="1" outlineLevel="1" x14ac:dyDescent="0.25">
      <c r="A168" s="24" t="s">
        <v>773</v>
      </c>
      <c r="B168" s="24"/>
      <c r="C168" s="24"/>
      <c r="D168" s="24"/>
      <c r="E168" s="19"/>
      <c r="F168" s="24"/>
      <c r="G168" s="19"/>
    </row>
    <row r="169" spans="1:7" ht="30" collapsed="1" x14ac:dyDescent="0.25">
      <c r="A169" s="32"/>
      <c r="B169" s="33" t="s">
        <v>774</v>
      </c>
      <c r="C169" s="32" t="s">
        <v>589</v>
      </c>
      <c r="D169" s="32" t="s">
        <v>590</v>
      </c>
      <c r="E169" s="42"/>
      <c r="F169" s="34" t="s">
        <v>554</v>
      </c>
      <c r="G169" s="34"/>
    </row>
    <row r="170" spans="1:7" x14ac:dyDescent="0.25">
      <c r="A170" s="24" t="s">
        <v>775</v>
      </c>
      <c r="B170" s="50" t="s">
        <v>776</v>
      </c>
      <c r="C170" s="38">
        <v>5.809068332371578E-2</v>
      </c>
      <c r="D170" s="38"/>
      <c r="E170" s="49"/>
      <c r="F170" s="38">
        <f>C170</f>
        <v>5.809068332371578E-2</v>
      </c>
      <c r="G170" s="19"/>
    </row>
    <row r="171" spans="1:7" x14ac:dyDescent="0.25">
      <c r="A171" s="24" t="s">
        <v>777</v>
      </c>
      <c r="B171" s="50" t="s">
        <v>778</v>
      </c>
      <c r="C171" s="38">
        <v>2.7600814407086366E-2</v>
      </c>
      <c r="D171" s="38"/>
      <c r="E171" s="49"/>
      <c r="F171" s="38">
        <f>C171</f>
        <v>2.7600814407086366E-2</v>
      </c>
      <c r="G171" s="19"/>
    </row>
    <row r="172" spans="1:7" x14ac:dyDescent="0.25">
      <c r="A172" s="24" t="s">
        <v>779</v>
      </c>
      <c r="B172" s="50" t="s">
        <v>780</v>
      </c>
      <c r="C172" s="38">
        <v>0.11099239311377443</v>
      </c>
      <c r="D172" s="38"/>
      <c r="E172" s="38"/>
      <c r="F172" s="38">
        <f>C172</f>
        <v>0.11099239311377443</v>
      </c>
      <c r="G172" s="19"/>
    </row>
    <row r="173" spans="1:7" x14ac:dyDescent="0.25">
      <c r="A173" s="24" t="s">
        <v>781</v>
      </c>
      <c r="B173" s="50" t="s">
        <v>782</v>
      </c>
      <c r="C173" s="38">
        <v>0.30123197919579875</v>
      </c>
      <c r="D173" s="38"/>
      <c r="E173" s="38"/>
      <c r="F173" s="38">
        <f>C173</f>
        <v>0.30123197919579875</v>
      </c>
      <c r="G173" s="19"/>
    </row>
    <row r="174" spans="1:7" x14ac:dyDescent="0.25">
      <c r="A174" s="24" t="s">
        <v>783</v>
      </c>
      <c r="B174" s="50" t="s">
        <v>784</v>
      </c>
      <c r="C174" s="38">
        <v>0.5020841299596247</v>
      </c>
      <c r="D174" s="38"/>
      <c r="E174" s="38"/>
      <c r="F174" s="38">
        <f>C174</f>
        <v>0.5020841299596247</v>
      </c>
      <c r="G174" s="19"/>
    </row>
    <row r="175" spans="1:7" hidden="1" outlineLevel="1" x14ac:dyDescent="0.25">
      <c r="A175" s="24" t="s">
        <v>785</v>
      </c>
      <c r="B175" s="43"/>
      <c r="C175" s="38"/>
      <c r="D175" s="38"/>
      <c r="E175" s="38"/>
      <c r="F175" s="38"/>
      <c r="G175" s="19"/>
    </row>
    <row r="176" spans="1:7" hidden="1" outlineLevel="1" x14ac:dyDescent="0.25">
      <c r="A176" s="24" t="s">
        <v>786</v>
      </c>
      <c r="B176" s="43"/>
      <c r="C176" s="38"/>
      <c r="D176" s="38"/>
      <c r="E176" s="38"/>
      <c r="F176" s="38"/>
      <c r="G176" s="19"/>
    </row>
    <row r="177" spans="1:7" hidden="1" outlineLevel="1" x14ac:dyDescent="0.25">
      <c r="A177" s="24" t="s">
        <v>787</v>
      </c>
      <c r="B177" s="50"/>
      <c r="C177" s="38"/>
      <c r="D177" s="38"/>
      <c r="E177" s="38"/>
      <c r="F177" s="38"/>
      <c r="G177" s="19"/>
    </row>
    <row r="178" spans="1:7" hidden="1" outlineLevel="1" x14ac:dyDescent="0.25">
      <c r="A178" s="24" t="s">
        <v>788</v>
      </c>
      <c r="B178" s="50"/>
      <c r="C178" s="38"/>
      <c r="D178" s="38"/>
      <c r="E178" s="38"/>
      <c r="F178" s="38"/>
      <c r="G178" s="19"/>
    </row>
    <row r="179" spans="1:7" ht="30" collapsed="1" x14ac:dyDescent="0.25">
      <c r="A179" s="32"/>
      <c r="B179" s="33" t="s">
        <v>789</v>
      </c>
      <c r="C179" s="32" t="s">
        <v>589</v>
      </c>
      <c r="D179" s="32" t="s">
        <v>590</v>
      </c>
      <c r="E179" s="42"/>
      <c r="F179" s="34" t="s">
        <v>554</v>
      </c>
      <c r="G179" s="34"/>
    </row>
    <row r="180" spans="1:7" s="416" customFormat="1" x14ac:dyDescent="0.25">
      <c r="A180" s="406" t="s">
        <v>790</v>
      </c>
      <c r="B180" s="406" t="s">
        <v>791</v>
      </c>
      <c r="C180" s="415">
        <v>0</v>
      </c>
      <c r="D180" s="415"/>
      <c r="E180" s="49"/>
      <c r="F180" s="415">
        <f>C180</f>
        <v>0</v>
      </c>
      <c r="G180" s="409"/>
    </row>
    <row r="181" spans="1:7" s="416" customFormat="1" x14ac:dyDescent="0.25">
      <c r="A181" s="406" t="s">
        <v>792</v>
      </c>
      <c r="B181" s="406" t="s">
        <v>793</v>
      </c>
      <c r="C181" s="415">
        <v>0</v>
      </c>
      <c r="D181" s="415"/>
      <c r="E181" s="49"/>
      <c r="F181" s="415">
        <f>C181</f>
        <v>0</v>
      </c>
      <c r="G181" s="409"/>
    </row>
    <row r="182" spans="1:7" s="416" customFormat="1" x14ac:dyDescent="0.25">
      <c r="A182" s="406" t="s">
        <v>794</v>
      </c>
      <c r="B182" s="406"/>
      <c r="C182" s="415"/>
      <c r="D182" s="415"/>
      <c r="E182" s="49"/>
      <c r="F182" s="415"/>
      <c r="G182" s="409"/>
    </row>
    <row r="183" spans="1:7" s="416" customFormat="1" x14ac:dyDescent="0.25">
      <c r="A183" s="406" t="s">
        <v>795</v>
      </c>
      <c r="B183" s="406"/>
      <c r="C183" s="415"/>
      <c r="D183" s="415"/>
      <c r="E183" s="49"/>
      <c r="F183" s="415"/>
      <c r="G183" s="409"/>
    </row>
    <row r="184" spans="1:7" x14ac:dyDescent="0.25">
      <c r="A184" s="406" t="s">
        <v>796</v>
      </c>
      <c r="B184" s="24"/>
      <c r="C184" s="38"/>
      <c r="D184" s="38"/>
      <c r="E184" s="49"/>
      <c r="F184" s="38"/>
      <c r="G184" s="19"/>
    </row>
    <row r="185" spans="1:7" ht="18.75" x14ac:dyDescent="0.25">
      <c r="A185" s="51"/>
      <c r="B185" s="52" t="s">
        <v>551</v>
      </c>
      <c r="C185" s="51"/>
      <c r="D185" s="51"/>
      <c r="E185" s="51"/>
      <c r="F185" s="53"/>
      <c r="G185" s="53"/>
    </row>
    <row r="186" spans="1:7" x14ac:dyDescent="0.25">
      <c r="A186" s="32"/>
      <c r="B186" s="33" t="s">
        <v>797</v>
      </c>
      <c r="C186" s="32" t="s">
        <v>798</v>
      </c>
      <c r="D186" s="32" t="s">
        <v>799</v>
      </c>
      <c r="E186" s="42"/>
      <c r="F186" s="32" t="s">
        <v>589</v>
      </c>
      <c r="G186" s="32" t="s">
        <v>800</v>
      </c>
    </row>
    <row r="187" spans="1:7" x14ac:dyDescent="0.25">
      <c r="A187" s="24" t="s">
        <v>801</v>
      </c>
      <c r="B187" s="47" t="s">
        <v>802</v>
      </c>
      <c r="C187" s="35">
        <f>C214/D214*1000</f>
        <v>125.08275727061105</v>
      </c>
      <c r="D187" s="24"/>
      <c r="E187" s="54"/>
      <c r="F187" s="55"/>
      <c r="G187" s="55"/>
    </row>
    <row r="188" spans="1:7" x14ac:dyDescent="0.25">
      <c r="A188" s="54"/>
      <c r="B188" s="56"/>
      <c r="C188" s="54"/>
      <c r="D188" s="54"/>
      <c r="E188" s="54"/>
      <c r="F188" s="55"/>
      <c r="G188" s="55"/>
    </row>
    <row r="189" spans="1:7" x14ac:dyDescent="0.25">
      <c r="A189" s="24"/>
      <c r="B189" s="47" t="s">
        <v>803</v>
      </c>
      <c r="C189" s="54"/>
      <c r="D189" s="54"/>
      <c r="E189" s="54"/>
      <c r="F189" s="55"/>
      <c r="G189" s="55"/>
    </row>
    <row r="190" spans="1:7" x14ac:dyDescent="0.25">
      <c r="A190" s="24" t="s">
        <v>804</v>
      </c>
      <c r="B190" s="47" t="s">
        <v>805</v>
      </c>
      <c r="C190" s="35">
        <v>28455.372152569998</v>
      </c>
      <c r="D190" s="57">
        <v>334434</v>
      </c>
      <c r="E190" s="54"/>
      <c r="F190" s="36">
        <f>C190/C$214</f>
        <v>0.54650325641230835</v>
      </c>
      <c r="G190" s="36">
        <f>D190/D$214</f>
        <v>0.80340837295114453</v>
      </c>
    </row>
    <row r="191" spans="1:7" x14ac:dyDescent="0.25">
      <c r="A191" s="24" t="s">
        <v>806</v>
      </c>
      <c r="B191" s="47" t="s">
        <v>807</v>
      </c>
      <c r="C191" s="35">
        <v>19978.640232360001</v>
      </c>
      <c r="D191" s="57">
        <v>73636</v>
      </c>
      <c r="E191" s="54"/>
      <c r="F191" s="36">
        <f t="shared" ref="F191:F195" si="1">C191/C$214</f>
        <v>0.38370230714724934</v>
      </c>
      <c r="G191" s="36">
        <f t="shared" ref="G191:G195" si="2">D191/D$214</f>
        <v>0.17689522880637279</v>
      </c>
    </row>
    <row r="192" spans="1:7" x14ac:dyDescent="0.25">
      <c r="A192" s="24" t="s">
        <v>808</v>
      </c>
      <c r="B192" s="47" t="s">
        <v>809</v>
      </c>
      <c r="C192" s="35">
        <v>3633.4537536500002</v>
      </c>
      <c r="D192" s="57">
        <v>8198</v>
      </c>
      <c r="E192" s="54"/>
      <c r="F192" s="36">
        <f t="shared" si="1"/>
        <v>6.9782756582711186E-2</v>
      </c>
      <c r="G192" s="36">
        <f t="shared" si="2"/>
        <v>1.9693995949734425E-2</v>
      </c>
    </row>
    <row r="193" spans="1:7" x14ac:dyDescent="0.25">
      <c r="A193" s="24" t="s">
        <v>810</v>
      </c>
      <c r="B193" s="47" t="s">
        <v>811</v>
      </c>
      <c r="C193" s="35">
        <v>0.60814769999999996</v>
      </c>
      <c r="D193" s="57">
        <v>1</v>
      </c>
      <c r="E193" s="54"/>
      <c r="F193" s="36">
        <f t="shared" si="1"/>
        <v>1.1679857731174968E-5</v>
      </c>
      <c r="G193" s="36">
        <f t="shared" si="2"/>
        <v>2.402292748198881E-6</v>
      </c>
    </row>
    <row r="194" spans="1:7" x14ac:dyDescent="0.25">
      <c r="A194" s="24" t="s">
        <v>812</v>
      </c>
      <c r="B194" s="47" t="s">
        <v>813</v>
      </c>
      <c r="C194" s="35">
        <v>0</v>
      </c>
      <c r="D194" s="57">
        <v>0</v>
      </c>
      <c r="E194" s="54"/>
      <c r="F194" s="36">
        <f t="shared" si="1"/>
        <v>0</v>
      </c>
      <c r="G194" s="36">
        <f t="shared" si="2"/>
        <v>0</v>
      </c>
    </row>
    <row r="195" spans="1:7" x14ac:dyDescent="0.25">
      <c r="A195" s="24" t="s">
        <v>814</v>
      </c>
      <c r="B195" s="47" t="s">
        <v>815</v>
      </c>
      <c r="C195" s="35">
        <v>0</v>
      </c>
      <c r="D195" s="57">
        <v>0</v>
      </c>
      <c r="E195" s="54"/>
      <c r="F195" s="36">
        <f t="shared" si="1"/>
        <v>0</v>
      </c>
      <c r="G195" s="36">
        <f t="shared" si="2"/>
        <v>0</v>
      </c>
    </row>
    <row r="196" spans="1:7" x14ac:dyDescent="0.25">
      <c r="A196" s="24" t="s">
        <v>816</v>
      </c>
      <c r="B196" s="47"/>
      <c r="C196" s="35"/>
      <c r="D196" s="57"/>
      <c r="E196" s="54"/>
      <c r="F196" s="36"/>
      <c r="G196" s="36"/>
    </row>
    <row r="197" spans="1:7" x14ac:dyDescent="0.25">
      <c r="A197" s="24" t="s">
        <v>817</v>
      </c>
      <c r="B197" s="47"/>
      <c r="C197" s="35"/>
      <c r="D197" s="57"/>
      <c r="E197" s="54"/>
      <c r="F197" s="36"/>
      <c r="G197" s="36"/>
    </row>
    <row r="198" spans="1:7" x14ac:dyDescent="0.25">
      <c r="A198" s="24" t="s">
        <v>818</v>
      </c>
      <c r="B198" s="47"/>
      <c r="C198" s="35"/>
      <c r="D198" s="57"/>
      <c r="E198" s="54"/>
      <c r="F198" s="36"/>
      <c r="G198" s="36"/>
    </row>
    <row r="199" spans="1:7" x14ac:dyDescent="0.25">
      <c r="A199" s="24" t="s">
        <v>819</v>
      </c>
      <c r="B199" s="47"/>
      <c r="C199" s="35"/>
      <c r="D199" s="57"/>
      <c r="E199" s="47"/>
      <c r="F199" s="36"/>
      <c r="G199" s="36"/>
    </row>
    <row r="200" spans="1:7" x14ac:dyDescent="0.25">
      <c r="A200" s="24" t="s">
        <v>820</v>
      </c>
      <c r="B200" s="47"/>
      <c r="C200" s="35"/>
      <c r="D200" s="57"/>
      <c r="E200" s="47"/>
      <c r="F200" s="36"/>
      <c r="G200" s="36"/>
    </row>
    <row r="201" spans="1:7" x14ac:dyDescent="0.25">
      <c r="A201" s="24" t="s">
        <v>821</v>
      </c>
      <c r="B201" s="47"/>
      <c r="C201" s="35"/>
      <c r="D201" s="57"/>
      <c r="E201" s="47"/>
      <c r="F201" s="36"/>
      <c r="G201" s="36"/>
    </row>
    <row r="202" spans="1:7" x14ac:dyDescent="0.25">
      <c r="A202" s="24" t="s">
        <v>822</v>
      </c>
      <c r="B202" s="47"/>
      <c r="C202" s="35"/>
      <c r="D202" s="57"/>
      <c r="E202" s="47"/>
      <c r="F202" s="36"/>
      <c r="G202" s="36"/>
    </row>
    <row r="203" spans="1:7" x14ac:dyDescent="0.25">
      <c r="A203" s="24" t="s">
        <v>823</v>
      </c>
      <c r="B203" s="47"/>
      <c r="C203" s="35"/>
      <c r="D203" s="57"/>
      <c r="E203" s="47"/>
      <c r="F203" s="36"/>
      <c r="G203" s="36"/>
    </row>
    <row r="204" spans="1:7" x14ac:dyDescent="0.25">
      <c r="A204" s="24" t="s">
        <v>824</v>
      </c>
      <c r="B204" s="47"/>
      <c r="C204" s="35"/>
      <c r="D204" s="57"/>
      <c r="E204" s="47"/>
      <c r="F204" s="36"/>
      <c r="G204" s="36"/>
    </row>
    <row r="205" spans="1:7" x14ac:dyDescent="0.25">
      <c r="A205" s="24" t="s">
        <v>825</v>
      </c>
      <c r="B205" s="47"/>
      <c r="C205" s="35"/>
      <c r="D205" s="57"/>
      <c r="E205" s="24"/>
      <c r="F205" s="36"/>
      <c r="G205" s="36"/>
    </row>
    <row r="206" spans="1:7" x14ac:dyDescent="0.25">
      <c r="A206" s="24" t="s">
        <v>826</v>
      </c>
      <c r="B206" s="47"/>
      <c r="C206" s="35"/>
      <c r="D206" s="57"/>
      <c r="E206" s="58"/>
      <c r="F206" s="36"/>
      <c r="G206" s="36"/>
    </row>
    <row r="207" spans="1:7" x14ac:dyDescent="0.25">
      <c r="A207" s="24" t="s">
        <v>827</v>
      </c>
      <c r="B207" s="47"/>
      <c r="C207" s="35"/>
      <c r="D207" s="57"/>
      <c r="E207" s="58"/>
      <c r="F207" s="36"/>
      <c r="G207" s="36"/>
    </row>
    <row r="208" spans="1:7" x14ac:dyDescent="0.25">
      <c r="A208" s="24" t="s">
        <v>828</v>
      </c>
      <c r="B208" s="47"/>
      <c r="C208" s="35"/>
      <c r="D208" s="57"/>
      <c r="E208" s="58"/>
      <c r="F208" s="36"/>
      <c r="G208" s="36"/>
    </row>
    <row r="209" spans="1:7" x14ac:dyDescent="0.25">
      <c r="A209" s="24" t="s">
        <v>829</v>
      </c>
      <c r="B209" s="47"/>
      <c r="C209" s="35"/>
      <c r="D209" s="57"/>
      <c r="E209" s="58"/>
      <c r="F209" s="36"/>
      <c r="G209" s="36"/>
    </row>
    <row r="210" spans="1:7" x14ac:dyDescent="0.25">
      <c r="A210" s="24" t="s">
        <v>830</v>
      </c>
      <c r="B210" s="47"/>
      <c r="C210" s="35"/>
      <c r="D210" s="57"/>
      <c r="E210" s="58"/>
      <c r="F210" s="36"/>
      <c r="G210" s="36"/>
    </row>
    <row r="211" spans="1:7" x14ac:dyDescent="0.25">
      <c r="A211" s="24" t="s">
        <v>831</v>
      </c>
      <c r="B211" s="47"/>
      <c r="C211" s="35"/>
      <c r="D211" s="57"/>
      <c r="E211" s="58"/>
      <c r="F211" s="36"/>
      <c r="G211" s="36"/>
    </row>
    <row r="212" spans="1:7" x14ac:dyDescent="0.25">
      <c r="A212" s="24" t="s">
        <v>832</v>
      </c>
      <c r="B212" s="47"/>
      <c r="C212" s="35"/>
      <c r="D212" s="57"/>
      <c r="E212" s="58"/>
      <c r="F212" s="36"/>
      <c r="G212" s="36"/>
    </row>
    <row r="213" spans="1:7" x14ac:dyDescent="0.25">
      <c r="A213" s="24" t="s">
        <v>833</v>
      </c>
      <c r="B213" s="47"/>
      <c r="C213" s="35"/>
      <c r="D213" s="57"/>
      <c r="E213" s="58"/>
      <c r="F213" s="36"/>
      <c r="G213" s="36"/>
    </row>
    <row r="214" spans="1:7" x14ac:dyDescent="0.25">
      <c r="A214" s="24" t="s">
        <v>834</v>
      </c>
      <c r="B214" s="59" t="s">
        <v>107</v>
      </c>
      <c r="C214" s="60">
        <f>SUM(C190:C195)</f>
        <v>52068.074286279996</v>
      </c>
      <c r="D214" s="61">
        <f>SUM(D190:D195)</f>
        <v>416269</v>
      </c>
      <c r="E214" s="58"/>
      <c r="F214" s="62">
        <f>SUM(F190:F195)</f>
        <v>1</v>
      </c>
      <c r="G214" s="62">
        <f>SUM(G190:G195)</f>
        <v>0.99999999999999989</v>
      </c>
    </row>
    <row r="215" spans="1:7" x14ac:dyDescent="0.25">
      <c r="A215" s="32"/>
      <c r="B215" s="423" t="s">
        <v>835</v>
      </c>
      <c r="C215" s="32" t="s">
        <v>798</v>
      </c>
      <c r="D215" s="32" t="s">
        <v>799</v>
      </c>
      <c r="E215" s="42"/>
      <c r="F215" s="32" t="s">
        <v>589</v>
      </c>
      <c r="G215" s="32" t="s">
        <v>800</v>
      </c>
    </row>
    <row r="216" spans="1:7" x14ac:dyDescent="0.25">
      <c r="A216" s="24" t="s">
        <v>836</v>
      </c>
      <c r="B216" s="24" t="s">
        <v>837</v>
      </c>
      <c r="C216" s="38">
        <v>0.64335825227371046</v>
      </c>
      <c r="D216" s="24"/>
      <c r="E216" s="24"/>
      <c r="F216" s="44"/>
      <c r="G216" s="44"/>
    </row>
    <row r="217" spans="1:7" x14ac:dyDescent="0.25">
      <c r="A217" s="24"/>
      <c r="B217" s="24"/>
      <c r="C217" s="24"/>
      <c r="D217" s="24"/>
      <c r="E217" s="24"/>
      <c r="F217" s="44"/>
      <c r="G217" s="44"/>
    </row>
    <row r="218" spans="1:7" x14ac:dyDescent="0.25">
      <c r="A218" s="24"/>
      <c r="B218" s="47" t="s">
        <v>838</v>
      </c>
      <c r="C218" s="24"/>
      <c r="D218" s="24"/>
      <c r="E218" s="24"/>
      <c r="F218" s="44"/>
      <c r="G218" s="44"/>
    </row>
    <row r="219" spans="1:7" x14ac:dyDescent="0.25">
      <c r="A219" s="24" t="s">
        <v>839</v>
      </c>
      <c r="B219" s="24" t="s">
        <v>840</v>
      </c>
      <c r="C219" s="35">
        <v>8470.7039382300009</v>
      </c>
      <c r="D219" s="57">
        <v>141371</v>
      </c>
      <c r="E219" s="24"/>
      <c r="F219" s="36">
        <f>C219/C$227</f>
        <v>0.16268517809313418</v>
      </c>
      <c r="G219" s="36">
        <f>D219/D$227</f>
        <v>0.33961452810562398</v>
      </c>
    </row>
    <row r="220" spans="1:7" x14ac:dyDescent="0.25">
      <c r="A220" s="24" t="s">
        <v>841</v>
      </c>
      <c r="B220" s="24" t="s">
        <v>842</v>
      </c>
      <c r="C220" s="35">
        <v>5350.6757053600004</v>
      </c>
      <c r="D220" s="57">
        <v>47962</v>
      </c>
      <c r="E220" s="24"/>
      <c r="F220" s="36">
        <f t="shared" ref="F220:G233" si="3">C220/C$227</f>
        <v>0.10276308042315885</v>
      </c>
      <c r="G220" s="36">
        <f t="shared" si="3"/>
        <v>0.11521876478911473</v>
      </c>
    </row>
    <row r="221" spans="1:7" x14ac:dyDescent="0.25">
      <c r="A221" s="24" t="s">
        <v>843</v>
      </c>
      <c r="B221" s="24" t="s">
        <v>844</v>
      </c>
      <c r="C221" s="35">
        <v>6478.8767269</v>
      </c>
      <c r="D221" s="57">
        <v>49336</v>
      </c>
      <c r="E221" s="24"/>
      <c r="F221" s="36">
        <f t="shared" si="3"/>
        <v>0.12443088813459714</v>
      </c>
      <c r="G221" s="36">
        <f t="shared" si="3"/>
        <v>0.11851951502513999</v>
      </c>
    </row>
    <row r="222" spans="1:7" x14ac:dyDescent="0.25">
      <c r="A222" s="24" t="s">
        <v>845</v>
      </c>
      <c r="B222" s="24" t="s">
        <v>846</v>
      </c>
      <c r="C222" s="35">
        <v>7356.7049385500004</v>
      </c>
      <c r="D222" s="57">
        <v>48216</v>
      </c>
      <c r="E222" s="24"/>
      <c r="F222" s="36">
        <f t="shared" si="3"/>
        <v>0.14129012911254338</v>
      </c>
      <c r="G222" s="36">
        <f t="shared" si="3"/>
        <v>0.11582894714715725</v>
      </c>
    </row>
    <row r="223" spans="1:7" x14ac:dyDescent="0.25">
      <c r="A223" s="24" t="s">
        <v>847</v>
      </c>
      <c r="B223" s="24" t="s">
        <v>848</v>
      </c>
      <c r="C223" s="35">
        <v>8931.0211698700004</v>
      </c>
      <c r="D223" s="57">
        <v>51115</v>
      </c>
      <c r="E223" s="24"/>
      <c r="F223" s="36">
        <f t="shared" si="3"/>
        <v>0.17152585902765632</v>
      </c>
      <c r="G223" s="36">
        <f t="shared" si="3"/>
        <v>0.1227931938241858</v>
      </c>
    </row>
    <row r="224" spans="1:7" x14ac:dyDescent="0.25">
      <c r="A224" s="24" t="s">
        <v>849</v>
      </c>
      <c r="B224" s="24" t="s">
        <v>850</v>
      </c>
      <c r="C224" s="35">
        <v>10211.74684208</v>
      </c>
      <c r="D224" s="57">
        <v>51395</v>
      </c>
      <c r="E224" s="24"/>
      <c r="F224" s="36">
        <f t="shared" si="3"/>
        <v>0.19612299824905965</v>
      </c>
      <c r="G224" s="36">
        <f t="shared" si="3"/>
        <v>0.12346583579368149</v>
      </c>
    </row>
    <row r="225" spans="1:7" x14ac:dyDescent="0.25">
      <c r="A225" s="24" t="s">
        <v>851</v>
      </c>
      <c r="B225" s="24" t="s">
        <v>852</v>
      </c>
      <c r="C225" s="35">
        <v>4920.6775784299998</v>
      </c>
      <c r="D225" s="57">
        <v>24794</v>
      </c>
      <c r="E225" s="24"/>
      <c r="F225" s="36">
        <f t="shared" si="3"/>
        <v>9.4504696896896848E-2</v>
      </c>
      <c r="G225" s="36">
        <f t="shared" si="3"/>
        <v>5.9562446398843054E-2</v>
      </c>
    </row>
    <row r="226" spans="1:7" x14ac:dyDescent="0.25">
      <c r="A226" s="24" t="s">
        <v>853</v>
      </c>
      <c r="B226" s="24" t="s">
        <v>854</v>
      </c>
      <c r="C226" s="35">
        <f>SUM(C228:C233)</f>
        <v>347.66738686000002</v>
      </c>
      <c r="D226" s="57">
        <f>SUM(D228:D233)</f>
        <v>2080</v>
      </c>
      <c r="E226" s="24"/>
      <c r="F226" s="36">
        <f>SUM(F228:F233)</f>
        <v>6.6771700629537347E-3</v>
      </c>
      <c r="G226" s="36">
        <f>SUM(G228:G233)</f>
        <v>4.9967689162536731E-3</v>
      </c>
    </row>
    <row r="227" spans="1:7" x14ac:dyDescent="0.25">
      <c r="A227" s="24" t="s">
        <v>855</v>
      </c>
      <c r="B227" s="59" t="s">
        <v>107</v>
      </c>
      <c r="C227" s="35">
        <f>SUM(C219:C226)</f>
        <v>52068.074286279996</v>
      </c>
      <c r="D227" s="57">
        <f>SUM(D219:D226)</f>
        <v>416269</v>
      </c>
      <c r="E227" s="24"/>
      <c r="F227" s="38">
        <f>SUM(F219:F226)</f>
        <v>1.0000000000000002</v>
      </c>
      <c r="G227" s="38">
        <f>SUM(G219:G226)</f>
        <v>1</v>
      </c>
    </row>
    <row r="228" spans="1:7" hidden="1" outlineLevel="1" x14ac:dyDescent="0.25">
      <c r="A228" s="24" t="s">
        <v>856</v>
      </c>
      <c r="B228" s="39" t="s">
        <v>857</v>
      </c>
      <c r="C228" s="35">
        <v>298.01072713999997</v>
      </c>
      <c r="D228" s="57">
        <v>1764</v>
      </c>
      <c r="E228" s="24"/>
      <c r="F228" s="36">
        <f t="shared" si="3"/>
        <v>5.7234827910377737E-3</v>
      </c>
      <c r="G228" s="36">
        <f t="shared" si="3"/>
        <v>4.2376444078228263E-3</v>
      </c>
    </row>
    <row r="229" spans="1:7" hidden="1" outlineLevel="1" x14ac:dyDescent="0.25">
      <c r="A229" s="24" t="s">
        <v>858</v>
      </c>
      <c r="B229" s="39" t="s">
        <v>859</v>
      </c>
      <c r="C229" s="35">
        <v>43.14228979</v>
      </c>
      <c r="D229" s="57">
        <v>269</v>
      </c>
      <c r="E229" s="24"/>
      <c r="F229" s="36">
        <f t="shared" si="3"/>
        <v>8.2857471457069135E-4</v>
      </c>
      <c r="G229" s="36">
        <f t="shared" si="3"/>
        <v>6.4621674926549895E-4</v>
      </c>
    </row>
    <row r="230" spans="1:7" hidden="1" outlineLevel="1" x14ac:dyDescent="0.25">
      <c r="A230" s="24" t="s">
        <v>860</v>
      </c>
      <c r="B230" s="39" t="s">
        <v>861</v>
      </c>
      <c r="C230" s="35">
        <v>5.97641913</v>
      </c>
      <c r="D230" s="57">
        <v>42</v>
      </c>
      <c r="E230" s="24"/>
      <c r="F230" s="36">
        <f t="shared" si="3"/>
        <v>1.147808750740527E-4</v>
      </c>
      <c r="G230" s="36">
        <f t="shared" si="3"/>
        <v>1.0089629542435301E-4</v>
      </c>
    </row>
    <row r="231" spans="1:7" hidden="1" outlineLevel="1" x14ac:dyDescent="0.25">
      <c r="A231" s="24" t="s">
        <v>862</v>
      </c>
      <c r="B231" s="39" t="s">
        <v>863</v>
      </c>
      <c r="C231" s="35">
        <v>8.0975069999999996E-2</v>
      </c>
      <c r="D231" s="57">
        <v>2</v>
      </c>
      <c r="E231" s="24"/>
      <c r="F231" s="36">
        <f t="shared" si="3"/>
        <v>1.5551769699563679E-6</v>
      </c>
      <c r="G231" s="36">
        <f t="shared" si="3"/>
        <v>4.804585496397762E-6</v>
      </c>
    </row>
    <row r="232" spans="1:7" hidden="1" outlineLevel="1" x14ac:dyDescent="0.25">
      <c r="A232" s="24" t="s">
        <v>864</v>
      </c>
      <c r="B232" s="39" t="s">
        <v>865</v>
      </c>
      <c r="C232" s="35">
        <v>6.7568089999999997E-2</v>
      </c>
      <c r="D232" s="57">
        <v>1</v>
      </c>
      <c r="E232" s="24"/>
      <c r="F232" s="36">
        <f t="shared" si="3"/>
        <v>1.2976875163175426E-6</v>
      </c>
      <c r="G232" s="36">
        <f t="shared" si="3"/>
        <v>2.402292748198881E-6</v>
      </c>
    </row>
    <row r="233" spans="1:7" hidden="1" outlineLevel="1" x14ac:dyDescent="0.25">
      <c r="A233" s="24" t="s">
        <v>866</v>
      </c>
      <c r="B233" s="39" t="s">
        <v>867</v>
      </c>
      <c r="C233" s="35">
        <v>0.38940764</v>
      </c>
      <c r="D233" s="57">
        <v>2</v>
      </c>
      <c r="E233" s="24"/>
      <c r="F233" s="36">
        <f t="shared" si="3"/>
        <v>7.4788177849436892E-6</v>
      </c>
      <c r="G233" s="36">
        <f t="shared" si="3"/>
        <v>4.804585496397762E-6</v>
      </c>
    </row>
    <row r="234" spans="1:7" hidden="1" outlineLevel="1" x14ac:dyDescent="0.25">
      <c r="A234" s="24" t="s">
        <v>868</v>
      </c>
      <c r="B234" s="39"/>
      <c r="C234" s="24"/>
      <c r="D234" s="24"/>
      <c r="E234" s="24"/>
      <c r="F234" s="36"/>
      <c r="G234" s="36"/>
    </row>
    <row r="235" spans="1:7" hidden="1" outlineLevel="1" x14ac:dyDescent="0.25">
      <c r="A235" s="24" t="s">
        <v>869</v>
      </c>
      <c r="B235" s="39"/>
      <c r="C235" s="24"/>
      <c r="D235" s="24"/>
      <c r="E235" s="24"/>
      <c r="F235" s="36"/>
      <c r="G235" s="36"/>
    </row>
    <row r="236" spans="1:7" hidden="1" outlineLevel="1" x14ac:dyDescent="0.25">
      <c r="A236" s="24" t="s">
        <v>870</v>
      </c>
      <c r="B236" s="39"/>
      <c r="C236" s="24"/>
      <c r="D236" s="24"/>
      <c r="E236" s="24"/>
      <c r="F236" s="36"/>
      <c r="G236" s="36"/>
    </row>
    <row r="237" spans="1:7" collapsed="1" x14ac:dyDescent="0.25">
      <c r="A237" s="32"/>
      <c r="B237" s="423" t="s">
        <v>871</v>
      </c>
      <c r="C237" s="32" t="s">
        <v>798</v>
      </c>
      <c r="D237" s="32" t="s">
        <v>799</v>
      </c>
      <c r="E237" s="42"/>
      <c r="F237" s="32" t="s">
        <v>589</v>
      </c>
      <c r="G237" s="32" t="s">
        <v>800</v>
      </c>
    </row>
    <row r="238" spans="1:7" x14ac:dyDescent="0.25">
      <c r="A238" s="24" t="s">
        <v>872</v>
      </c>
      <c r="B238" s="24" t="s">
        <v>837</v>
      </c>
      <c r="C238" s="38">
        <v>0.59825134237446187</v>
      </c>
      <c r="D238" s="24"/>
      <c r="E238" s="24"/>
      <c r="F238" s="44"/>
      <c r="G238" s="44"/>
    </row>
    <row r="239" spans="1:7" x14ac:dyDescent="0.25">
      <c r="A239" s="24"/>
      <c r="B239" s="24"/>
      <c r="C239" s="24"/>
      <c r="D239" s="24"/>
      <c r="E239" s="24"/>
      <c r="F239" s="44"/>
      <c r="G239" s="44"/>
    </row>
    <row r="240" spans="1:7" x14ac:dyDescent="0.25">
      <c r="A240" s="24"/>
      <c r="B240" s="47" t="s">
        <v>838</v>
      </c>
      <c r="C240" s="24"/>
      <c r="D240" s="24"/>
      <c r="E240" s="24"/>
      <c r="F240" s="44"/>
      <c r="G240" s="44"/>
    </row>
    <row r="241" spans="1:7" x14ac:dyDescent="0.25">
      <c r="A241" s="24" t="s">
        <v>873</v>
      </c>
      <c r="B241" s="24" t="s">
        <v>840</v>
      </c>
      <c r="C241" s="35">
        <v>11297.27006821</v>
      </c>
      <c r="D241" s="57">
        <v>172167</v>
      </c>
      <c r="E241" s="24"/>
      <c r="F241" s="36">
        <f>C241/C$249</f>
        <v>0.216971152151614</v>
      </c>
      <c r="G241" s="36">
        <f>D241/D$249</f>
        <v>0.41359553557915674</v>
      </c>
    </row>
    <row r="242" spans="1:7" x14ac:dyDescent="0.25">
      <c r="A242" s="24" t="s">
        <v>874</v>
      </c>
      <c r="B242" s="24" t="s">
        <v>842</v>
      </c>
      <c r="C242" s="35">
        <v>6553.4430569599999</v>
      </c>
      <c r="D242" s="57">
        <v>53633</v>
      </c>
      <c r="E242" s="24"/>
      <c r="F242" s="36">
        <f t="shared" ref="F242:G247" si="4">C242/C$249</f>
        <v>0.12586298123736908</v>
      </c>
      <c r="G242" s="36">
        <f t="shared" si="4"/>
        <v>0.12884216696415057</v>
      </c>
    </row>
    <row r="243" spans="1:7" x14ac:dyDescent="0.25">
      <c r="A243" s="24" t="s">
        <v>875</v>
      </c>
      <c r="B243" s="24" t="s">
        <v>844</v>
      </c>
      <c r="C243" s="35">
        <v>7277.3541666600004</v>
      </c>
      <c r="D243" s="57">
        <v>49933</v>
      </c>
      <c r="E243" s="24"/>
      <c r="F243" s="36">
        <f t="shared" si="4"/>
        <v>0.13976614780580796</v>
      </c>
      <c r="G243" s="36">
        <f t="shared" si="4"/>
        <v>0.11995368379581473</v>
      </c>
    </row>
    <row r="244" spans="1:7" x14ac:dyDescent="0.25">
      <c r="A244" s="24" t="s">
        <v>876</v>
      </c>
      <c r="B244" s="24" t="s">
        <v>846</v>
      </c>
      <c r="C244" s="35">
        <v>7858.9969153499997</v>
      </c>
      <c r="D244" s="57">
        <v>46446</v>
      </c>
      <c r="E244" s="24"/>
      <c r="F244" s="36">
        <f t="shared" si="4"/>
        <v>0.15093696133526591</v>
      </c>
      <c r="G244" s="36">
        <f t="shared" si="4"/>
        <v>0.11157688898284522</v>
      </c>
    </row>
    <row r="245" spans="1:7" x14ac:dyDescent="0.25">
      <c r="A245" s="24" t="s">
        <v>877</v>
      </c>
      <c r="B245" s="24" t="s">
        <v>848</v>
      </c>
      <c r="C245" s="35">
        <v>7542.5207297699999</v>
      </c>
      <c r="D245" s="57">
        <v>39980</v>
      </c>
      <c r="E245" s="24"/>
      <c r="F245" s="36">
        <f t="shared" si="4"/>
        <v>0.14485883784178016</v>
      </c>
      <c r="G245" s="36">
        <f>D245/D$249</f>
        <v>9.6043664072991267E-2</v>
      </c>
    </row>
    <row r="246" spans="1:7" x14ac:dyDescent="0.25">
      <c r="A246" s="24" t="s">
        <v>878</v>
      </c>
      <c r="B246" s="24" t="s">
        <v>850</v>
      </c>
      <c r="C246" s="35">
        <v>6166.1025857100003</v>
      </c>
      <c r="D246" s="57">
        <v>29603</v>
      </c>
      <c r="E246" s="24"/>
      <c r="F246" s="36">
        <f t="shared" si="4"/>
        <v>0.11842386472385391</v>
      </c>
      <c r="G246" s="36">
        <f t="shared" si="4"/>
        <v>7.1115072224931478E-2</v>
      </c>
    </row>
    <row r="247" spans="1:7" x14ac:dyDescent="0.25">
      <c r="A247" s="24" t="s">
        <v>879</v>
      </c>
      <c r="B247" s="24" t="s">
        <v>852</v>
      </c>
      <c r="C247" s="35">
        <v>5372.3867636200002</v>
      </c>
      <c r="D247" s="57">
        <v>24507</v>
      </c>
      <c r="E247" s="24"/>
      <c r="F247" s="36">
        <f t="shared" si="4"/>
        <v>0.10318005490430879</v>
      </c>
      <c r="G247" s="36">
        <f t="shared" si="4"/>
        <v>5.8872988380109979E-2</v>
      </c>
    </row>
    <row r="248" spans="1:7" x14ac:dyDescent="0.25">
      <c r="A248" s="24" t="s">
        <v>880</v>
      </c>
      <c r="B248" s="24" t="s">
        <v>854</v>
      </c>
      <c r="C248" s="35">
        <f>SUM(C250:C255)</f>
        <v>0</v>
      </c>
      <c r="D248" s="57">
        <f>SUM(D250:D255)</f>
        <v>0</v>
      </c>
      <c r="E248" s="24"/>
      <c r="F248" s="44">
        <f>SUM(F250:F255)</f>
        <v>0</v>
      </c>
      <c r="G248" s="44">
        <f>SUM(G250:G255)</f>
        <v>0</v>
      </c>
    </row>
    <row r="249" spans="1:7" x14ac:dyDescent="0.25">
      <c r="A249" s="24" t="s">
        <v>881</v>
      </c>
      <c r="B249" s="59" t="s">
        <v>107</v>
      </c>
      <c r="C249" s="35">
        <f>SUM(C241:C248)</f>
        <v>52068.074286280011</v>
      </c>
      <c r="D249" s="57">
        <f>SUM(D241:D248)</f>
        <v>416269</v>
      </c>
      <c r="E249" s="24"/>
      <c r="F249" s="44">
        <f>SUM(F241:F248)</f>
        <v>0.99999999999999978</v>
      </c>
      <c r="G249" s="44">
        <f>SUM(G241:G248)</f>
        <v>1</v>
      </c>
    </row>
    <row r="250" spans="1:7" hidden="1" outlineLevel="1" x14ac:dyDescent="0.25">
      <c r="A250" s="24" t="s">
        <v>882</v>
      </c>
      <c r="B250" s="39" t="s">
        <v>857</v>
      </c>
      <c r="C250" s="35">
        <v>0</v>
      </c>
      <c r="D250" s="57">
        <v>0</v>
      </c>
      <c r="E250" s="24"/>
      <c r="F250" s="36">
        <f t="shared" ref="F250:G255" si="5">C250/C$249</f>
        <v>0</v>
      </c>
      <c r="G250" s="36">
        <f t="shared" si="5"/>
        <v>0</v>
      </c>
    </row>
    <row r="251" spans="1:7" hidden="1" outlineLevel="1" x14ac:dyDescent="0.25">
      <c r="A251" s="24" t="s">
        <v>883</v>
      </c>
      <c r="B251" s="39" t="s">
        <v>859</v>
      </c>
      <c r="C251" s="35">
        <v>0</v>
      </c>
      <c r="D251" s="57">
        <v>0</v>
      </c>
      <c r="E251" s="24"/>
      <c r="F251" s="36">
        <f t="shared" si="5"/>
        <v>0</v>
      </c>
      <c r="G251" s="36">
        <f t="shared" si="5"/>
        <v>0</v>
      </c>
    </row>
    <row r="252" spans="1:7" hidden="1" outlineLevel="1" x14ac:dyDescent="0.25">
      <c r="A252" s="24" t="s">
        <v>884</v>
      </c>
      <c r="B252" s="39" t="s">
        <v>861</v>
      </c>
      <c r="C252" s="35">
        <v>0</v>
      </c>
      <c r="D252" s="57">
        <v>0</v>
      </c>
      <c r="E252" s="24"/>
      <c r="F252" s="36">
        <f t="shared" si="5"/>
        <v>0</v>
      </c>
      <c r="G252" s="36">
        <f t="shared" si="5"/>
        <v>0</v>
      </c>
    </row>
    <row r="253" spans="1:7" hidden="1" outlineLevel="1" x14ac:dyDescent="0.25">
      <c r="A253" s="24" t="s">
        <v>885</v>
      </c>
      <c r="B253" s="39" t="s">
        <v>863</v>
      </c>
      <c r="C253" s="35">
        <v>0</v>
      </c>
      <c r="D253" s="57">
        <v>0</v>
      </c>
      <c r="E253" s="24"/>
      <c r="F253" s="36">
        <f t="shared" si="5"/>
        <v>0</v>
      </c>
      <c r="G253" s="36">
        <f t="shared" si="5"/>
        <v>0</v>
      </c>
    </row>
    <row r="254" spans="1:7" hidden="1" outlineLevel="1" x14ac:dyDescent="0.25">
      <c r="A254" s="24" t="s">
        <v>886</v>
      </c>
      <c r="B254" s="39" t="s">
        <v>865</v>
      </c>
      <c r="C254" s="35">
        <v>0</v>
      </c>
      <c r="D254" s="57">
        <v>0</v>
      </c>
      <c r="E254" s="24"/>
      <c r="F254" s="36">
        <f t="shared" si="5"/>
        <v>0</v>
      </c>
      <c r="G254" s="36">
        <f t="shared" si="5"/>
        <v>0</v>
      </c>
    </row>
    <row r="255" spans="1:7" hidden="1" outlineLevel="1" x14ac:dyDescent="0.25">
      <c r="A255" s="24" t="s">
        <v>887</v>
      </c>
      <c r="B255" s="39" t="s">
        <v>867</v>
      </c>
      <c r="C255" s="35">
        <v>0</v>
      </c>
      <c r="D255" s="57">
        <v>0</v>
      </c>
      <c r="E255" s="24"/>
      <c r="F255" s="36">
        <f t="shared" si="5"/>
        <v>0</v>
      </c>
      <c r="G255" s="36">
        <f t="shared" si="5"/>
        <v>0</v>
      </c>
    </row>
    <row r="256" spans="1:7" hidden="1" outlineLevel="1" x14ac:dyDescent="0.25">
      <c r="A256" s="24" t="s">
        <v>888</v>
      </c>
      <c r="B256" s="39"/>
      <c r="C256" s="24"/>
      <c r="D256" s="24"/>
      <c r="E256" s="24"/>
      <c r="F256" s="64"/>
      <c r="G256" s="64"/>
    </row>
    <row r="257" spans="1:7" hidden="1" outlineLevel="1" x14ac:dyDescent="0.25">
      <c r="A257" s="24" t="s">
        <v>889</v>
      </c>
      <c r="B257" s="39"/>
      <c r="C257" s="24"/>
      <c r="D257" s="24"/>
      <c r="E257" s="24"/>
      <c r="F257" s="64"/>
      <c r="G257" s="64"/>
    </row>
    <row r="258" spans="1:7" hidden="1" outlineLevel="1" x14ac:dyDescent="0.25">
      <c r="A258" s="24" t="s">
        <v>890</v>
      </c>
      <c r="B258" s="39"/>
      <c r="C258" s="24"/>
      <c r="D258" s="24"/>
      <c r="E258" s="24"/>
      <c r="F258" s="64"/>
      <c r="G258" s="64"/>
    </row>
    <row r="259" spans="1:7" ht="30" collapsed="1" x14ac:dyDescent="0.25">
      <c r="A259" s="32"/>
      <c r="B259" s="63" t="s">
        <v>891</v>
      </c>
      <c r="C259" s="32" t="s">
        <v>589</v>
      </c>
      <c r="D259" s="32"/>
      <c r="E259" s="42"/>
      <c r="F259" s="32"/>
      <c r="G259" s="32"/>
    </row>
    <row r="260" spans="1:7" x14ac:dyDescent="0.25">
      <c r="A260" s="24" t="s">
        <v>892</v>
      </c>
      <c r="B260" s="24" t="s">
        <v>893</v>
      </c>
      <c r="C260" s="38">
        <v>0.77557889598503826</v>
      </c>
      <c r="D260" s="24"/>
      <c r="E260" s="58"/>
      <c r="F260" s="58"/>
      <c r="G260" s="58"/>
    </row>
    <row r="261" spans="1:7" x14ac:dyDescent="0.25">
      <c r="A261" s="24" t="s">
        <v>894</v>
      </c>
      <c r="B261" s="24" t="s">
        <v>895</v>
      </c>
      <c r="C261" s="38">
        <v>4.3244020640173901E-2</v>
      </c>
      <c r="D261" s="24"/>
      <c r="E261" s="58"/>
      <c r="F261" s="58"/>
      <c r="G261" s="19"/>
    </row>
    <row r="262" spans="1:7" x14ac:dyDescent="0.25">
      <c r="A262" s="24" t="s">
        <v>896</v>
      </c>
      <c r="B262" s="24" t="s">
        <v>897</v>
      </c>
      <c r="C262" s="38">
        <v>0.18117708337478788</v>
      </c>
      <c r="D262" s="24"/>
      <c r="E262" s="58"/>
      <c r="F262" s="58"/>
      <c r="G262" s="19"/>
    </row>
    <row r="263" spans="1:7" x14ac:dyDescent="0.25">
      <c r="A263" s="24" t="s">
        <v>898</v>
      </c>
      <c r="B263" s="24" t="s">
        <v>899</v>
      </c>
      <c r="C263" s="38">
        <v>0</v>
      </c>
      <c r="D263" s="24"/>
      <c r="E263" s="58"/>
      <c r="F263" s="58"/>
      <c r="G263" s="19"/>
    </row>
    <row r="264" spans="1:7" x14ac:dyDescent="0.25">
      <c r="A264" s="24" t="s">
        <v>900</v>
      </c>
      <c r="B264" s="47" t="s">
        <v>901</v>
      </c>
      <c r="C264" s="38">
        <v>0</v>
      </c>
      <c r="D264" s="54"/>
      <c r="E264" s="54"/>
      <c r="F264" s="55"/>
      <c r="G264" s="55"/>
    </row>
    <row r="265" spans="1:7" x14ac:dyDescent="0.25">
      <c r="A265" s="24" t="s">
        <v>902</v>
      </c>
      <c r="B265" s="24" t="s">
        <v>105</v>
      </c>
      <c r="C265" s="38"/>
      <c r="D265" s="24"/>
      <c r="E265" s="58"/>
      <c r="F265" s="58"/>
      <c r="G265" s="19"/>
    </row>
    <row r="266" spans="1:7" hidden="1" outlineLevel="1" x14ac:dyDescent="0.25">
      <c r="A266" s="24" t="s">
        <v>903</v>
      </c>
      <c r="B266" s="39" t="s">
        <v>904</v>
      </c>
      <c r="C266" s="65"/>
      <c r="D266" s="24"/>
      <c r="E266" s="58"/>
      <c r="F266" s="58"/>
      <c r="G266" s="19"/>
    </row>
    <row r="267" spans="1:7" hidden="1" outlineLevel="1" x14ac:dyDescent="0.25">
      <c r="A267" s="24" t="s">
        <v>905</v>
      </c>
      <c r="B267" s="39" t="s">
        <v>906</v>
      </c>
      <c r="C267" s="38"/>
      <c r="D267" s="24"/>
      <c r="E267" s="58"/>
      <c r="F267" s="58"/>
      <c r="G267" s="19"/>
    </row>
    <row r="268" spans="1:7" hidden="1" outlineLevel="1" x14ac:dyDescent="0.25">
      <c r="A268" s="24" t="s">
        <v>907</v>
      </c>
      <c r="B268" s="39" t="s">
        <v>908</v>
      </c>
      <c r="C268" s="38"/>
      <c r="D268" s="24"/>
      <c r="E268" s="58"/>
      <c r="F268" s="58"/>
      <c r="G268" s="19"/>
    </row>
    <row r="269" spans="1:7" hidden="1" outlineLevel="1" x14ac:dyDescent="0.25">
      <c r="A269" s="24" t="s">
        <v>909</v>
      </c>
      <c r="B269" s="39" t="s">
        <v>910</v>
      </c>
      <c r="C269" s="38"/>
      <c r="D269" s="24"/>
      <c r="E269" s="58"/>
      <c r="F269" s="58"/>
      <c r="G269" s="19"/>
    </row>
    <row r="270" spans="1:7" hidden="1" outlineLevel="1" x14ac:dyDescent="0.25">
      <c r="A270" s="24" t="s">
        <v>911</v>
      </c>
      <c r="B270" s="39" t="s">
        <v>109</v>
      </c>
      <c r="C270" s="38"/>
      <c r="D270" s="24"/>
      <c r="E270" s="58"/>
      <c r="F270" s="58"/>
      <c r="G270" s="19"/>
    </row>
    <row r="271" spans="1:7" hidden="1" outlineLevel="1" x14ac:dyDescent="0.25">
      <c r="A271" s="24" t="s">
        <v>912</v>
      </c>
      <c r="B271" s="39" t="s">
        <v>109</v>
      </c>
      <c r="C271" s="38"/>
      <c r="D271" s="24"/>
      <c r="E271" s="58"/>
      <c r="F271" s="58"/>
      <c r="G271" s="19"/>
    </row>
    <row r="272" spans="1:7" hidden="1" outlineLevel="1" x14ac:dyDescent="0.25">
      <c r="A272" s="24" t="s">
        <v>913</v>
      </c>
      <c r="B272" s="39" t="s">
        <v>109</v>
      </c>
      <c r="C272" s="38"/>
      <c r="D272" s="24"/>
      <c r="E272" s="58"/>
      <c r="F272" s="58"/>
      <c r="G272" s="19"/>
    </row>
    <row r="273" spans="1:7" hidden="1" outlineLevel="1" x14ac:dyDescent="0.25">
      <c r="A273" s="24" t="s">
        <v>914</v>
      </c>
      <c r="B273" s="39" t="s">
        <v>109</v>
      </c>
      <c r="C273" s="38"/>
      <c r="D273" s="24"/>
      <c r="E273" s="58"/>
      <c r="F273" s="58"/>
      <c r="G273" s="19"/>
    </row>
    <row r="274" spans="1:7" hidden="1" outlineLevel="1" x14ac:dyDescent="0.25">
      <c r="A274" s="24" t="s">
        <v>915</v>
      </c>
      <c r="B274" s="39" t="s">
        <v>109</v>
      </c>
      <c r="C274" s="38"/>
      <c r="D274" s="24"/>
      <c r="E274" s="58"/>
      <c r="F274" s="58"/>
      <c r="G274" s="19"/>
    </row>
    <row r="275" spans="1:7" hidden="1" outlineLevel="1" x14ac:dyDescent="0.25">
      <c r="A275" s="24" t="s">
        <v>916</v>
      </c>
      <c r="B275" s="39" t="s">
        <v>109</v>
      </c>
      <c r="C275" s="38"/>
      <c r="D275" s="24"/>
      <c r="E275" s="58"/>
      <c r="F275" s="58"/>
      <c r="G275" s="19"/>
    </row>
    <row r="276" spans="1:7" ht="30" collapsed="1" x14ac:dyDescent="0.25">
      <c r="A276" s="32"/>
      <c r="B276" s="63" t="s">
        <v>917</v>
      </c>
      <c r="C276" s="32" t="s">
        <v>589</v>
      </c>
      <c r="D276" s="32"/>
      <c r="E276" s="42"/>
      <c r="F276" s="32"/>
      <c r="G276" s="34"/>
    </row>
    <row r="277" spans="1:7" x14ac:dyDescent="0.25">
      <c r="A277" s="24" t="s">
        <v>918</v>
      </c>
      <c r="B277" s="24" t="s">
        <v>919</v>
      </c>
      <c r="C277" s="38">
        <v>0</v>
      </c>
      <c r="D277" s="24"/>
      <c r="E277" s="19"/>
      <c r="F277" s="19"/>
      <c r="G277" s="19"/>
    </row>
    <row r="278" spans="1:7" x14ac:dyDescent="0.25">
      <c r="A278" s="24" t="s">
        <v>920</v>
      </c>
      <c r="B278" s="24" t="s">
        <v>921</v>
      </c>
      <c r="C278" s="38">
        <v>1</v>
      </c>
      <c r="D278" s="24"/>
      <c r="E278" s="19"/>
      <c r="F278" s="19"/>
      <c r="G278" s="19"/>
    </row>
    <row r="279" spans="1:7" x14ac:dyDescent="0.25">
      <c r="A279" s="24" t="s">
        <v>922</v>
      </c>
      <c r="B279" s="24" t="s">
        <v>105</v>
      </c>
      <c r="C279" s="38">
        <v>0</v>
      </c>
      <c r="D279" s="24"/>
      <c r="E279" s="19"/>
      <c r="F279" s="19"/>
      <c r="G279" s="19"/>
    </row>
    <row r="280" spans="1:7" hidden="1" outlineLevel="1" x14ac:dyDescent="0.25">
      <c r="A280" s="24" t="s">
        <v>923</v>
      </c>
      <c r="B280" s="24"/>
      <c r="C280" s="38"/>
      <c r="D280" s="24"/>
      <c r="E280" s="19"/>
      <c r="F280" s="19"/>
      <c r="G280" s="19"/>
    </row>
    <row r="281" spans="1:7" hidden="1" outlineLevel="1" x14ac:dyDescent="0.25">
      <c r="A281" s="24" t="s">
        <v>924</v>
      </c>
      <c r="B281" s="24"/>
      <c r="C281" s="38"/>
      <c r="D281" s="24"/>
      <c r="E281" s="19"/>
      <c r="F281" s="19"/>
      <c r="G281" s="19"/>
    </row>
    <row r="282" spans="1:7" hidden="1" outlineLevel="1" x14ac:dyDescent="0.25">
      <c r="A282" s="24" t="s">
        <v>925</v>
      </c>
      <c r="B282" s="24"/>
      <c r="C282" s="38"/>
      <c r="D282" s="24"/>
      <c r="E282" s="19"/>
      <c r="F282" s="19"/>
      <c r="G282" s="19"/>
    </row>
    <row r="283" spans="1:7" hidden="1" outlineLevel="1" x14ac:dyDescent="0.25">
      <c r="A283" s="24" t="s">
        <v>926</v>
      </c>
      <c r="B283" s="24"/>
      <c r="C283" s="38"/>
      <c r="D283" s="24"/>
      <c r="E283" s="19"/>
      <c r="F283" s="19"/>
      <c r="G283" s="19"/>
    </row>
    <row r="284" spans="1:7" hidden="1" outlineLevel="1" x14ac:dyDescent="0.25">
      <c r="A284" s="24" t="s">
        <v>927</v>
      </c>
      <c r="B284" s="24"/>
      <c r="C284" s="38"/>
      <c r="D284" s="24"/>
      <c r="E284" s="19"/>
      <c r="F284" s="19"/>
      <c r="G284" s="19"/>
    </row>
    <row r="285" spans="1:7" hidden="1" outlineLevel="1" x14ac:dyDescent="0.25">
      <c r="A285" s="24" t="s">
        <v>928</v>
      </c>
      <c r="B285" s="24"/>
      <c r="C285" s="38"/>
      <c r="D285" s="24"/>
      <c r="E285" s="19"/>
      <c r="F285" s="19"/>
      <c r="G285" s="19"/>
    </row>
    <row r="286" spans="1:7" ht="30" collapsed="1" x14ac:dyDescent="0.25">
      <c r="A286" s="33"/>
      <c r="B286" s="33" t="s">
        <v>929</v>
      </c>
      <c r="C286" s="33" t="s">
        <v>64</v>
      </c>
      <c r="D286" s="33" t="s">
        <v>930</v>
      </c>
      <c r="E286" s="33"/>
      <c r="F286" s="33" t="s">
        <v>589</v>
      </c>
      <c r="G286" s="33" t="s">
        <v>931</v>
      </c>
    </row>
    <row r="287" spans="1:7" x14ac:dyDescent="0.25">
      <c r="A287" s="24" t="s">
        <v>932</v>
      </c>
      <c r="B287" s="407" t="s">
        <v>933</v>
      </c>
      <c r="C287" s="24"/>
      <c r="D287" s="24"/>
      <c r="E287" s="27"/>
      <c r="F287" s="36" t="str">
        <f>IF($C$305=0,"",IF(C287="[For completion]","",C287/$C$305))</f>
        <v/>
      </c>
      <c r="G287" s="36" t="str">
        <f>IF($D$305=0,"",IF(D287="[For completion]","",D287/$D$305))</f>
        <v/>
      </c>
    </row>
    <row r="288" spans="1:7" x14ac:dyDescent="0.25">
      <c r="A288" s="24" t="s">
        <v>934</v>
      </c>
      <c r="B288" s="47" t="s">
        <v>933</v>
      </c>
      <c r="C288" s="24"/>
      <c r="D288" s="24"/>
      <c r="E288" s="27"/>
      <c r="F288" s="36" t="str">
        <f t="shared" ref="F288:F304" si="6">IF($C$305=0,"",IF(C288="[For completion]","",C288/$C$305))</f>
        <v/>
      </c>
      <c r="G288" s="36" t="str">
        <f t="shared" ref="G288:G304" si="7">IF($D$305=0,"",IF(D288="[For completion]","",D288/$D$305))</f>
        <v/>
      </c>
    </row>
    <row r="289" spans="1:7" x14ac:dyDescent="0.25">
      <c r="A289" s="24" t="s">
        <v>935</v>
      </c>
      <c r="B289" s="47" t="s">
        <v>933</v>
      </c>
      <c r="C289" s="24"/>
      <c r="D289" s="24"/>
      <c r="E289" s="27"/>
      <c r="F289" s="36" t="str">
        <f t="shared" si="6"/>
        <v/>
      </c>
      <c r="G289" s="36" t="str">
        <f t="shared" si="7"/>
        <v/>
      </c>
    </row>
    <row r="290" spans="1:7" x14ac:dyDescent="0.25">
      <c r="A290" s="24" t="s">
        <v>936</v>
      </c>
      <c r="B290" s="47" t="s">
        <v>933</v>
      </c>
      <c r="C290" s="24"/>
      <c r="D290" s="24"/>
      <c r="E290" s="27"/>
      <c r="F290" s="36" t="str">
        <f t="shared" si="6"/>
        <v/>
      </c>
      <c r="G290" s="36" t="str">
        <f t="shared" si="7"/>
        <v/>
      </c>
    </row>
    <row r="291" spans="1:7" x14ac:dyDescent="0.25">
      <c r="A291" s="24" t="s">
        <v>937</v>
      </c>
      <c r="B291" s="47" t="s">
        <v>933</v>
      </c>
      <c r="C291" s="24"/>
      <c r="D291" s="24"/>
      <c r="E291" s="27"/>
      <c r="F291" s="36" t="str">
        <f t="shared" si="6"/>
        <v/>
      </c>
      <c r="G291" s="36" t="str">
        <f t="shared" si="7"/>
        <v/>
      </c>
    </row>
    <row r="292" spans="1:7" x14ac:dyDescent="0.25">
      <c r="A292" s="24" t="s">
        <v>938</v>
      </c>
      <c r="B292" s="47" t="s">
        <v>933</v>
      </c>
      <c r="C292" s="24"/>
      <c r="D292" s="24"/>
      <c r="E292" s="27"/>
      <c r="F292" s="36" t="str">
        <f t="shared" si="6"/>
        <v/>
      </c>
      <c r="G292" s="36" t="str">
        <f t="shared" si="7"/>
        <v/>
      </c>
    </row>
    <row r="293" spans="1:7" x14ac:dyDescent="0.25">
      <c r="A293" s="24" t="s">
        <v>939</v>
      </c>
      <c r="B293" s="47" t="s">
        <v>933</v>
      </c>
      <c r="C293" s="24"/>
      <c r="D293" s="24"/>
      <c r="E293" s="27"/>
      <c r="F293" s="36" t="str">
        <f t="shared" si="6"/>
        <v/>
      </c>
      <c r="G293" s="36" t="str">
        <f t="shared" si="7"/>
        <v/>
      </c>
    </row>
    <row r="294" spans="1:7" x14ac:dyDescent="0.25">
      <c r="A294" s="24" t="s">
        <v>940</v>
      </c>
      <c r="B294" s="47" t="s">
        <v>933</v>
      </c>
      <c r="C294" s="24"/>
      <c r="D294" s="24"/>
      <c r="E294" s="27"/>
      <c r="F294" s="36" t="str">
        <f t="shared" si="6"/>
        <v/>
      </c>
      <c r="G294" s="36" t="str">
        <f t="shared" si="7"/>
        <v/>
      </c>
    </row>
    <row r="295" spans="1:7" x14ac:dyDescent="0.25">
      <c r="A295" s="24" t="s">
        <v>941</v>
      </c>
      <c r="B295" s="47" t="s">
        <v>933</v>
      </c>
      <c r="C295" s="24"/>
      <c r="D295" s="24"/>
      <c r="E295" s="27"/>
      <c r="F295" s="36" t="str">
        <f t="shared" si="6"/>
        <v/>
      </c>
      <c r="G295" s="36" t="str">
        <f t="shared" si="7"/>
        <v/>
      </c>
    </row>
    <row r="296" spans="1:7" x14ac:dyDescent="0.25">
      <c r="A296" s="24" t="s">
        <v>942</v>
      </c>
      <c r="B296" s="47" t="s">
        <v>933</v>
      </c>
      <c r="C296" s="24"/>
      <c r="D296" s="24"/>
      <c r="E296" s="27"/>
      <c r="F296" s="36" t="str">
        <f t="shared" si="6"/>
        <v/>
      </c>
      <c r="G296" s="36" t="str">
        <f t="shared" si="7"/>
        <v/>
      </c>
    </row>
    <row r="297" spans="1:7" x14ac:dyDescent="0.25">
      <c r="A297" s="24" t="s">
        <v>943</v>
      </c>
      <c r="B297" s="47" t="s">
        <v>933</v>
      </c>
      <c r="C297" s="24"/>
      <c r="D297" s="24"/>
      <c r="E297" s="27"/>
      <c r="F297" s="36" t="str">
        <f t="shared" si="6"/>
        <v/>
      </c>
      <c r="G297" s="36" t="str">
        <f t="shared" si="7"/>
        <v/>
      </c>
    </row>
    <row r="298" spans="1:7" x14ac:dyDescent="0.25">
      <c r="A298" s="24" t="s">
        <v>944</v>
      </c>
      <c r="B298" s="47" t="s">
        <v>933</v>
      </c>
      <c r="C298" s="24"/>
      <c r="D298" s="24"/>
      <c r="E298" s="27"/>
      <c r="F298" s="36" t="str">
        <f t="shared" si="6"/>
        <v/>
      </c>
      <c r="G298" s="36" t="str">
        <f t="shared" si="7"/>
        <v/>
      </c>
    </row>
    <row r="299" spans="1:7" x14ac:dyDescent="0.25">
      <c r="A299" s="24" t="s">
        <v>945</v>
      </c>
      <c r="B299" s="47" t="s">
        <v>933</v>
      </c>
      <c r="C299" s="24"/>
      <c r="D299" s="24"/>
      <c r="E299" s="27"/>
      <c r="F299" s="36" t="str">
        <f t="shared" si="6"/>
        <v/>
      </c>
      <c r="G299" s="36" t="str">
        <f t="shared" si="7"/>
        <v/>
      </c>
    </row>
    <row r="300" spans="1:7" x14ac:dyDescent="0.25">
      <c r="A300" s="24" t="s">
        <v>946</v>
      </c>
      <c r="B300" s="47" t="s">
        <v>933</v>
      </c>
      <c r="C300" s="24"/>
      <c r="D300" s="24"/>
      <c r="E300" s="27"/>
      <c r="F300" s="36" t="str">
        <f t="shared" si="6"/>
        <v/>
      </c>
      <c r="G300" s="36" t="str">
        <f t="shared" si="7"/>
        <v/>
      </c>
    </row>
    <row r="301" spans="1:7" x14ac:dyDescent="0.25">
      <c r="A301" s="24" t="s">
        <v>947</v>
      </c>
      <c r="B301" s="47" t="s">
        <v>933</v>
      </c>
      <c r="C301" s="24"/>
      <c r="D301" s="24"/>
      <c r="E301" s="27"/>
      <c r="F301" s="36" t="str">
        <f t="shared" si="6"/>
        <v/>
      </c>
      <c r="G301" s="36" t="str">
        <f t="shared" si="7"/>
        <v/>
      </c>
    </row>
    <row r="302" spans="1:7" x14ac:dyDescent="0.25">
      <c r="A302" s="24" t="s">
        <v>948</v>
      </c>
      <c r="B302" s="47" t="s">
        <v>933</v>
      </c>
      <c r="C302" s="24"/>
      <c r="D302" s="24"/>
      <c r="E302" s="27"/>
      <c r="F302" s="36" t="str">
        <f t="shared" si="6"/>
        <v/>
      </c>
      <c r="G302" s="36" t="str">
        <f t="shared" si="7"/>
        <v/>
      </c>
    </row>
    <row r="303" spans="1:7" x14ac:dyDescent="0.25">
      <c r="A303" s="24" t="s">
        <v>949</v>
      </c>
      <c r="B303" s="47" t="s">
        <v>933</v>
      </c>
      <c r="C303" s="24"/>
      <c r="D303" s="24"/>
      <c r="E303" s="27"/>
      <c r="F303" s="36" t="str">
        <f t="shared" si="6"/>
        <v/>
      </c>
      <c r="G303" s="36" t="str">
        <f t="shared" si="7"/>
        <v/>
      </c>
    </row>
    <row r="304" spans="1:7" x14ac:dyDescent="0.25">
      <c r="A304" s="24" t="s">
        <v>950</v>
      </c>
      <c r="B304" s="47" t="s">
        <v>951</v>
      </c>
      <c r="C304" s="24"/>
      <c r="D304" s="24"/>
      <c r="E304" s="27"/>
      <c r="F304" s="36" t="str">
        <f t="shared" si="6"/>
        <v/>
      </c>
      <c r="G304" s="36" t="str">
        <f t="shared" si="7"/>
        <v/>
      </c>
    </row>
    <row r="305" spans="1:7" x14ac:dyDescent="0.25">
      <c r="A305" s="24" t="s">
        <v>952</v>
      </c>
      <c r="B305" s="47" t="s">
        <v>107</v>
      </c>
      <c r="C305" s="24">
        <f>SUM(C287:C304)</f>
        <v>0</v>
      </c>
      <c r="D305" s="24">
        <f>SUM(D287:D304)</f>
        <v>0</v>
      </c>
      <c r="E305" s="27"/>
      <c r="F305" s="44">
        <f>SUM(F287:F304)</f>
        <v>0</v>
      </c>
      <c r="G305" s="44">
        <f>SUM(G287:G304)</f>
        <v>0</v>
      </c>
    </row>
    <row r="306" spans="1:7" hidden="1" outlineLevel="1" x14ac:dyDescent="0.25">
      <c r="A306" s="24" t="s">
        <v>953</v>
      </c>
      <c r="B306" s="47"/>
      <c r="C306" s="24"/>
      <c r="D306" s="24"/>
      <c r="E306" s="27"/>
      <c r="F306" s="27"/>
      <c r="G306" s="27"/>
    </row>
    <row r="307" spans="1:7" hidden="1" outlineLevel="1" x14ac:dyDescent="0.25">
      <c r="A307" s="24" t="s">
        <v>954</v>
      </c>
      <c r="B307" s="47"/>
      <c r="C307" s="24"/>
      <c r="D307" s="24"/>
      <c r="E307" s="27"/>
      <c r="F307" s="27"/>
      <c r="G307" s="27"/>
    </row>
    <row r="308" spans="1:7" hidden="1" outlineLevel="1" x14ac:dyDescent="0.25">
      <c r="A308" s="24" t="s">
        <v>955</v>
      </c>
      <c r="B308" s="47"/>
      <c r="C308" s="24"/>
      <c r="D308" s="24"/>
      <c r="E308" s="27"/>
      <c r="F308" s="27"/>
      <c r="G308" s="27"/>
    </row>
    <row r="309" spans="1:7" ht="30" x14ac:dyDescent="0.25">
      <c r="A309" s="33"/>
      <c r="B309" s="33" t="s">
        <v>956</v>
      </c>
      <c r="C309" s="33" t="s">
        <v>64</v>
      </c>
      <c r="D309" s="33" t="s">
        <v>930</v>
      </c>
      <c r="E309" s="33"/>
      <c r="F309" s="33" t="s">
        <v>589</v>
      </c>
      <c r="G309" s="33" t="s">
        <v>931</v>
      </c>
    </row>
    <row r="310" spans="1:7" x14ac:dyDescent="0.25">
      <c r="A310" s="24" t="s">
        <v>957</v>
      </c>
      <c r="B310" s="47" t="s">
        <v>933</v>
      </c>
      <c r="C310" s="24"/>
      <c r="D310" s="24"/>
      <c r="E310" s="27"/>
      <c r="F310" s="36" t="str">
        <f>IF($C$328=0,"",IF(C310="[For completion]","",C310/$C$328))</f>
        <v/>
      </c>
      <c r="G310" s="36" t="str">
        <f>IF($D$328=0,"",IF(D310="[For completion]","",D310/$D$328))</f>
        <v/>
      </c>
    </row>
    <row r="311" spans="1:7" x14ac:dyDescent="0.25">
      <c r="A311" s="24" t="s">
        <v>958</v>
      </c>
      <c r="B311" s="47" t="s">
        <v>933</v>
      </c>
      <c r="C311" s="24"/>
      <c r="D311" s="24"/>
      <c r="E311" s="27"/>
      <c r="F311" s="27"/>
      <c r="G311" s="27"/>
    </row>
    <row r="312" spans="1:7" x14ac:dyDescent="0.25">
      <c r="A312" s="24" t="s">
        <v>959</v>
      </c>
      <c r="B312" s="47" t="s">
        <v>933</v>
      </c>
      <c r="C312" s="24"/>
      <c r="D312" s="24"/>
      <c r="E312" s="27"/>
      <c r="F312" s="27"/>
      <c r="G312" s="27"/>
    </row>
    <row r="313" spans="1:7" x14ac:dyDescent="0.25">
      <c r="A313" s="24" t="s">
        <v>960</v>
      </c>
      <c r="B313" s="47" t="s">
        <v>933</v>
      </c>
      <c r="C313" s="24"/>
      <c r="D313" s="24"/>
      <c r="E313" s="27"/>
      <c r="F313" s="27"/>
      <c r="G313" s="27"/>
    </row>
    <row r="314" spans="1:7" x14ac:dyDescent="0.25">
      <c r="A314" s="24" t="s">
        <v>961</v>
      </c>
      <c r="B314" s="47" t="s">
        <v>933</v>
      </c>
      <c r="C314" s="24"/>
      <c r="D314" s="24"/>
      <c r="E314" s="27"/>
      <c r="F314" s="27"/>
      <c r="G314" s="27"/>
    </row>
    <row r="315" spans="1:7" x14ac:dyDescent="0.25">
      <c r="A315" s="24" t="s">
        <v>962</v>
      </c>
      <c r="B315" s="47" t="s">
        <v>933</v>
      </c>
      <c r="C315" s="24"/>
      <c r="D315" s="24"/>
      <c r="E315" s="27"/>
      <c r="F315" s="27"/>
      <c r="G315" s="27"/>
    </row>
    <row r="316" spans="1:7" x14ac:dyDescent="0.25">
      <c r="A316" s="24" t="s">
        <v>963</v>
      </c>
      <c r="B316" s="47" t="s">
        <v>933</v>
      </c>
      <c r="C316" s="24"/>
      <c r="D316" s="24"/>
      <c r="E316" s="27"/>
      <c r="F316" s="27"/>
      <c r="G316" s="27"/>
    </row>
    <row r="317" spans="1:7" x14ac:dyDescent="0.25">
      <c r="A317" s="24" t="s">
        <v>964</v>
      </c>
      <c r="B317" s="47" t="s">
        <v>933</v>
      </c>
      <c r="C317" s="24"/>
      <c r="D317" s="24"/>
      <c r="E317" s="27"/>
      <c r="F317" s="27"/>
      <c r="G317" s="27"/>
    </row>
    <row r="318" spans="1:7" x14ac:dyDescent="0.25">
      <c r="A318" s="24" t="s">
        <v>965</v>
      </c>
      <c r="B318" s="47" t="s">
        <v>933</v>
      </c>
      <c r="C318" s="24"/>
      <c r="D318" s="24"/>
      <c r="E318" s="27"/>
      <c r="F318" s="27"/>
      <c r="G318" s="27"/>
    </row>
    <row r="319" spans="1:7" x14ac:dyDescent="0.25">
      <c r="A319" s="24" t="s">
        <v>966</v>
      </c>
      <c r="B319" s="47" t="s">
        <v>933</v>
      </c>
      <c r="C319" s="24"/>
      <c r="D319" s="24"/>
      <c r="E319" s="27"/>
      <c r="F319" s="27"/>
      <c r="G319" s="27"/>
    </row>
    <row r="320" spans="1:7" x14ac:dyDescent="0.25">
      <c r="A320" s="24" t="s">
        <v>967</v>
      </c>
      <c r="B320" s="47" t="s">
        <v>933</v>
      </c>
      <c r="C320" s="24"/>
      <c r="D320" s="24"/>
      <c r="E320" s="27"/>
      <c r="F320" s="27"/>
      <c r="G320" s="27"/>
    </row>
    <row r="321" spans="1:7" x14ac:dyDescent="0.25">
      <c r="A321" s="24" t="s">
        <v>968</v>
      </c>
      <c r="B321" s="47" t="s">
        <v>933</v>
      </c>
      <c r="C321" s="24"/>
      <c r="D321" s="24"/>
      <c r="E321" s="27"/>
      <c r="F321" s="27"/>
      <c r="G321" s="27"/>
    </row>
    <row r="322" spans="1:7" x14ac:dyDescent="0.25">
      <c r="A322" s="24" t="s">
        <v>969</v>
      </c>
      <c r="B322" s="47" t="s">
        <v>933</v>
      </c>
      <c r="C322" s="24"/>
      <c r="D322" s="24"/>
      <c r="E322" s="27"/>
      <c r="F322" s="27"/>
      <c r="G322" s="27"/>
    </row>
    <row r="323" spans="1:7" x14ac:dyDescent="0.25">
      <c r="A323" s="24" t="s">
        <v>970</v>
      </c>
      <c r="B323" s="47" t="s">
        <v>933</v>
      </c>
      <c r="C323" s="24"/>
      <c r="D323" s="24"/>
      <c r="E323" s="27"/>
      <c r="F323" s="27"/>
      <c r="G323" s="27"/>
    </row>
    <row r="324" spans="1:7" x14ac:dyDescent="0.25">
      <c r="A324" s="24" t="s">
        <v>971</v>
      </c>
      <c r="B324" s="47" t="s">
        <v>933</v>
      </c>
      <c r="C324" s="24"/>
      <c r="D324" s="24"/>
      <c r="E324" s="27"/>
      <c r="F324" s="27"/>
      <c r="G324" s="27"/>
    </row>
    <row r="325" spans="1:7" x14ac:dyDescent="0.25">
      <c r="A325" s="24" t="s">
        <v>972</v>
      </c>
      <c r="B325" s="47" t="s">
        <v>933</v>
      </c>
      <c r="C325" s="24"/>
      <c r="D325" s="24"/>
      <c r="E325" s="27"/>
      <c r="F325" s="27"/>
      <c r="G325" s="27"/>
    </row>
    <row r="326" spans="1:7" x14ac:dyDescent="0.25">
      <c r="A326" s="24" t="s">
        <v>973</v>
      </c>
      <c r="B326" s="47" t="s">
        <v>933</v>
      </c>
      <c r="C326" s="24"/>
      <c r="D326" s="24"/>
      <c r="E326" s="27"/>
      <c r="F326" s="27"/>
      <c r="G326" s="27"/>
    </row>
    <row r="327" spans="1:7" x14ac:dyDescent="0.25">
      <c r="A327" s="24" t="s">
        <v>974</v>
      </c>
      <c r="B327" s="47" t="s">
        <v>951</v>
      </c>
      <c r="C327" s="24"/>
      <c r="D327" s="24"/>
      <c r="E327" s="27"/>
      <c r="F327" s="27"/>
      <c r="G327" s="27"/>
    </row>
    <row r="328" spans="1:7" x14ac:dyDescent="0.25">
      <c r="A328" s="24" t="s">
        <v>975</v>
      </c>
      <c r="B328" s="47" t="s">
        <v>107</v>
      </c>
      <c r="C328" s="24">
        <f>SUM(C310:C327)</f>
        <v>0</v>
      </c>
      <c r="D328" s="24">
        <f>SUM(D310:D327)</f>
        <v>0</v>
      </c>
      <c r="E328" s="27"/>
      <c r="F328" s="44">
        <f>SUM(F310:F327)</f>
        <v>0</v>
      </c>
      <c r="G328" s="44">
        <f>SUM(G310:G327)</f>
        <v>0</v>
      </c>
    </row>
    <row r="329" spans="1:7" hidden="1" outlineLevel="1" x14ac:dyDescent="0.25">
      <c r="A329" s="24" t="s">
        <v>976</v>
      </c>
      <c r="B329" s="47"/>
      <c r="C329" s="24"/>
      <c r="D329" s="24"/>
      <c r="E329" s="27"/>
      <c r="F329" s="27"/>
      <c r="G329" s="27"/>
    </row>
    <row r="330" spans="1:7" hidden="1" outlineLevel="1" x14ac:dyDescent="0.25">
      <c r="A330" s="24" t="s">
        <v>977</v>
      </c>
      <c r="B330" s="47"/>
      <c r="C330" s="24"/>
      <c r="D330" s="24"/>
      <c r="E330" s="27"/>
      <c r="F330" s="27"/>
      <c r="G330" s="27"/>
    </row>
    <row r="331" spans="1:7" hidden="1" outlineLevel="1" x14ac:dyDescent="0.25">
      <c r="A331" s="24" t="s">
        <v>978</v>
      </c>
      <c r="B331" s="47"/>
      <c r="C331" s="24"/>
      <c r="D331" s="24"/>
      <c r="E331" s="27"/>
      <c r="F331" s="27"/>
      <c r="G331" s="27"/>
    </row>
    <row r="332" spans="1:7" ht="30" x14ac:dyDescent="0.25">
      <c r="A332" s="33"/>
      <c r="B332" s="33" t="s">
        <v>979</v>
      </c>
      <c r="C332" s="33" t="s">
        <v>64</v>
      </c>
      <c r="D332" s="33" t="s">
        <v>930</v>
      </c>
      <c r="E332" s="33"/>
      <c r="F332" s="33" t="s">
        <v>589</v>
      </c>
      <c r="G332" s="33" t="s">
        <v>931</v>
      </c>
    </row>
    <row r="333" spans="1:7" x14ac:dyDescent="0.25">
      <c r="A333" s="24" t="s">
        <v>980</v>
      </c>
      <c r="B333" s="47" t="s">
        <v>981</v>
      </c>
      <c r="C333" s="24"/>
      <c r="D333" s="24"/>
      <c r="E333" s="27"/>
      <c r="F333" s="36" t="str">
        <f t="shared" ref="F333:F340" si="8">IF($C$347=0,"",IF(C333="[For completion]","",C333/$C$347))</f>
        <v/>
      </c>
      <c r="G333" s="36" t="str">
        <f t="shared" ref="G333:G340" si="9">IF($D$347=0,"",IF(D333="[For completion]","",D333/$D$347))</f>
        <v/>
      </c>
    </row>
    <row r="334" spans="1:7" x14ac:dyDescent="0.25">
      <c r="A334" s="24" t="s">
        <v>982</v>
      </c>
      <c r="B334" s="47" t="s">
        <v>983</v>
      </c>
      <c r="C334" s="24"/>
      <c r="D334" s="24"/>
      <c r="E334" s="27"/>
      <c r="F334" s="36" t="str">
        <f t="shared" si="8"/>
        <v/>
      </c>
      <c r="G334" s="36" t="str">
        <f t="shared" si="9"/>
        <v/>
      </c>
    </row>
    <row r="335" spans="1:7" x14ac:dyDescent="0.25">
      <c r="A335" s="24" t="s">
        <v>984</v>
      </c>
      <c r="B335" s="407" t="s">
        <v>985</v>
      </c>
      <c r="C335" s="24"/>
      <c r="D335" s="24"/>
      <c r="E335" s="27"/>
      <c r="F335" s="36" t="str">
        <f t="shared" si="8"/>
        <v/>
      </c>
      <c r="G335" s="36" t="str">
        <f t="shared" si="9"/>
        <v/>
      </c>
    </row>
    <row r="336" spans="1:7" x14ac:dyDescent="0.25">
      <c r="A336" s="24" t="s">
        <v>986</v>
      </c>
      <c r="B336" s="47" t="s">
        <v>987</v>
      </c>
      <c r="C336" s="24"/>
      <c r="D336" s="24"/>
      <c r="E336" s="27"/>
      <c r="F336" s="36" t="str">
        <f t="shared" si="8"/>
        <v/>
      </c>
      <c r="G336" s="36" t="str">
        <f t="shared" si="9"/>
        <v/>
      </c>
    </row>
    <row r="337" spans="1:7" x14ac:dyDescent="0.25">
      <c r="A337" s="24" t="s">
        <v>988</v>
      </c>
      <c r="B337" s="47" t="s">
        <v>989</v>
      </c>
      <c r="C337" s="24"/>
      <c r="D337" s="24"/>
      <c r="E337" s="27"/>
      <c r="F337" s="36" t="str">
        <f t="shared" si="8"/>
        <v/>
      </c>
      <c r="G337" s="36" t="str">
        <f t="shared" si="9"/>
        <v/>
      </c>
    </row>
    <row r="338" spans="1:7" x14ac:dyDescent="0.25">
      <c r="A338" s="24" t="s">
        <v>990</v>
      </c>
      <c r="B338" s="47" t="s">
        <v>991</v>
      </c>
      <c r="C338" s="24"/>
      <c r="D338" s="24"/>
      <c r="E338" s="27"/>
      <c r="F338" s="36" t="str">
        <f t="shared" si="8"/>
        <v/>
      </c>
      <c r="G338" s="36" t="str">
        <f t="shared" si="9"/>
        <v/>
      </c>
    </row>
    <row r="339" spans="1:7" x14ac:dyDescent="0.25">
      <c r="A339" s="24" t="s">
        <v>992</v>
      </c>
      <c r="B339" s="47" t="s">
        <v>993</v>
      </c>
      <c r="C339" s="24"/>
      <c r="D339" s="24"/>
      <c r="E339" s="27"/>
      <c r="F339" s="36" t="str">
        <f t="shared" si="8"/>
        <v/>
      </c>
      <c r="G339" s="36" t="str">
        <f t="shared" si="9"/>
        <v/>
      </c>
    </row>
    <row r="340" spans="1:7" x14ac:dyDescent="0.25">
      <c r="A340" s="24" t="s">
        <v>994</v>
      </c>
      <c r="B340" s="47" t="s">
        <v>995</v>
      </c>
      <c r="C340" s="24"/>
      <c r="D340" s="24"/>
      <c r="E340" s="27"/>
      <c r="F340" s="36" t="str">
        <f t="shared" si="8"/>
        <v/>
      </c>
      <c r="G340" s="36" t="str">
        <f t="shared" si="9"/>
        <v/>
      </c>
    </row>
    <row r="341" spans="1:7" s="416" customFormat="1" x14ac:dyDescent="0.25">
      <c r="A341" s="406" t="s">
        <v>996</v>
      </c>
      <c r="B341" s="407" t="s">
        <v>997</v>
      </c>
      <c r="C341" s="406"/>
      <c r="D341" s="406"/>
      <c r="E341" s="27"/>
      <c r="F341" s="408"/>
      <c r="G341" s="408"/>
    </row>
    <row r="342" spans="1:7" s="416" customFormat="1" x14ac:dyDescent="0.25">
      <c r="A342" s="406" t="s">
        <v>998</v>
      </c>
      <c r="B342" s="407" t="s">
        <v>999</v>
      </c>
      <c r="C342" s="406"/>
      <c r="D342" s="406"/>
      <c r="E342" s="27"/>
      <c r="F342" s="408"/>
      <c r="G342" s="408"/>
    </row>
    <row r="343" spans="1:7" s="416" customFormat="1" x14ac:dyDescent="0.25">
      <c r="A343" s="406" t="s">
        <v>1000</v>
      </c>
      <c r="B343" s="407" t="s">
        <v>1001</v>
      </c>
      <c r="C343" s="406"/>
      <c r="D343" s="406"/>
      <c r="E343" s="27"/>
      <c r="F343" s="408"/>
      <c r="G343" s="408"/>
    </row>
    <row r="344" spans="1:7" x14ac:dyDescent="0.25">
      <c r="A344" s="24" t="s">
        <v>1002</v>
      </c>
      <c r="B344" s="47" t="s">
        <v>1003</v>
      </c>
      <c r="C344" s="24"/>
      <c r="D344" s="24"/>
      <c r="E344" s="27"/>
      <c r="F344" s="36" t="str">
        <f>IF($C$347=0,"",IF(C344="[For completion]","",C344/$C$347))</f>
        <v/>
      </c>
      <c r="G344" s="36" t="str">
        <f>IF($D$347=0,"",IF(D344="[For completion]","",D344/$D$347))</f>
        <v/>
      </c>
    </row>
    <row r="345" spans="1:7" x14ac:dyDescent="0.25">
      <c r="A345" s="24" t="s">
        <v>1004</v>
      </c>
      <c r="B345" s="24" t="s">
        <v>951</v>
      </c>
      <c r="C345" s="24"/>
      <c r="D345" s="24"/>
      <c r="F345" s="36" t="str">
        <f>IF($C$347=0,"",IF(C345="[For completion]","",C345/$C$347))</f>
        <v/>
      </c>
      <c r="G345" s="36" t="str">
        <f>IF($D$347=0,"",IF(D345="[For completion]","",D345/$D$347))</f>
        <v/>
      </c>
    </row>
    <row r="346" spans="1:7" s="416" customFormat="1" ht="13.9" customHeight="1" x14ac:dyDescent="0.25">
      <c r="A346" s="406" t="s">
        <v>1005</v>
      </c>
      <c r="B346" s="407" t="s">
        <v>107</v>
      </c>
      <c r="C346" s="406">
        <f>SUM(C333:C345)</f>
        <v>0</v>
      </c>
      <c r="D346" s="406">
        <f>SUM(D333:D345)</f>
        <v>0</v>
      </c>
      <c r="E346" s="27"/>
      <c r="F346" s="44">
        <f>SUM(F333:F345)</f>
        <v>0</v>
      </c>
      <c r="G346" s="44">
        <f>SUM(G333:G345)</f>
        <v>0</v>
      </c>
    </row>
    <row r="347" spans="1:7" hidden="1" outlineLevel="1" x14ac:dyDescent="0.25">
      <c r="A347" s="24" t="s">
        <v>1006</v>
      </c>
      <c r="B347" s="47"/>
      <c r="C347" s="24"/>
      <c r="D347" s="24"/>
      <c r="E347" s="27"/>
      <c r="F347" s="44"/>
      <c r="G347" s="44"/>
    </row>
    <row r="348" spans="1:7" s="419" customFormat="1" hidden="1" outlineLevel="1" x14ac:dyDescent="0.25">
      <c r="A348" s="406" t="s">
        <v>1007</v>
      </c>
      <c r="B348" s="407"/>
      <c r="C348" s="406"/>
      <c r="D348" s="406"/>
      <c r="E348" s="27"/>
      <c r="F348" s="44"/>
      <c r="G348" s="44"/>
    </row>
    <row r="349" spans="1:7" s="419" customFormat="1" hidden="1" outlineLevel="1" x14ac:dyDescent="0.25">
      <c r="A349" s="406" t="s">
        <v>1008</v>
      </c>
      <c r="B349" s="407"/>
      <c r="C349" s="406"/>
      <c r="D349" s="406"/>
      <c r="E349" s="27"/>
      <c r="F349" s="44"/>
      <c r="G349" s="44"/>
    </row>
    <row r="350" spans="1:7" s="419" customFormat="1" hidden="1" outlineLevel="1" x14ac:dyDescent="0.25">
      <c r="A350" s="406" t="s">
        <v>1009</v>
      </c>
      <c r="B350" s="407"/>
      <c r="C350" s="406"/>
      <c r="D350" s="406"/>
      <c r="E350" s="27"/>
      <c r="F350" s="44"/>
      <c r="G350" s="44"/>
    </row>
    <row r="351" spans="1:7" s="419" customFormat="1" hidden="1" outlineLevel="1" x14ac:dyDescent="0.25">
      <c r="A351" s="406" t="s">
        <v>1010</v>
      </c>
      <c r="B351" s="407"/>
      <c r="C351" s="406"/>
      <c r="D351" s="406"/>
      <c r="E351" s="27"/>
      <c r="F351" s="44"/>
      <c r="G351" s="44"/>
    </row>
    <row r="352" spans="1:7" s="419" customFormat="1" hidden="1" outlineLevel="1" x14ac:dyDescent="0.25">
      <c r="A352" s="406" t="s">
        <v>1011</v>
      </c>
      <c r="B352" s="407"/>
      <c r="C352" s="406"/>
      <c r="D352" s="406"/>
      <c r="E352" s="27"/>
      <c r="F352" s="44"/>
      <c r="G352" s="44"/>
    </row>
    <row r="353" spans="1:7" s="419" customFormat="1" hidden="1" outlineLevel="1" x14ac:dyDescent="0.25">
      <c r="A353" s="406" t="s">
        <v>1012</v>
      </c>
      <c r="B353" s="407"/>
      <c r="C353" s="406"/>
      <c r="D353" s="406"/>
      <c r="E353" s="27"/>
      <c r="F353" s="44"/>
      <c r="G353" s="44"/>
    </row>
    <row r="354" spans="1:7" s="419" customFormat="1" hidden="1" outlineLevel="1" x14ac:dyDescent="0.25">
      <c r="A354" s="406" t="s">
        <v>1013</v>
      </c>
      <c r="B354" s="407"/>
      <c r="C354" s="406"/>
      <c r="D354" s="406"/>
      <c r="E354" s="27"/>
      <c r="F354" s="44"/>
      <c r="G354" s="44"/>
    </row>
    <row r="355" spans="1:7" s="419" customFormat="1" hidden="1" outlineLevel="1" x14ac:dyDescent="0.25">
      <c r="A355" s="406" t="s">
        <v>1014</v>
      </c>
      <c r="B355" s="407"/>
      <c r="C355" s="406"/>
      <c r="D355" s="406"/>
      <c r="E355" s="27"/>
      <c r="F355" s="44"/>
      <c r="G355" s="44"/>
    </row>
    <row r="356" spans="1:7" hidden="1" outlineLevel="1" x14ac:dyDescent="0.25">
      <c r="A356" s="24" t="s">
        <v>1015</v>
      </c>
      <c r="B356" s="47"/>
      <c r="C356" s="24"/>
      <c r="D356" s="24"/>
      <c r="E356" s="27"/>
      <c r="F356" s="27"/>
      <c r="G356" s="27"/>
    </row>
    <row r="357" spans="1:7" ht="30" x14ac:dyDescent="0.25">
      <c r="A357" s="33"/>
      <c r="B357" s="33" t="s">
        <v>1016</v>
      </c>
      <c r="C357" s="33" t="s">
        <v>64</v>
      </c>
      <c r="D357" s="33" t="s">
        <v>930</v>
      </c>
      <c r="E357" s="33"/>
      <c r="F357" s="33" t="s">
        <v>589</v>
      </c>
      <c r="G357" s="33" t="s">
        <v>931</v>
      </c>
    </row>
    <row r="358" spans="1:7" x14ac:dyDescent="0.25">
      <c r="A358" s="24" t="s">
        <v>1017</v>
      </c>
      <c r="B358" s="47" t="s">
        <v>1018</v>
      </c>
      <c r="C358" s="24"/>
      <c r="D358" s="24"/>
      <c r="E358" s="27"/>
      <c r="F358" s="36" t="str">
        <f>IF($C$365=0,"",IF(C358="[For completion]","",C358/$C$365))</f>
        <v/>
      </c>
      <c r="G358" s="36" t="str">
        <f>IF($D$365=0,"",IF(D358="[For completion]","",D358/$D$365))</f>
        <v/>
      </c>
    </row>
    <row r="359" spans="1:7" x14ac:dyDescent="0.25">
      <c r="A359" s="24" t="s">
        <v>1019</v>
      </c>
      <c r="B359" s="66" t="s">
        <v>1020</v>
      </c>
      <c r="C359" s="24"/>
      <c r="D359" s="24"/>
      <c r="E359" s="27"/>
      <c r="F359" s="36" t="str">
        <f t="shared" ref="F359:F364" si="10">IF($C$365=0,"",IF(C359="[For completion]","",C359/$C$365))</f>
        <v/>
      </c>
      <c r="G359" s="36" t="str">
        <f t="shared" ref="G359:G364" si="11">IF($D$365=0,"",IF(D359="[For completion]","",D359/$D$365))</f>
        <v/>
      </c>
    </row>
    <row r="360" spans="1:7" x14ac:dyDescent="0.25">
      <c r="A360" s="24" t="s">
        <v>1021</v>
      </c>
      <c r="B360" s="47" t="s">
        <v>1022</v>
      </c>
      <c r="C360" s="24"/>
      <c r="D360" s="24"/>
      <c r="E360" s="27"/>
      <c r="F360" s="36" t="str">
        <f t="shared" si="10"/>
        <v/>
      </c>
      <c r="G360" s="36" t="str">
        <f t="shared" si="11"/>
        <v/>
      </c>
    </row>
    <row r="361" spans="1:7" x14ac:dyDescent="0.25">
      <c r="A361" s="24" t="s">
        <v>1023</v>
      </c>
      <c r="B361" s="47" t="s">
        <v>1024</v>
      </c>
      <c r="C361" s="24"/>
      <c r="D361" s="24"/>
      <c r="E361" s="27"/>
      <c r="F361" s="36" t="str">
        <f t="shared" si="10"/>
        <v/>
      </c>
      <c r="G361" s="36" t="str">
        <f t="shared" si="11"/>
        <v/>
      </c>
    </row>
    <row r="362" spans="1:7" x14ac:dyDescent="0.25">
      <c r="A362" s="24" t="s">
        <v>1025</v>
      </c>
      <c r="B362" s="47" t="s">
        <v>1026</v>
      </c>
      <c r="C362" s="24"/>
      <c r="D362" s="24"/>
      <c r="E362" s="27"/>
      <c r="F362" s="36" t="str">
        <f t="shared" si="10"/>
        <v/>
      </c>
      <c r="G362" s="36" t="str">
        <f t="shared" si="11"/>
        <v/>
      </c>
    </row>
    <row r="363" spans="1:7" x14ac:dyDescent="0.25">
      <c r="A363" s="24" t="s">
        <v>1027</v>
      </c>
      <c r="B363" s="47" t="s">
        <v>1028</v>
      </c>
      <c r="C363" s="24"/>
      <c r="D363" s="24"/>
      <c r="E363" s="27"/>
      <c r="F363" s="36" t="str">
        <f t="shared" si="10"/>
        <v/>
      </c>
      <c r="G363" s="36" t="str">
        <f t="shared" si="11"/>
        <v/>
      </c>
    </row>
    <row r="364" spans="1:7" x14ac:dyDescent="0.25">
      <c r="A364" s="24" t="s">
        <v>1029</v>
      </c>
      <c r="B364" s="47" t="s">
        <v>1030</v>
      </c>
      <c r="C364" s="24"/>
      <c r="D364" s="24"/>
      <c r="E364" s="27"/>
      <c r="F364" s="36" t="str">
        <f t="shared" si="10"/>
        <v/>
      </c>
      <c r="G364" s="36" t="str">
        <f t="shared" si="11"/>
        <v/>
      </c>
    </row>
    <row r="365" spans="1:7" x14ac:dyDescent="0.25">
      <c r="A365" s="24" t="s">
        <v>1031</v>
      </c>
      <c r="B365" s="47" t="s">
        <v>107</v>
      </c>
      <c r="C365" s="24">
        <f>SUM(C358:C364)</f>
        <v>0</v>
      </c>
      <c r="D365" s="24">
        <f>SUM(D358:D364)</f>
        <v>0</v>
      </c>
      <c r="E365" s="27"/>
      <c r="F365" s="44">
        <f>SUM(F358:F364)</f>
        <v>0</v>
      </c>
      <c r="G365" s="44">
        <f>SUM(G358:G364)</f>
        <v>0</v>
      </c>
    </row>
    <row r="366" spans="1:7" hidden="1" outlineLevel="1" x14ac:dyDescent="0.25">
      <c r="A366" s="24" t="s">
        <v>1032</v>
      </c>
      <c r="B366" s="47"/>
      <c r="C366" s="24"/>
      <c r="D366" s="24"/>
      <c r="E366" s="27"/>
      <c r="F366" s="27"/>
      <c r="G366" s="27"/>
    </row>
    <row r="367" spans="1:7" ht="30" x14ac:dyDescent="0.25">
      <c r="A367" s="33"/>
      <c r="B367" s="33" t="s">
        <v>1033</v>
      </c>
      <c r="C367" s="33" t="s">
        <v>64</v>
      </c>
      <c r="D367" s="33" t="s">
        <v>930</v>
      </c>
      <c r="E367" s="33"/>
      <c r="F367" s="33" t="s">
        <v>589</v>
      </c>
      <c r="G367" s="33" t="s">
        <v>931</v>
      </c>
    </row>
    <row r="368" spans="1:7" x14ac:dyDescent="0.25">
      <c r="A368" s="24" t="s">
        <v>1034</v>
      </c>
      <c r="B368" s="47" t="s">
        <v>1035</v>
      </c>
      <c r="C368" s="24"/>
      <c r="D368" s="24"/>
      <c r="E368" s="27"/>
      <c r="F368" s="36" t="str">
        <f>IF($C$372=0,"",IF(C368="[For completion]","",C368/$C$372))</f>
        <v/>
      </c>
      <c r="G368" s="36" t="str">
        <f>IF($D$372=0,"",IF(D368="[For completion]","",D368/$D$372))</f>
        <v/>
      </c>
    </row>
    <row r="369" spans="1:7" x14ac:dyDescent="0.25">
      <c r="A369" s="24" t="s">
        <v>1036</v>
      </c>
      <c r="B369" s="66" t="s">
        <v>1037</v>
      </c>
      <c r="C369" s="24"/>
      <c r="D369" s="24"/>
      <c r="E369" s="27"/>
      <c r="F369" s="36" t="str">
        <f t="shared" ref="F369:F371" si="12">IF($C$372=0,"",IF(C369="[For completion]","",C369/$C$372))</f>
        <v/>
      </c>
      <c r="G369" s="36" t="str">
        <f t="shared" ref="G369:G371" si="13">IF($D$372=0,"",IF(D369="[For completion]","",D369/$D$372))</f>
        <v/>
      </c>
    </row>
    <row r="370" spans="1:7" x14ac:dyDescent="0.25">
      <c r="A370" s="24" t="s">
        <v>1038</v>
      </c>
      <c r="B370" s="47" t="s">
        <v>1030</v>
      </c>
      <c r="C370" s="24"/>
      <c r="D370" s="24"/>
      <c r="E370" s="27"/>
      <c r="F370" s="36" t="str">
        <f t="shared" si="12"/>
        <v/>
      </c>
      <c r="G370" s="36" t="str">
        <f t="shared" si="13"/>
        <v/>
      </c>
    </row>
    <row r="371" spans="1:7" x14ac:dyDescent="0.25">
      <c r="A371" s="24" t="s">
        <v>1039</v>
      </c>
      <c r="B371" s="24" t="s">
        <v>951</v>
      </c>
      <c r="C371" s="24"/>
      <c r="D371" s="24"/>
      <c r="E371" s="27"/>
      <c r="F371" s="36" t="str">
        <f t="shared" si="12"/>
        <v/>
      </c>
      <c r="G371" s="36" t="str">
        <f t="shared" si="13"/>
        <v/>
      </c>
    </row>
    <row r="372" spans="1:7" x14ac:dyDescent="0.25">
      <c r="A372" s="24" t="s">
        <v>1040</v>
      </c>
      <c r="B372" s="47" t="s">
        <v>107</v>
      </c>
      <c r="C372" s="24">
        <f>SUM(C368:C371)</f>
        <v>0</v>
      </c>
      <c r="D372" s="24">
        <f>SUM(D368:D371)</f>
        <v>0</v>
      </c>
      <c r="E372" s="27"/>
      <c r="F372" s="44">
        <f>SUM(F368:F371)</f>
        <v>0</v>
      </c>
      <c r="G372" s="44">
        <f>SUM(G368:G371)</f>
        <v>0</v>
      </c>
    </row>
    <row r="373" spans="1:7" hidden="1" outlineLevel="1" x14ac:dyDescent="0.25">
      <c r="A373" s="24" t="s">
        <v>1041</v>
      </c>
      <c r="B373" s="47"/>
      <c r="C373" s="24"/>
      <c r="D373" s="24"/>
      <c r="E373" s="27"/>
      <c r="F373" s="27"/>
      <c r="G373" s="27"/>
    </row>
    <row r="374" spans="1:7" s="405" customFormat="1" ht="30" x14ac:dyDescent="0.25">
      <c r="A374" s="33"/>
      <c r="B374" s="33" t="s">
        <v>1042</v>
      </c>
      <c r="C374" s="33" t="s">
        <v>1043</v>
      </c>
      <c r="D374" s="33" t="s">
        <v>1044</v>
      </c>
      <c r="E374" s="33"/>
      <c r="F374" s="33" t="s">
        <v>1045</v>
      </c>
      <c r="G374" s="33" t="s">
        <v>931</v>
      </c>
    </row>
    <row r="375" spans="1:7" s="405" customFormat="1" x14ac:dyDescent="0.25">
      <c r="A375" s="406" t="s">
        <v>1046</v>
      </c>
      <c r="B375" s="407" t="s">
        <v>1018</v>
      </c>
      <c r="C375" s="412"/>
      <c r="D375" s="406"/>
      <c r="E375" s="409"/>
      <c r="F375" s="408"/>
      <c r="G375" s="408" t="str">
        <f>IF($D$393=0,"",IF(D375="[For completion]","",D375/$D$393))</f>
        <v/>
      </c>
    </row>
    <row r="376" spans="1:7" s="405" customFormat="1" x14ac:dyDescent="0.25">
      <c r="A376" s="406" t="s">
        <v>1047</v>
      </c>
      <c r="B376" s="407" t="s">
        <v>1020</v>
      </c>
      <c r="C376" s="412"/>
      <c r="D376" s="406"/>
      <c r="E376" s="409"/>
      <c r="F376" s="408"/>
      <c r="G376" s="408" t="str">
        <f t="shared" ref="G376:G384" si="14">IF($D$393=0,"",IF(D376="[For completion]","",D376/$D$393))</f>
        <v/>
      </c>
    </row>
    <row r="377" spans="1:7" s="405" customFormat="1" x14ac:dyDescent="0.25">
      <c r="A377" s="406" t="s">
        <v>1048</v>
      </c>
      <c r="B377" s="407" t="s">
        <v>1022</v>
      </c>
      <c r="C377" s="412"/>
      <c r="D377" s="406"/>
      <c r="E377" s="409"/>
      <c r="F377" s="408"/>
      <c r="G377" s="408" t="str">
        <f t="shared" si="14"/>
        <v/>
      </c>
    </row>
    <row r="378" spans="1:7" s="405" customFormat="1" x14ac:dyDescent="0.25">
      <c r="A378" s="406" t="s">
        <v>1049</v>
      </c>
      <c r="B378" s="407" t="s">
        <v>1024</v>
      </c>
      <c r="C378" s="412"/>
      <c r="D378" s="406"/>
      <c r="E378" s="409"/>
      <c r="F378" s="408"/>
      <c r="G378" s="408" t="str">
        <f t="shared" si="14"/>
        <v/>
      </c>
    </row>
    <row r="379" spans="1:7" s="405" customFormat="1" x14ac:dyDescent="0.25">
      <c r="A379" s="406" t="s">
        <v>1050</v>
      </c>
      <c r="B379" s="407" t="s">
        <v>1026</v>
      </c>
      <c r="C379" s="412"/>
      <c r="D379" s="406"/>
      <c r="E379" s="409"/>
      <c r="F379" s="408"/>
      <c r="G379" s="408" t="str">
        <f t="shared" si="14"/>
        <v/>
      </c>
    </row>
    <row r="380" spans="1:7" s="405" customFormat="1" x14ac:dyDescent="0.25">
      <c r="A380" s="406" t="s">
        <v>1051</v>
      </c>
      <c r="B380" s="407" t="s">
        <v>1028</v>
      </c>
      <c r="C380" s="412"/>
      <c r="D380" s="406"/>
      <c r="E380" s="409"/>
      <c r="F380" s="408"/>
      <c r="G380" s="408" t="str">
        <f t="shared" si="14"/>
        <v/>
      </c>
    </row>
    <row r="381" spans="1:7" s="405" customFormat="1" x14ac:dyDescent="0.25">
      <c r="A381" s="406" t="s">
        <v>1052</v>
      </c>
      <c r="B381" s="407" t="s">
        <v>1030</v>
      </c>
      <c r="C381" s="412"/>
      <c r="D381" s="406"/>
      <c r="E381" s="409"/>
      <c r="F381" s="408"/>
      <c r="G381" s="408" t="str">
        <f t="shared" si="14"/>
        <v/>
      </c>
    </row>
    <row r="382" spans="1:7" s="405" customFormat="1" x14ac:dyDescent="0.25">
      <c r="A382" s="406" t="s">
        <v>1053</v>
      </c>
      <c r="B382" s="407" t="s">
        <v>951</v>
      </c>
      <c r="C382" s="412"/>
      <c r="D382" s="406"/>
      <c r="E382" s="409"/>
      <c r="F382" s="408"/>
      <c r="G382" s="408" t="str">
        <f t="shared" si="14"/>
        <v/>
      </c>
    </row>
    <row r="383" spans="1:7" s="405" customFormat="1" x14ac:dyDescent="0.25">
      <c r="A383" s="406" t="s">
        <v>1054</v>
      </c>
      <c r="B383" s="407" t="s">
        <v>107</v>
      </c>
      <c r="C383" s="412">
        <v>0</v>
      </c>
      <c r="D383" s="297">
        <v>0</v>
      </c>
      <c r="E383" s="409"/>
      <c r="F383" s="408">
        <v>0</v>
      </c>
      <c r="G383" s="408" t="str">
        <f t="shared" si="14"/>
        <v/>
      </c>
    </row>
    <row r="384" spans="1:7" s="405" customFormat="1" x14ac:dyDescent="0.25">
      <c r="A384" s="406" t="s">
        <v>1055</v>
      </c>
      <c r="B384" s="407" t="s">
        <v>1056</v>
      </c>
      <c r="C384" s="412"/>
      <c r="D384" s="406"/>
      <c r="E384" s="409"/>
      <c r="F384" s="408"/>
      <c r="G384" s="408" t="str">
        <f t="shared" si="14"/>
        <v/>
      </c>
    </row>
    <row r="385" spans="1:7" s="405" customFormat="1" hidden="1" outlineLevel="1" x14ac:dyDescent="0.25">
      <c r="A385" s="406" t="s">
        <v>1057</v>
      </c>
      <c r="B385" s="407"/>
      <c r="C385" s="412"/>
      <c r="D385" s="406"/>
      <c r="E385" s="409"/>
      <c r="F385" s="408"/>
      <c r="G385" s="408"/>
    </row>
    <row r="386" spans="1:7" s="405" customFormat="1" hidden="1" outlineLevel="1" x14ac:dyDescent="0.25">
      <c r="A386" s="406" t="s">
        <v>1058</v>
      </c>
      <c r="B386" s="407"/>
      <c r="C386" s="412"/>
      <c r="D386" s="406"/>
      <c r="E386" s="409"/>
      <c r="F386" s="408"/>
      <c r="G386" s="408"/>
    </row>
    <row r="387" spans="1:7" s="405" customFormat="1" hidden="1" outlineLevel="1" x14ac:dyDescent="0.25">
      <c r="A387" s="406" t="s">
        <v>1059</v>
      </c>
      <c r="B387" s="407"/>
      <c r="C387" s="412"/>
      <c r="D387" s="406"/>
      <c r="E387" s="409"/>
      <c r="F387" s="408"/>
      <c r="G387" s="408"/>
    </row>
    <row r="388" spans="1:7" s="405" customFormat="1" hidden="1" outlineLevel="1" x14ac:dyDescent="0.25">
      <c r="A388" s="406" t="s">
        <v>1060</v>
      </c>
      <c r="B388" s="407"/>
      <c r="C388" s="412"/>
      <c r="D388" s="406"/>
      <c r="E388" s="409"/>
      <c r="F388" s="408"/>
      <c r="G388" s="408"/>
    </row>
    <row r="389" spans="1:7" s="405" customFormat="1" hidden="1" outlineLevel="1" x14ac:dyDescent="0.25">
      <c r="A389" s="406" t="s">
        <v>1061</v>
      </c>
      <c r="B389" s="407"/>
      <c r="C389" s="412"/>
      <c r="D389" s="406"/>
      <c r="E389" s="409"/>
      <c r="F389" s="408"/>
      <c r="G389" s="408"/>
    </row>
    <row r="390" spans="1:7" s="405" customFormat="1" hidden="1" outlineLevel="1" x14ac:dyDescent="0.25">
      <c r="A390" s="406" t="s">
        <v>1062</v>
      </c>
      <c r="B390" s="407"/>
      <c r="C390" s="412"/>
      <c r="D390" s="406"/>
      <c r="E390" s="409"/>
      <c r="F390" s="408"/>
      <c r="G390" s="408"/>
    </row>
    <row r="391" spans="1:7" s="405" customFormat="1" hidden="1" outlineLevel="1" x14ac:dyDescent="0.25">
      <c r="A391" s="406" t="s">
        <v>1063</v>
      </c>
      <c r="B391" s="407"/>
      <c r="C391" s="412"/>
      <c r="D391" s="406"/>
      <c r="E391" s="409"/>
      <c r="F391" s="408"/>
      <c r="G391" s="408"/>
    </row>
    <row r="392" spans="1:7" s="405" customFormat="1" hidden="1" outlineLevel="1" x14ac:dyDescent="0.25">
      <c r="A392" s="406" t="s">
        <v>1064</v>
      </c>
      <c r="B392" s="407"/>
      <c r="C392" s="412"/>
      <c r="D392" s="406"/>
      <c r="E392" s="409"/>
      <c r="F392" s="408"/>
      <c r="G392" s="408"/>
    </row>
    <row r="393" spans="1:7" s="405" customFormat="1" hidden="1" outlineLevel="1" x14ac:dyDescent="0.25">
      <c r="A393" s="406" t="s">
        <v>1065</v>
      </c>
      <c r="B393" s="407"/>
      <c r="C393" s="412"/>
      <c r="D393" s="406"/>
      <c r="E393" s="409"/>
      <c r="F393" s="408"/>
      <c r="G393" s="408"/>
    </row>
    <row r="394" spans="1:7" s="405" customFormat="1" hidden="1" outlineLevel="1" x14ac:dyDescent="0.25">
      <c r="A394" s="406" t="s">
        <v>1066</v>
      </c>
      <c r="B394" s="406"/>
      <c r="C394" s="415"/>
      <c r="D394" s="406"/>
      <c r="E394" s="409"/>
      <c r="F394" s="409"/>
      <c r="G394" s="409"/>
    </row>
    <row r="395" spans="1:7" s="405" customFormat="1" hidden="1" outlineLevel="1" x14ac:dyDescent="0.25">
      <c r="A395" s="406" t="s">
        <v>1067</v>
      </c>
      <c r="B395" s="406"/>
      <c r="C395" s="415"/>
      <c r="D395" s="406"/>
      <c r="E395" s="409"/>
      <c r="F395" s="409"/>
      <c r="G395" s="409"/>
    </row>
    <row r="396" spans="1:7" s="405" customFormat="1" hidden="1" outlineLevel="1" x14ac:dyDescent="0.25">
      <c r="A396" s="406" t="s">
        <v>1068</v>
      </c>
      <c r="B396" s="406"/>
      <c r="C396" s="415"/>
      <c r="D396" s="406"/>
      <c r="E396" s="409"/>
      <c r="F396" s="409"/>
      <c r="G396" s="409"/>
    </row>
    <row r="397" spans="1:7" s="405" customFormat="1" hidden="1" outlineLevel="1" x14ac:dyDescent="0.25">
      <c r="A397" s="406" t="s">
        <v>1069</v>
      </c>
      <c r="B397" s="406"/>
      <c r="C397" s="415"/>
      <c r="D397" s="406"/>
      <c r="E397" s="409"/>
      <c r="F397" s="409"/>
      <c r="G397" s="409"/>
    </row>
    <row r="398" spans="1:7" s="405" customFormat="1" hidden="1" outlineLevel="1" x14ac:dyDescent="0.25">
      <c r="A398" s="406" t="s">
        <v>1070</v>
      </c>
      <c r="B398" s="406"/>
      <c r="C398" s="415"/>
      <c r="D398" s="406"/>
      <c r="E398" s="409"/>
      <c r="F398" s="409"/>
      <c r="G398" s="409"/>
    </row>
    <row r="399" spans="1:7" s="405" customFormat="1" hidden="1" outlineLevel="1" x14ac:dyDescent="0.25">
      <c r="A399" s="406" t="s">
        <v>1071</v>
      </c>
      <c r="B399" s="406"/>
      <c r="C399" s="415"/>
      <c r="D399" s="406"/>
      <c r="E399" s="409"/>
      <c r="F399" s="409"/>
      <c r="G399" s="409"/>
    </row>
    <row r="400" spans="1:7" s="405" customFormat="1" hidden="1" outlineLevel="1" x14ac:dyDescent="0.25">
      <c r="A400" s="406" t="s">
        <v>1072</v>
      </c>
      <c r="B400" s="406"/>
      <c r="C400" s="415"/>
      <c r="D400" s="406"/>
      <c r="E400" s="409"/>
      <c r="F400" s="409"/>
      <c r="G400" s="409"/>
    </row>
    <row r="401" spans="1:7" s="405" customFormat="1" hidden="1" outlineLevel="1" x14ac:dyDescent="0.25">
      <c r="A401" s="406" t="s">
        <v>1073</v>
      </c>
      <c r="B401" s="406"/>
      <c r="C401" s="415"/>
      <c r="D401" s="406"/>
      <c r="E401" s="409"/>
      <c r="F401" s="409"/>
      <c r="G401" s="409"/>
    </row>
    <row r="402" spans="1:7" s="405" customFormat="1" hidden="1" outlineLevel="1" x14ac:dyDescent="0.25">
      <c r="A402" s="406" t="s">
        <v>1074</v>
      </c>
      <c r="B402" s="406"/>
      <c r="C402" s="415"/>
      <c r="D402" s="406"/>
      <c r="E402" s="409"/>
      <c r="F402" s="409"/>
      <c r="G402" s="409"/>
    </row>
    <row r="403" spans="1:7" s="405" customFormat="1" hidden="1" outlineLevel="1" x14ac:dyDescent="0.25">
      <c r="A403" s="406" t="s">
        <v>1075</v>
      </c>
      <c r="B403" s="406"/>
      <c r="C403" s="415"/>
      <c r="D403" s="406"/>
      <c r="E403" s="409"/>
      <c r="F403" s="409"/>
      <c r="G403" s="409"/>
    </row>
    <row r="404" spans="1:7" s="405" customFormat="1" hidden="1" outlineLevel="1" x14ac:dyDescent="0.25">
      <c r="A404" s="406" t="s">
        <v>1076</v>
      </c>
      <c r="B404" s="406"/>
      <c r="C404" s="415"/>
      <c r="D404" s="406"/>
      <c r="E404" s="409"/>
      <c r="F404" s="409"/>
      <c r="G404" s="409"/>
    </row>
    <row r="405" spans="1:7" s="405" customFormat="1" hidden="1" outlineLevel="1" x14ac:dyDescent="0.25">
      <c r="A405" s="406" t="s">
        <v>1077</v>
      </c>
      <c r="B405" s="406"/>
      <c r="C405" s="415"/>
      <c r="D405" s="406"/>
      <c r="E405" s="409"/>
      <c r="F405" s="409"/>
      <c r="G405" s="409"/>
    </row>
    <row r="406" spans="1:7" s="405" customFormat="1" hidden="1" outlineLevel="1" x14ac:dyDescent="0.25">
      <c r="A406" s="406" t="s">
        <v>1078</v>
      </c>
      <c r="B406" s="406"/>
      <c r="C406" s="415"/>
      <c r="D406" s="406"/>
      <c r="E406" s="409"/>
      <c r="F406" s="409"/>
      <c r="G406" s="409"/>
    </row>
    <row r="407" spans="1:7" s="405" customFormat="1" hidden="1" outlineLevel="1" x14ac:dyDescent="0.25">
      <c r="A407" s="406" t="s">
        <v>1079</v>
      </c>
      <c r="B407" s="406"/>
      <c r="C407" s="415"/>
      <c r="D407" s="406"/>
      <c r="E407" s="409"/>
      <c r="F407" s="409"/>
      <c r="G407" s="409"/>
    </row>
    <row r="408" spans="1:7" s="405" customFormat="1" hidden="1" outlineLevel="1" x14ac:dyDescent="0.25">
      <c r="A408" s="406" t="s">
        <v>1080</v>
      </c>
      <c r="B408" s="406"/>
      <c r="C408" s="415"/>
      <c r="D408" s="406"/>
      <c r="E408" s="409"/>
      <c r="F408" s="409"/>
      <c r="G408" s="409"/>
    </row>
    <row r="409" spans="1:7" s="405" customFormat="1" hidden="1" outlineLevel="1" x14ac:dyDescent="0.25">
      <c r="A409" s="406" t="s">
        <v>1081</v>
      </c>
      <c r="B409" s="406"/>
      <c r="C409" s="415"/>
      <c r="D409" s="406"/>
      <c r="E409" s="409"/>
      <c r="F409" s="409"/>
      <c r="G409" s="409"/>
    </row>
    <row r="410" spans="1:7" s="405" customFormat="1" hidden="1" outlineLevel="1" x14ac:dyDescent="0.25">
      <c r="A410" s="406" t="s">
        <v>1082</v>
      </c>
      <c r="B410" s="406"/>
      <c r="C410" s="415"/>
      <c r="D410" s="406"/>
      <c r="E410" s="409"/>
      <c r="F410" s="409"/>
      <c r="G410" s="409"/>
    </row>
    <row r="411" spans="1:7" s="405" customFormat="1" hidden="1" outlineLevel="1" x14ac:dyDescent="0.25">
      <c r="A411" s="406" t="s">
        <v>1083</v>
      </c>
      <c r="B411" s="406"/>
      <c r="C411" s="415"/>
      <c r="D411" s="406"/>
      <c r="E411" s="409"/>
      <c r="F411" s="409"/>
      <c r="G411" s="409"/>
    </row>
    <row r="412" spans="1:7" s="405" customFormat="1" hidden="1" outlineLevel="1" x14ac:dyDescent="0.25">
      <c r="A412" s="406" t="s">
        <v>1084</v>
      </c>
      <c r="B412" s="406"/>
      <c r="C412" s="415"/>
      <c r="D412" s="406"/>
      <c r="E412" s="409"/>
      <c r="F412" s="409"/>
      <c r="G412" s="409"/>
    </row>
    <row r="413" spans="1:7" s="405" customFormat="1" hidden="1" outlineLevel="1" x14ac:dyDescent="0.25">
      <c r="A413" s="406" t="s">
        <v>1085</v>
      </c>
      <c r="B413" s="406"/>
      <c r="C413" s="415"/>
      <c r="D413" s="406"/>
      <c r="E413" s="409"/>
      <c r="F413" s="409"/>
      <c r="G413" s="409"/>
    </row>
    <row r="414" spans="1:7" s="405" customFormat="1" hidden="1" outlineLevel="1" x14ac:dyDescent="0.25">
      <c r="A414" s="406" t="s">
        <v>1086</v>
      </c>
      <c r="B414" s="406"/>
      <c r="C414" s="415"/>
      <c r="D414" s="406"/>
      <c r="E414" s="409"/>
      <c r="F414" s="409"/>
      <c r="G414" s="409"/>
    </row>
    <row r="415" spans="1:7" s="405" customFormat="1" hidden="1" outlineLevel="1" x14ac:dyDescent="0.25">
      <c r="A415" s="406" t="s">
        <v>1087</v>
      </c>
      <c r="B415" s="406"/>
      <c r="C415" s="415"/>
      <c r="D415" s="406"/>
      <c r="E415" s="409"/>
      <c r="F415" s="409"/>
      <c r="G415" s="409"/>
    </row>
    <row r="416" spans="1:7" s="405" customFormat="1" hidden="1" outlineLevel="1" x14ac:dyDescent="0.25">
      <c r="A416" s="406" t="s">
        <v>1088</v>
      </c>
      <c r="B416" s="406"/>
      <c r="C416" s="415"/>
      <c r="D416" s="406"/>
      <c r="E416" s="409"/>
      <c r="F416" s="409"/>
      <c r="G416" s="409"/>
    </row>
    <row r="417" spans="1:7" s="405" customFormat="1" hidden="1" outlineLevel="1" x14ac:dyDescent="0.25">
      <c r="A417" s="406" t="s">
        <v>1089</v>
      </c>
      <c r="B417" s="406"/>
      <c r="C417" s="415"/>
      <c r="D417" s="406"/>
      <c r="E417" s="409"/>
      <c r="F417" s="409"/>
      <c r="G417" s="409"/>
    </row>
    <row r="418" spans="1:7" s="405" customFormat="1" hidden="1" outlineLevel="1" x14ac:dyDescent="0.25">
      <c r="A418" s="406" t="s">
        <v>1090</v>
      </c>
      <c r="B418" s="406"/>
      <c r="C418" s="415"/>
      <c r="D418" s="406"/>
      <c r="E418" s="409"/>
      <c r="F418" s="409"/>
      <c r="G418" s="409"/>
    </row>
    <row r="419" spans="1:7" s="405" customFormat="1" hidden="1" outlineLevel="1" x14ac:dyDescent="0.25">
      <c r="A419" s="406" t="s">
        <v>1091</v>
      </c>
      <c r="B419" s="406"/>
      <c r="C419" s="415"/>
      <c r="D419" s="406"/>
      <c r="E419" s="409"/>
      <c r="F419" s="409"/>
      <c r="G419" s="409"/>
    </row>
    <row r="420" spans="1:7" s="405" customFormat="1" hidden="1" outlineLevel="1" x14ac:dyDescent="0.25">
      <c r="A420" s="406" t="s">
        <v>1092</v>
      </c>
      <c r="B420" s="406"/>
      <c r="C420" s="415"/>
      <c r="D420" s="406"/>
      <c r="E420" s="409"/>
      <c r="F420" s="409"/>
      <c r="G420" s="409"/>
    </row>
    <row r="421" spans="1:7" s="405" customFormat="1" hidden="1" outlineLevel="1" x14ac:dyDescent="0.25">
      <c r="A421" s="406" t="s">
        <v>1093</v>
      </c>
      <c r="B421" s="406"/>
      <c r="C421" s="415"/>
      <c r="D421" s="406"/>
      <c r="E421" s="409"/>
      <c r="F421" s="409"/>
      <c r="G421" s="409"/>
    </row>
    <row r="422" spans="1:7" s="405" customFormat="1" hidden="1" outlineLevel="1" x14ac:dyDescent="0.25">
      <c r="A422" s="406" t="s">
        <v>1094</v>
      </c>
      <c r="B422" s="406"/>
      <c r="C422" s="415"/>
      <c r="D422" s="406"/>
      <c r="E422" s="409"/>
      <c r="F422" s="409"/>
      <c r="G422" s="409"/>
    </row>
    <row r="423" spans="1:7" ht="18.75" x14ac:dyDescent="0.25">
      <c r="A423" s="51"/>
      <c r="B423" s="52" t="s">
        <v>552</v>
      </c>
      <c r="C423" s="51"/>
      <c r="D423" s="51"/>
      <c r="E423" s="51"/>
      <c r="F423" s="53"/>
      <c r="G423" s="53"/>
    </row>
    <row r="424" spans="1:7" x14ac:dyDescent="0.25">
      <c r="A424" s="32"/>
      <c r="B424" s="63" t="s">
        <v>1095</v>
      </c>
      <c r="C424" s="32" t="s">
        <v>798</v>
      </c>
      <c r="D424" s="32" t="s">
        <v>799</v>
      </c>
      <c r="E424" s="32"/>
      <c r="F424" s="32" t="s">
        <v>590</v>
      </c>
      <c r="G424" s="32" t="s">
        <v>800</v>
      </c>
    </row>
    <row r="425" spans="1:7" x14ac:dyDescent="0.25">
      <c r="A425" s="24" t="s">
        <v>1096</v>
      </c>
      <c r="B425" s="24" t="s">
        <v>802</v>
      </c>
      <c r="C425" s="35"/>
      <c r="D425" s="54"/>
      <c r="E425" s="54"/>
      <c r="F425" s="55"/>
      <c r="G425" s="55"/>
    </row>
    <row r="426" spans="1:7" x14ac:dyDescent="0.25">
      <c r="A426" s="54"/>
      <c r="B426" s="24"/>
      <c r="C426" s="24"/>
      <c r="D426" s="54"/>
      <c r="E426" s="54"/>
      <c r="F426" s="55"/>
      <c r="G426" s="55"/>
    </row>
    <row r="427" spans="1:7" x14ac:dyDescent="0.25">
      <c r="A427" s="24"/>
      <c r="B427" s="24" t="s">
        <v>803</v>
      </c>
      <c r="C427" s="24"/>
      <c r="D427" s="54"/>
      <c r="E427" s="54"/>
      <c r="F427" s="55"/>
      <c r="G427" s="55"/>
    </row>
    <row r="428" spans="1:7" x14ac:dyDescent="0.25">
      <c r="A428" s="24" t="s">
        <v>1097</v>
      </c>
      <c r="B428" s="47" t="s">
        <v>933</v>
      </c>
      <c r="C428" s="35"/>
      <c r="D428" s="57"/>
      <c r="E428" s="54"/>
      <c r="F428" s="36" t="str">
        <f t="shared" ref="F428:F451" si="15">IF($C$452=0,"",IF(C428="[for completion]","",C428/$C$452))</f>
        <v/>
      </c>
      <c r="G428" s="36" t="str">
        <f t="shared" ref="G428:G451" si="16">IF($D$452=0,"",IF(D428="[for completion]","",D428/$D$452))</f>
        <v/>
      </c>
    </row>
    <row r="429" spans="1:7" x14ac:dyDescent="0.25">
      <c r="A429" s="24" t="s">
        <v>1098</v>
      </c>
      <c r="B429" s="47" t="s">
        <v>933</v>
      </c>
      <c r="C429" s="35"/>
      <c r="D429" s="57"/>
      <c r="E429" s="54"/>
      <c r="F429" s="36" t="str">
        <f t="shared" si="15"/>
        <v/>
      </c>
      <c r="G429" s="36" t="str">
        <f t="shared" si="16"/>
        <v/>
      </c>
    </row>
    <row r="430" spans="1:7" x14ac:dyDescent="0.25">
      <c r="A430" s="24" t="s">
        <v>1099</v>
      </c>
      <c r="B430" s="47" t="s">
        <v>933</v>
      </c>
      <c r="C430" s="35"/>
      <c r="D430" s="57"/>
      <c r="E430" s="54"/>
      <c r="F430" s="36" t="str">
        <f t="shared" si="15"/>
        <v/>
      </c>
      <c r="G430" s="36" t="str">
        <f t="shared" si="16"/>
        <v/>
      </c>
    </row>
    <row r="431" spans="1:7" x14ac:dyDescent="0.25">
      <c r="A431" s="24" t="s">
        <v>1100</v>
      </c>
      <c r="B431" s="47" t="s">
        <v>933</v>
      </c>
      <c r="C431" s="35"/>
      <c r="D431" s="57"/>
      <c r="E431" s="54"/>
      <c r="F431" s="36" t="str">
        <f t="shared" si="15"/>
        <v/>
      </c>
      <c r="G431" s="36" t="str">
        <f t="shared" si="16"/>
        <v/>
      </c>
    </row>
    <row r="432" spans="1:7" x14ac:dyDescent="0.25">
      <c r="A432" s="24" t="s">
        <v>1101</v>
      </c>
      <c r="B432" s="47" t="s">
        <v>933</v>
      </c>
      <c r="C432" s="35"/>
      <c r="D432" s="57"/>
      <c r="E432" s="54"/>
      <c r="F432" s="36" t="str">
        <f t="shared" si="15"/>
        <v/>
      </c>
      <c r="G432" s="36" t="str">
        <f t="shared" si="16"/>
        <v/>
      </c>
    </row>
    <row r="433" spans="1:7" x14ac:dyDescent="0.25">
      <c r="A433" s="24" t="s">
        <v>1102</v>
      </c>
      <c r="B433" s="47" t="s">
        <v>933</v>
      </c>
      <c r="C433" s="35"/>
      <c r="D433" s="57"/>
      <c r="E433" s="54"/>
      <c r="F433" s="36" t="str">
        <f t="shared" si="15"/>
        <v/>
      </c>
      <c r="G433" s="36" t="str">
        <f t="shared" si="16"/>
        <v/>
      </c>
    </row>
    <row r="434" spans="1:7" x14ac:dyDescent="0.25">
      <c r="A434" s="24" t="s">
        <v>1103</v>
      </c>
      <c r="B434" s="47" t="s">
        <v>933</v>
      </c>
      <c r="C434" s="35"/>
      <c r="D434" s="57"/>
      <c r="E434" s="54"/>
      <c r="F434" s="36" t="str">
        <f t="shared" si="15"/>
        <v/>
      </c>
      <c r="G434" s="36" t="str">
        <f t="shared" si="16"/>
        <v/>
      </c>
    </row>
    <row r="435" spans="1:7" x14ac:dyDescent="0.25">
      <c r="A435" s="24" t="s">
        <v>1104</v>
      </c>
      <c r="B435" s="47" t="s">
        <v>933</v>
      </c>
      <c r="C435" s="35"/>
      <c r="D435" s="57"/>
      <c r="E435" s="54"/>
      <c r="F435" s="36" t="str">
        <f t="shared" si="15"/>
        <v/>
      </c>
      <c r="G435" s="36" t="str">
        <f t="shared" si="16"/>
        <v/>
      </c>
    </row>
    <row r="436" spans="1:7" x14ac:dyDescent="0.25">
      <c r="A436" s="24" t="s">
        <v>1105</v>
      </c>
      <c r="B436" s="47" t="s">
        <v>933</v>
      </c>
      <c r="C436" s="35"/>
      <c r="D436" s="57"/>
      <c r="E436" s="54"/>
      <c r="F436" s="36" t="str">
        <f t="shared" si="15"/>
        <v/>
      </c>
      <c r="G436" s="36" t="str">
        <f t="shared" si="16"/>
        <v/>
      </c>
    </row>
    <row r="437" spans="1:7" x14ac:dyDescent="0.25">
      <c r="A437" s="24" t="s">
        <v>1106</v>
      </c>
      <c r="B437" s="47" t="s">
        <v>933</v>
      </c>
      <c r="C437" s="35"/>
      <c r="D437" s="57"/>
      <c r="E437" s="47"/>
      <c r="F437" s="36" t="str">
        <f t="shared" si="15"/>
        <v/>
      </c>
      <c r="G437" s="36" t="str">
        <f t="shared" si="16"/>
        <v/>
      </c>
    </row>
    <row r="438" spans="1:7" x14ac:dyDescent="0.25">
      <c r="A438" s="24" t="s">
        <v>1107</v>
      </c>
      <c r="B438" s="47" t="s">
        <v>933</v>
      </c>
      <c r="C438" s="35"/>
      <c r="D438" s="57"/>
      <c r="E438" s="47"/>
      <c r="F438" s="36" t="str">
        <f t="shared" si="15"/>
        <v/>
      </c>
      <c r="G438" s="36" t="str">
        <f t="shared" si="16"/>
        <v/>
      </c>
    </row>
    <row r="439" spans="1:7" x14ac:dyDescent="0.25">
      <c r="A439" s="24" t="s">
        <v>1108</v>
      </c>
      <c r="B439" s="47" t="s">
        <v>933</v>
      </c>
      <c r="C439" s="35"/>
      <c r="D439" s="57"/>
      <c r="E439" s="47"/>
      <c r="F439" s="36" t="str">
        <f t="shared" si="15"/>
        <v/>
      </c>
      <c r="G439" s="36" t="str">
        <f t="shared" si="16"/>
        <v/>
      </c>
    </row>
    <row r="440" spans="1:7" x14ac:dyDescent="0.25">
      <c r="A440" s="24" t="s">
        <v>1109</v>
      </c>
      <c r="B440" s="47" t="s">
        <v>933</v>
      </c>
      <c r="C440" s="35"/>
      <c r="D440" s="57"/>
      <c r="E440" s="47"/>
      <c r="F440" s="36" t="str">
        <f t="shared" si="15"/>
        <v/>
      </c>
      <c r="G440" s="36" t="str">
        <f t="shared" si="16"/>
        <v/>
      </c>
    </row>
    <row r="441" spans="1:7" x14ac:dyDescent="0.25">
      <c r="A441" s="24" t="s">
        <v>1110</v>
      </c>
      <c r="B441" s="47" t="s">
        <v>933</v>
      </c>
      <c r="C441" s="35"/>
      <c r="D441" s="57"/>
      <c r="E441" s="47"/>
      <c r="F441" s="36" t="str">
        <f t="shared" si="15"/>
        <v/>
      </c>
      <c r="G441" s="36" t="str">
        <f t="shared" si="16"/>
        <v/>
      </c>
    </row>
    <row r="442" spans="1:7" x14ac:dyDescent="0.25">
      <c r="A442" s="24" t="s">
        <v>1111</v>
      </c>
      <c r="B442" s="47" t="s">
        <v>933</v>
      </c>
      <c r="C442" s="35"/>
      <c r="D442" s="57"/>
      <c r="E442" s="47"/>
      <c r="F442" s="36" t="str">
        <f t="shared" si="15"/>
        <v/>
      </c>
      <c r="G442" s="36" t="str">
        <f t="shared" si="16"/>
        <v/>
      </c>
    </row>
    <row r="443" spans="1:7" x14ac:dyDescent="0.25">
      <c r="A443" s="24" t="s">
        <v>1112</v>
      </c>
      <c r="B443" s="47" t="s">
        <v>933</v>
      </c>
      <c r="C443" s="35"/>
      <c r="D443" s="57"/>
      <c r="E443" s="24"/>
      <c r="F443" s="36" t="str">
        <f t="shared" si="15"/>
        <v/>
      </c>
      <c r="G443" s="36" t="str">
        <f t="shared" si="16"/>
        <v/>
      </c>
    </row>
    <row r="444" spans="1:7" x14ac:dyDescent="0.25">
      <c r="A444" s="24" t="s">
        <v>1113</v>
      </c>
      <c r="B444" s="47" t="s">
        <v>933</v>
      </c>
      <c r="C444" s="35"/>
      <c r="D444" s="57"/>
      <c r="E444" s="58"/>
      <c r="F444" s="36" t="str">
        <f t="shared" si="15"/>
        <v/>
      </c>
      <c r="G444" s="36" t="str">
        <f t="shared" si="16"/>
        <v/>
      </c>
    </row>
    <row r="445" spans="1:7" x14ac:dyDescent="0.25">
      <c r="A445" s="24" t="s">
        <v>1114</v>
      </c>
      <c r="B445" s="47" t="s">
        <v>933</v>
      </c>
      <c r="C445" s="35"/>
      <c r="D445" s="57"/>
      <c r="E445" s="58"/>
      <c r="F445" s="36" t="str">
        <f t="shared" si="15"/>
        <v/>
      </c>
      <c r="G445" s="36" t="str">
        <f t="shared" si="16"/>
        <v/>
      </c>
    </row>
    <row r="446" spans="1:7" x14ac:dyDescent="0.25">
      <c r="A446" s="24" t="s">
        <v>1115</v>
      </c>
      <c r="B446" s="47" t="s">
        <v>933</v>
      </c>
      <c r="C446" s="35"/>
      <c r="D446" s="57"/>
      <c r="E446" s="58"/>
      <c r="F446" s="36" t="str">
        <f t="shared" si="15"/>
        <v/>
      </c>
      <c r="G446" s="36" t="str">
        <f t="shared" si="16"/>
        <v/>
      </c>
    </row>
    <row r="447" spans="1:7" x14ac:dyDescent="0.25">
      <c r="A447" s="24" t="s">
        <v>1116</v>
      </c>
      <c r="B447" s="47" t="s">
        <v>933</v>
      </c>
      <c r="C447" s="35"/>
      <c r="D447" s="57"/>
      <c r="E447" s="58"/>
      <c r="F447" s="36" t="str">
        <f t="shared" si="15"/>
        <v/>
      </c>
      <c r="G447" s="36" t="str">
        <f t="shared" si="16"/>
        <v/>
      </c>
    </row>
    <row r="448" spans="1:7" x14ac:dyDescent="0.25">
      <c r="A448" s="24" t="s">
        <v>1117</v>
      </c>
      <c r="B448" s="47" t="s">
        <v>933</v>
      </c>
      <c r="C448" s="35"/>
      <c r="D448" s="57"/>
      <c r="E448" s="58"/>
      <c r="F448" s="36" t="str">
        <f t="shared" si="15"/>
        <v/>
      </c>
      <c r="G448" s="36" t="str">
        <f t="shared" si="16"/>
        <v/>
      </c>
    </row>
    <row r="449" spans="1:7" x14ac:dyDescent="0.25">
      <c r="A449" s="24" t="s">
        <v>1118</v>
      </c>
      <c r="B449" s="47" t="s">
        <v>933</v>
      </c>
      <c r="C449" s="35"/>
      <c r="D449" s="57"/>
      <c r="E449" s="58"/>
      <c r="F449" s="36" t="str">
        <f t="shared" si="15"/>
        <v/>
      </c>
      <c r="G449" s="36" t="str">
        <f t="shared" si="16"/>
        <v/>
      </c>
    </row>
    <row r="450" spans="1:7" x14ac:dyDescent="0.25">
      <c r="A450" s="24" t="s">
        <v>1119</v>
      </c>
      <c r="B450" s="47" t="s">
        <v>933</v>
      </c>
      <c r="C450" s="35"/>
      <c r="D450" s="57"/>
      <c r="E450" s="58"/>
      <c r="F450" s="36" t="str">
        <f t="shared" si="15"/>
        <v/>
      </c>
      <c r="G450" s="36" t="str">
        <f t="shared" si="16"/>
        <v/>
      </c>
    </row>
    <row r="451" spans="1:7" x14ac:dyDescent="0.25">
      <c r="A451" s="24" t="s">
        <v>1120</v>
      </c>
      <c r="B451" s="47" t="s">
        <v>933</v>
      </c>
      <c r="C451" s="35"/>
      <c r="D451" s="57"/>
      <c r="E451" s="58"/>
      <c r="F451" s="36" t="str">
        <f t="shared" si="15"/>
        <v/>
      </c>
      <c r="G451" s="36" t="str">
        <f t="shared" si="16"/>
        <v/>
      </c>
    </row>
    <row r="452" spans="1:7" x14ac:dyDescent="0.25">
      <c r="A452" s="24" t="s">
        <v>1121</v>
      </c>
      <c r="B452" s="47" t="s">
        <v>107</v>
      </c>
      <c r="C452" s="60">
        <f>SUM(C428:C451)</f>
        <v>0</v>
      </c>
      <c r="D452" s="61">
        <f>SUM(D428:D451)</f>
        <v>0</v>
      </c>
      <c r="E452" s="58"/>
      <c r="F452" s="62">
        <f>SUM(F428:F451)</f>
        <v>0</v>
      </c>
      <c r="G452" s="62">
        <f>SUM(G428:G451)</f>
        <v>0</v>
      </c>
    </row>
    <row r="453" spans="1:7" x14ac:dyDescent="0.25">
      <c r="A453" s="32"/>
      <c r="B453" s="32" t="s">
        <v>1122</v>
      </c>
      <c r="C453" s="32" t="s">
        <v>798</v>
      </c>
      <c r="D453" s="32" t="s">
        <v>799</v>
      </c>
      <c r="E453" s="32"/>
      <c r="F453" s="32" t="s">
        <v>590</v>
      </c>
      <c r="G453" s="32" t="s">
        <v>800</v>
      </c>
    </row>
    <row r="454" spans="1:7" x14ac:dyDescent="0.25">
      <c r="A454" s="24" t="s">
        <v>1123</v>
      </c>
      <c r="B454" s="24" t="s">
        <v>837</v>
      </c>
      <c r="C454" s="38"/>
      <c r="D454" s="24"/>
      <c r="E454" s="24"/>
      <c r="F454" s="24"/>
      <c r="G454" s="24"/>
    </row>
    <row r="455" spans="1:7" x14ac:dyDescent="0.25">
      <c r="A455" s="24"/>
      <c r="B455" s="24"/>
      <c r="C455" s="24"/>
      <c r="D455" s="24"/>
      <c r="E455" s="24"/>
      <c r="F455" s="24"/>
      <c r="G455" s="24"/>
    </row>
    <row r="456" spans="1:7" x14ac:dyDescent="0.25">
      <c r="A456" s="24"/>
      <c r="B456" s="47" t="s">
        <v>838</v>
      </c>
      <c r="C456" s="24"/>
      <c r="D456" s="24"/>
      <c r="E456" s="24"/>
      <c r="F456" s="24"/>
      <c r="G456" s="24"/>
    </row>
    <row r="457" spans="1:7" x14ac:dyDescent="0.25">
      <c r="A457" s="24" t="s">
        <v>1124</v>
      </c>
      <c r="B457" s="24" t="s">
        <v>840</v>
      </c>
      <c r="C457" s="35"/>
      <c r="D457" s="57"/>
      <c r="E457" s="24"/>
      <c r="F457" s="36" t="str">
        <f>IF($C$465=0,"",IF(C457="[for completion]","",C457/$C$465))</f>
        <v/>
      </c>
      <c r="G457" s="36" t="str">
        <f>IF($D$465=0,"",IF(D457="[for completion]","",D457/$D$465))</f>
        <v/>
      </c>
    </row>
    <row r="458" spans="1:7" x14ac:dyDescent="0.25">
      <c r="A458" s="24" t="s">
        <v>1125</v>
      </c>
      <c r="B458" s="24" t="s">
        <v>842</v>
      </c>
      <c r="C458" s="35"/>
      <c r="D458" s="57"/>
      <c r="E458" s="24"/>
      <c r="F458" s="36" t="str">
        <f t="shared" ref="F458:F471" si="17">IF($C$465=0,"",IF(C458="[for completion]","",C458/$C$465))</f>
        <v/>
      </c>
      <c r="G458" s="36" t="str">
        <f t="shared" ref="G458:G471" si="18">IF($D$465=0,"",IF(D458="[for completion]","",D458/$D$465))</f>
        <v/>
      </c>
    </row>
    <row r="459" spans="1:7" x14ac:dyDescent="0.25">
      <c r="A459" s="24" t="s">
        <v>1126</v>
      </c>
      <c r="B459" s="24" t="s">
        <v>844</v>
      </c>
      <c r="C459" s="35"/>
      <c r="D459" s="57"/>
      <c r="E459" s="24"/>
      <c r="F459" s="36" t="str">
        <f t="shared" si="17"/>
        <v/>
      </c>
      <c r="G459" s="36" t="str">
        <f t="shared" si="18"/>
        <v/>
      </c>
    </row>
    <row r="460" spans="1:7" x14ac:dyDescent="0.25">
      <c r="A460" s="24" t="s">
        <v>1127</v>
      </c>
      <c r="B460" s="24" t="s">
        <v>846</v>
      </c>
      <c r="C460" s="35"/>
      <c r="D460" s="57"/>
      <c r="E460" s="24"/>
      <c r="F460" s="36" t="str">
        <f t="shared" si="17"/>
        <v/>
      </c>
      <c r="G460" s="36" t="str">
        <f t="shared" si="18"/>
        <v/>
      </c>
    </row>
    <row r="461" spans="1:7" x14ac:dyDescent="0.25">
      <c r="A461" s="24" t="s">
        <v>1128</v>
      </c>
      <c r="B461" s="24" t="s">
        <v>848</v>
      </c>
      <c r="C461" s="35"/>
      <c r="D461" s="57"/>
      <c r="E461" s="24"/>
      <c r="F461" s="36" t="str">
        <f t="shared" si="17"/>
        <v/>
      </c>
      <c r="G461" s="36" t="str">
        <f t="shared" si="18"/>
        <v/>
      </c>
    </row>
    <row r="462" spans="1:7" x14ac:dyDescent="0.25">
      <c r="A462" s="24" t="s">
        <v>1129</v>
      </c>
      <c r="B462" s="24" t="s">
        <v>850</v>
      </c>
      <c r="C462" s="35"/>
      <c r="D462" s="57"/>
      <c r="E462" s="24"/>
      <c r="F462" s="36" t="str">
        <f t="shared" si="17"/>
        <v/>
      </c>
      <c r="G462" s="36" t="str">
        <f t="shared" si="18"/>
        <v/>
      </c>
    </row>
    <row r="463" spans="1:7" x14ac:dyDescent="0.25">
      <c r="A463" s="24" t="s">
        <v>1130</v>
      </c>
      <c r="B463" s="24" t="s">
        <v>852</v>
      </c>
      <c r="C463" s="35"/>
      <c r="D463" s="57"/>
      <c r="E463" s="24"/>
      <c r="F463" s="36" t="str">
        <f t="shared" si="17"/>
        <v/>
      </c>
      <c r="G463" s="36" t="str">
        <f t="shared" si="18"/>
        <v/>
      </c>
    </row>
    <row r="464" spans="1:7" x14ac:dyDescent="0.25">
      <c r="A464" s="24" t="s">
        <v>1131</v>
      </c>
      <c r="B464" s="24" t="s">
        <v>854</v>
      </c>
      <c r="C464" s="35"/>
      <c r="D464" s="57"/>
      <c r="E464" s="24"/>
      <c r="F464" s="36" t="str">
        <f t="shared" si="17"/>
        <v/>
      </c>
      <c r="G464" s="36" t="str">
        <f t="shared" si="18"/>
        <v/>
      </c>
    </row>
    <row r="465" spans="1:7" x14ac:dyDescent="0.25">
      <c r="A465" s="24" t="s">
        <v>1132</v>
      </c>
      <c r="B465" s="59" t="s">
        <v>107</v>
      </c>
      <c r="C465" s="35">
        <f>SUM(C457:C464)</f>
        <v>0</v>
      </c>
      <c r="D465" s="57">
        <f>SUM(D457:D464)</f>
        <v>0</v>
      </c>
      <c r="E465" s="24"/>
      <c r="F465" s="38">
        <f>SUM(F457:F464)</f>
        <v>0</v>
      </c>
      <c r="G465" s="38">
        <f>SUM(G457:G464)</f>
        <v>0</v>
      </c>
    </row>
    <row r="466" spans="1:7" hidden="1" outlineLevel="1" x14ac:dyDescent="0.25">
      <c r="A466" s="24" t="s">
        <v>1133</v>
      </c>
      <c r="B466" s="39" t="s">
        <v>857</v>
      </c>
      <c r="C466" s="35"/>
      <c r="D466" s="57"/>
      <c r="E466" s="24"/>
      <c r="F466" s="36" t="str">
        <f t="shared" si="17"/>
        <v/>
      </c>
      <c r="G466" s="36" t="str">
        <f t="shared" si="18"/>
        <v/>
      </c>
    </row>
    <row r="467" spans="1:7" hidden="1" outlineLevel="1" x14ac:dyDescent="0.25">
      <c r="A467" s="24" t="s">
        <v>1134</v>
      </c>
      <c r="B467" s="39" t="s">
        <v>859</v>
      </c>
      <c r="C467" s="35"/>
      <c r="D467" s="57"/>
      <c r="E467" s="24"/>
      <c r="F467" s="36" t="str">
        <f t="shared" si="17"/>
        <v/>
      </c>
      <c r="G467" s="36" t="str">
        <f t="shared" si="18"/>
        <v/>
      </c>
    </row>
    <row r="468" spans="1:7" hidden="1" outlineLevel="1" x14ac:dyDescent="0.25">
      <c r="A468" s="24" t="s">
        <v>1135</v>
      </c>
      <c r="B468" s="39" t="s">
        <v>861</v>
      </c>
      <c r="C468" s="35"/>
      <c r="D468" s="57"/>
      <c r="E468" s="24"/>
      <c r="F468" s="36" t="str">
        <f t="shared" si="17"/>
        <v/>
      </c>
      <c r="G468" s="36" t="str">
        <f t="shared" si="18"/>
        <v/>
      </c>
    </row>
    <row r="469" spans="1:7" hidden="1" outlineLevel="1" x14ac:dyDescent="0.25">
      <c r="A469" s="24" t="s">
        <v>1136</v>
      </c>
      <c r="B469" s="39" t="s">
        <v>863</v>
      </c>
      <c r="C469" s="35"/>
      <c r="D469" s="57"/>
      <c r="E469" s="24"/>
      <c r="F469" s="36" t="str">
        <f t="shared" si="17"/>
        <v/>
      </c>
      <c r="G469" s="36" t="str">
        <f t="shared" si="18"/>
        <v/>
      </c>
    </row>
    <row r="470" spans="1:7" hidden="1" outlineLevel="1" x14ac:dyDescent="0.25">
      <c r="A470" s="24" t="s">
        <v>1137</v>
      </c>
      <c r="B470" s="39" t="s">
        <v>865</v>
      </c>
      <c r="C470" s="35"/>
      <c r="D470" s="57"/>
      <c r="E470" s="24"/>
      <c r="F470" s="36" t="str">
        <f t="shared" si="17"/>
        <v/>
      </c>
      <c r="G470" s="36" t="str">
        <f t="shared" si="18"/>
        <v/>
      </c>
    </row>
    <row r="471" spans="1:7" hidden="1" outlineLevel="1" x14ac:dyDescent="0.25">
      <c r="A471" s="24" t="s">
        <v>1138</v>
      </c>
      <c r="B471" s="39" t="s">
        <v>867</v>
      </c>
      <c r="C471" s="35"/>
      <c r="D471" s="57"/>
      <c r="E471" s="24"/>
      <c r="F471" s="36" t="str">
        <f t="shared" si="17"/>
        <v/>
      </c>
      <c r="G471" s="36" t="str">
        <f t="shared" si="18"/>
        <v/>
      </c>
    </row>
    <row r="472" spans="1:7" hidden="1" outlineLevel="1" x14ac:dyDescent="0.25">
      <c r="A472" s="24" t="s">
        <v>1139</v>
      </c>
      <c r="B472" s="39"/>
      <c r="C472" s="24"/>
      <c r="D472" s="24"/>
      <c r="E472" s="24"/>
      <c r="F472" s="64"/>
      <c r="G472" s="64"/>
    </row>
    <row r="473" spans="1:7" hidden="1" outlineLevel="1" x14ac:dyDescent="0.25">
      <c r="A473" s="24" t="s">
        <v>1140</v>
      </c>
      <c r="B473" s="39"/>
      <c r="C473" s="24"/>
      <c r="D473" s="24"/>
      <c r="E473" s="24"/>
      <c r="F473" s="64"/>
      <c r="G473" s="64"/>
    </row>
    <row r="474" spans="1:7" hidden="1" outlineLevel="1" x14ac:dyDescent="0.25">
      <c r="A474" s="24" t="s">
        <v>1141</v>
      </c>
      <c r="B474" s="39"/>
      <c r="C474" s="24"/>
      <c r="D474" s="24"/>
      <c r="E474" s="24"/>
      <c r="F474" s="58"/>
      <c r="G474" s="58"/>
    </row>
    <row r="475" spans="1:7" x14ac:dyDescent="0.25">
      <c r="A475" s="32"/>
      <c r="B475" s="32" t="s">
        <v>1142</v>
      </c>
      <c r="C475" s="32" t="s">
        <v>798</v>
      </c>
      <c r="D475" s="32" t="s">
        <v>799</v>
      </c>
      <c r="E475" s="32"/>
      <c r="F475" s="32" t="s">
        <v>590</v>
      </c>
      <c r="G475" s="32" t="s">
        <v>800</v>
      </c>
    </row>
    <row r="476" spans="1:7" x14ac:dyDescent="0.25">
      <c r="A476" s="24" t="s">
        <v>1143</v>
      </c>
      <c r="B476" s="24" t="s">
        <v>837</v>
      </c>
      <c r="C476" s="38"/>
      <c r="D476" s="24"/>
      <c r="E476" s="24"/>
      <c r="F476" s="24"/>
      <c r="G476" s="24"/>
    </row>
    <row r="477" spans="1:7" x14ac:dyDescent="0.25">
      <c r="A477" s="24"/>
      <c r="B477" s="24"/>
      <c r="C477" s="24"/>
      <c r="D477" s="24"/>
      <c r="E477" s="24"/>
      <c r="F477" s="24"/>
      <c r="G477" s="24"/>
    </row>
    <row r="478" spans="1:7" x14ac:dyDescent="0.25">
      <c r="A478" s="24"/>
      <c r="B478" s="47" t="s">
        <v>838</v>
      </c>
      <c r="C478" s="24"/>
      <c r="D478" s="24"/>
      <c r="E478" s="24"/>
      <c r="F478" s="24"/>
      <c r="G478" s="24"/>
    </row>
    <row r="479" spans="1:7" x14ac:dyDescent="0.25">
      <c r="A479" s="24" t="s">
        <v>1144</v>
      </c>
      <c r="B479" s="24" t="s">
        <v>840</v>
      </c>
      <c r="C479" s="35"/>
      <c r="D479" s="57"/>
      <c r="E479" s="24"/>
      <c r="F479" s="36" t="str">
        <f>IF($C$487=0,"",IF(C479="[Mark as ND1 if not relevant]","",C479/$C$487))</f>
        <v/>
      </c>
      <c r="G479" s="36" t="str">
        <f>IF($D$487=0,"",IF(D479="[Mark as ND1 if not relevant]","",D479/$D$487))</f>
        <v/>
      </c>
    </row>
    <row r="480" spans="1:7" x14ac:dyDescent="0.25">
      <c r="A480" s="24" t="s">
        <v>1145</v>
      </c>
      <c r="B480" s="24" t="s">
        <v>842</v>
      </c>
      <c r="C480" s="35"/>
      <c r="D480" s="57"/>
      <c r="E480" s="24"/>
      <c r="F480" s="36" t="str">
        <f t="shared" ref="F480:F486" si="19">IF($C$487=0,"",IF(C480="[Mark as ND1 if not relevant]","",C480/$C$487))</f>
        <v/>
      </c>
      <c r="G480" s="36" t="str">
        <f t="shared" ref="G480:G486" si="20">IF($D$487=0,"",IF(D480="[Mark as ND1 if not relevant]","",D480/$D$487))</f>
        <v/>
      </c>
    </row>
    <row r="481" spans="1:7" x14ac:dyDescent="0.25">
      <c r="A481" s="24" t="s">
        <v>1146</v>
      </c>
      <c r="B481" s="24" t="s">
        <v>844</v>
      </c>
      <c r="C481" s="35"/>
      <c r="D481" s="57"/>
      <c r="E481" s="24"/>
      <c r="F481" s="36" t="str">
        <f t="shared" si="19"/>
        <v/>
      </c>
      <c r="G481" s="36" t="str">
        <f t="shared" si="20"/>
        <v/>
      </c>
    </row>
    <row r="482" spans="1:7" x14ac:dyDescent="0.25">
      <c r="A482" s="24" t="s">
        <v>1147</v>
      </c>
      <c r="B482" s="24" t="s">
        <v>846</v>
      </c>
      <c r="C482" s="35"/>
      <c r="D482" s="57"/>
      <c r="E482" s="24"/>
      <c r="F482" s="36" t="str">
        <f t="shared" si="19"/>
        <v/>
      </c>
      <c r="G482" s="36" t="str">
        <f t="shared" si="20"/>
        <v/>
      </c>
    </row>
    <row r="483" spans="1:7" x14ac:dyDescent="0.25">
      <c r="A483" s="24" t="s">
        <v>1148</v>
      </c>
      <c r="B483" s="24" t="s">
        <v>848</v>
      </c>
      <c r="C483" s="35"/>
      <c r="D483" s="57"/>
      <c r="E483" s="24"/>
      <c r="F483" s="36" t="str">
        <f t="shared" si="19"/>
        <v/>
      </c>
      <c r="G483" s="36" t="str">
        <f t="shared" si="20"/>
        <v/>
      </c>
    </row>
    <row r="484" spans="1:7" x14ac:dyDescent="0.25">
      <c r="A484" s="24" t="s">
        <v>1149</v>
      </c>
      <c r="B484" s="24" t="s">
        <v>850</v>
      </c>
      <c r="C484" s="35"/>
      <c r="D484" s="57"/>
      <c r="E484" s="24"/>
      <c r="F484" s="36" t="str">
        <f t="shared" si="19"/>
        <v/>
      </c>
      <c r="G484" s="36" t="str">
        <f t="shared" si="20"/>
        <v/>
      </c>
    </row>
    <row r="485" spans="1:7" x14ac:dyDescent="0.25">
      <c r="A485" s="24" t="s">
        <v>1150</v>
      </c>
      <c r="B485" s="24" t="s">
        <v>852</v>
      </c>
      <c r="C485" s="35"/>
      <c r="D485" s="57"/>
      <c r="E485" s="24"/>
      <c r="F485" s="36" t="str">
        <f t="shared" si="19"/>
        <v/>
      </c>
      <c r="G485" s="36" t="str">
        <f t="shared" si="20"/>
        <v/>
      </c>
    </row>
    <row r="486" spans="1:7" x14ac:dyDescent="0.25">
      <c r="A486" s="24" t="s">
        <v>1151</v>
      </c>
      <c r="B486" s="24" t="s">
        <v>854</v>
      </c>
      <c r="C486" s="35"/>
      <c r="D486" s="57"/>
      <c r="E486" s="24"/>
      <c r="F486" s="36" t="str">
        <f t="shared" si="19"/>
        <v/>
      </c>
      <c r="G486" s="36" t="str">
        <f t="shared" si="20"/>
        <v/>
      </c>
    </row>
    <row r="487" spans="1:7" x14ac:dyDescent="0.25">
      <c r="A487" s="24" t="s">
        <v>1152</v>
      </c>
      <c r="B487" s="59" t="s">
        <v>107</v>
      </c>
      <c r="C487" s="35">
        <f>SUM(C479:C486)</f>
        <v>0</v>
      </c>
      <c r="D487" s="57">
        <f>SUM(D479:D486)</f>
        <v>0</v>
      </c>
      <c r="E487" s="24"/>
      <c r="F487" s="38">
        <f>SUM(F479:F486)</f>
        <v>0</v>
      </c>
      <c r="G487" s="38">
        <f>SUM(G479:G486)</f>
        <v>0</v>
      </c>
    </row>
    <row r="488" spans="1:7" hidden="1" outlineLevel="1" x14ac:dyDescent="0.25">
      <c r="A488" s="24" t="s">
        <v>1153</v>
      </c>
      <c r="B488" s="39" t="s">
        <v>857</v>
      </c>
      <c r="C488" s="35"/>
      <c r="D488" s="57"/>
      <c r="E488" s="24"/>
      <c r="F488" s="36" t="str">
        <f t="shared" ref="F488:F493" si="21">IF($C$487=0,"",IF(C488="[for completion]","",C488/$C$487))</f>
        <v/>
      </c>
      <c r="G488" s="36" t="str">
        <f t="shared" ref="G488:G493" si="22">IF($D$487=0,"",IF(D488="[for completion]","",D488/$D$487))</f>
        <v/>
      </c>
    </row>
    <row r="489" spans="1:7" hidden="1" outlineLevel="1" x14ac:dyDescent="0.25">
      <c r="A489" s="24" t="s">
        <v>1154</v>
      </c>
      <c r="B489" s="39" t="s">
        <v>859</v>
      </c>
      <c r="C489" s="35"/>
      <c r="D489" s="57"/>
      <c r="E489" s="24"/>
      <c r="F489" s="36" t="str">
        <f t="shared" si="21"/>
        <v/>
      </c>
      <c r="G489" s="36" t="str">
        <f t="shared" si="22"/>
        <v/>
      </c>
    </row>
    <row r="490" spans="1:7" hidden="1" outlineLevel="1" x14ac:dyDescent="0.25">
      <c r="A490" s="24" t="s">
        <v>1155</v>
      </c>
      <c r="B490" s="39" t="s">
        <v>861</v>
      </c>
      <c r="C490" s="35"/>
      <c r="D490" s="57"/>
      <c r="E490" s="24"/>
      <c r="F490" s="36" t="str">
        <f t="shared" si="21"/>
        <v/>
      </c>
      <c r="G490" s="36" t="str">
        <f t="shared" si="22"/>
        <v/>
      </c>
    </row>
    <row r="491" spans="1:7" hidden="1" outlineLevel="1" x14ac:dyDescent="0.25">
      <c r="A491" s="24" t="s">
        <v>1156</v>
      </c>
      <c r="B491" s="39" t="s">
        <v>863</v>
      </c>
      <c r="C491" s="35"/>
      <c r="D491" s="57"/>
      <c r="E491" s="24"/>
      <c r="F491" s="36" t="str">
        <f t="shared" si="21"/>
        <v/>
      </c>
      <c r="G491" s="36" t="str">
        <f t="shared" si="22"/>
        <v/>
      </c>
    </row>
    <row r="492" spans="1:7" hidden="1" outlineLevel="1" x14ac:dyDescent="0.25">
      <c r="A492" s="24" t="s">
        <v>1157</v>
      </c>
      <c r="B492" s="39" t="s">
        <v>865</v>
      </c>
      <c r="C492" s="35"/>
      <c r="D492" s="57"/>
      <c r="E492" s="24"/>
      <c r="F492" s="36" t="str">
        <f t="shared" si="21"/>
        <v/>
      </c>
      <c r="G492" s="36" t="str">
        <f t="shared" si="22"/>
        <v/>
      </c>
    </row>
    <row r="493" spans="1:7" hidden="1" outlineLevel="1" x14ac:dyDescent="0.25">
      <c r="A493" s="24" t="s">
        <v>1158</v>
      </c>
      <c r="B493" s="39" t="s">
        <v>867</v>
      </c>
      <c r="C493" s="35"/>
      <c r="D493" s="57"/>
      <c r="E493" s="24"/>
      <c r="F493" s="36" t="str">
        <f t="shared" si="21"/>
        <v/>
      </c>
      <c r="G493" s="36" t="str">
        <f t="shared" si="22"/>
        <v/>
      </c>
    </row>
    <row r="494" spans="1:7" hidden="1" outlineLevel="1" x14ac:dyDescent="0.25">
      <c r="A494" s="24" t="s">
        <v>1159</v>
      </c>
      <c r="B494" s="39"/>
      <c r="C494" s="24"/>
      <c r="D494" s="24"/>
      <c r="E494" s="24"/>
      <c r="F494" s="36"/>
      <c r="G494" s="36"/>
    </row>
    <row r="495" spans="1:7" hidden="1" outlineLevel="1" x14ac:dyDescent="0.25">
      <c r="A495" s="24" t="s">
        <v>1160</v>
      </c>
      <c r="B495" s="39"/>
      <c r="C495" s="24"/>
      <c r="D495" s="24"/>
      <c r="E495" s="24"/>
      <c r="F495" s="36"/>
      <c r="G495" s="36"/>
    </row>
    <row r="496" spans="1:7" hidden="1" outlineLevel="1" x14ac:dyDescent="0.25">
      <c r="A496" s="24" t="s">
        <v>1161</v>
      </c>
      <c r="B496" s="39"/>
      <c r="C496" s="24"/>
      <c r="D496" s="24"/>
      <c r="E496" s="24"/>
      <c r="F496" s="36"/>
      <c r="G496" s="38"/>
    </row>
    <row r="497" spans="1:7" ht="30" x14ac:dyDescent="0.25">
      <c r="A497" s="32"/>
      <c r="B497" s="33" t="s">
        <v>1162</v>
      </c>
      <c r="C497" s="32" t="s">
        <v>1163</v>
      </c>
      <c r="D497" s="32"/>
      <c r="E497" s="32"/>
      <c r="F497" s="32"/>
      <c r="G497" s="34"/>
    </row>
    <row r="498" spans="1:7" x14ac:dyDescent="0.25">
      <c r="A498" s="24" t="s">
        <v>1164</v>
      </c>
      <c r="B498" s="47" t="s">
        <v>1165</v>
      </c>
      <c r="C498" s="38"/>
      <c r="D498" s="24"/>
      <c r="E498" s="24"/>
      <c r="F498" s="24"/>
      <c r="G498" s="24"/>
    </row>
    <row r="499" spans="1:7" x14ac:dyDescent="0.25">
      <c r="A499" s="24" t="s">
        <v>1166</v>
      </c>
      <c r="B499" s="47" t="s">
        <v>1167</v>
      </c>
      <c r="C499" s="38"/>
      <c r="D499" s="24"/>
      <c r="E499" s="24"/>
      <c r="F499" s="24"/>
      <c r="G499" s="24"/>
    </row>
    <row r="500" spans="1:7" x14ac:dyDescent="0.25">
      <c r="A500" s="24" t="s">
        <v>1168</v>
      </c>
      <c r="B500" s="47" t="s">
        <v>1169</v>
      </c>
      <c r="C500" s="38"/>
      <c r="D500" s="24"/>
      <c r="E500" s="24"/>
      <c r="F500" s="24"/>
      <c r="G500" s="24"/>
    </row>
    <row r="501" spans="1:7" x14ac:dyDescent="0.25">
      <c r="A501" s="24" t="s">
        <v>1170</v>
      </c>
      <c r="B501" s="47" t="s">
        <v>1171</v>
      </c>
      <c r="C501" s="38"/>
      <c r="D501" s="24"/>
      <c r="E501" s="24"/>
      <c r="F501" s="24"/>
      <c r="G501" s="24"/>
    </row>
    <row r="502" spans="1:7" x14ac:dyDescent="0.25">
      <c r="A502" s="24" t="s">
        <v>1172</v>
      </c>
      <c r="B502" s="47" t="s">
        <v>1173</v>
      </c>
      <c r="C502" s="38"/>
      <c r="D502" s="24"/>
      <c r="E502" s="24"/>
      <c r="F502" s="24"/>
      <c r="G502" s="24"/>
    </row>
    <row r="503" spans="1:7" x14ac:dyDescent="0.25">
      <c r="A503" s="24" t="s">
        <v>1174</v>
      </c>
      <c r="B503" s="47" t="s">
        <v>1175</v>
      </c>
      <c r="C503" s="38"/>
      <c r="D503" s="24"/>
      <c r="E503" s="24"/>
      <c r="F503" s="24"/>
      <c r="G503" s="24"/>
    </row>
    <row r="504" spans="1:7" x14ac:dyDescent="0.25">
      <c r="A504" s="24" t="s">
        <v>1176</v>
      </c>
      <c r="B504" s="47" t="s">
        <v>1177</v>
      </c>
      <c r="C504" s="38"/>
      <c r="D504" s="24"/>
      <c r="E504" s="24"/>
      <c r="F504" s="24"/>
      <c r="G504" s="24"/>
    </row>
    <row r="505" spans="1:7" x14ac:dyDescent="0.25">
      <c r="A505" s="24" t="s">
        <v>1178</v>
      </c>
      <c r="B505" s="47" t="s">
        <v>1179</v>
      </c>
      <c r="C505" s="38"/>
      <c r="D505" s="24"/>
      <c r="E505" s="24"/>
      <c r="F505" s="24"/>
      <c r="G505" s="24"/>
    </row>
    <row r="506" spans="1:7" x14ac:dyDescent="0.25">
      <c r="A506" s="24" t="s">
        <v>1180</v>
      </c>
      <c r="B506" s="47" t="s">
        <v>1181</v>
      </c>
      <c r="C506" s="38"/>
      <c r="D506" s="24"/>
      <c r="E506" s="24"/>
      <c r="F506" s="24"/>
      <c r="G506" s="24"/>
    </row>
    <row r="507" spans="1:7" x14ac:dyDescent="0.25">
      <c r="A507" s="24" t="s">
        <v>1182</v>
      </c>
      <c r="B507" s="47" t="s">
        <v>1183</v>
      </c>
      <c r="C507" s="38"/>
      <c r="D507" s="24"/>
      <c r="E507" s="24"/>
      <c r="F507" s="24"/>
      <c r="G507" s="24"/>
    </row>
    <row r="508" spans="1:7" x14ac:dyDescent="0.25">
      <c r="A508" s="24" t="s">
        <v>1184</v>
      </c>
      <c r="B508" s="47" t="s">
        <v>1185</v>
      </c>
      <c r="C508" s="38"/>
      <c r="D508" s="24"/>
      <c r="E508" s="24"/>
      <c r="F508" s="24"/>
      <c r="G508" s="24"/>
    </row>
    <row r="509" spans="1:7" x14ac:dyDescent="0.25">
      <c r="A509" s="24" t="s">
        <v>1186</v>
      </c>
      <c r="B509" s="407" t="s">
        <v>1187</v>
      </c>
      <c r="C509" s="38"/>
      <c r="D509" s="24"/>
      <c r="E509" s="24"/>
      <c r="F509" s="24"/>
      <c r="G509" s="24"/>
    </row>
    <row r="510" spans="1:7" x14ac:dyDescent="0.25">
      <c r="A510" s="24" t="s">
        <v>1188</v>
      </c>
      <c r="B510" s="47" t="s">
        <v>105</v>
      </c>
      <c r="C510" s="38"/>
      <c r="D510" s="24"/>
      <c r="E510" s="24"/>
      <c r="F510" s="24"/>
      <c r="G510" s="24"/>
    </row>
    <row r="511" spans="1:7" hidden="1" outlineLevel="1" x14ac:dyDescent="0.25">
      <c r="A511" s="24" t="s">
        <v>1189</v>
      </c>
      <c r="B511" s="39" t="s">
        <v>1190</v>
      </c>
      <c r="C511" s="38"/>
      <c r="D511" s="24"/>
      <c r="E511" s="24"/>
      <c r="F511" s="24"/>
      <c r="G511" s="24"/>
    </row>
    <row r="512" spans="1:7" hidden="1" outlineLevel="1" x14ac:dyDescent="0.25">
      <c r="A512" s="24" t="s">
        <v>1191</v>
      </c>
      <c r="B512" s="39" t="s">
        <v>109</v>
      </c>
      <c r="C512" s="38"/>
      <c r="D512" s="24"/>
      <c r="E512" s="24"/>
      <c r="F512" s="24"/>
      <c r="G512" s="24"/>
    </row>
    <row r="513" spans="1:7" hidden="1" outlineLevel="1" x14ac:dyDescent="0.25">
      <c r="A513" s="24" t="s">
        <v>1192</v>
      </c>
      <c r="B513" s="39" t="s">
        <v>109</v>
      </c>
      <c r="C513" s="38"/>
      <c r="D513" s="24"/>
      <c r="E513" s="24"/>
      <c r="F513" s="24"/>
      <c r="G513" s="24"/>
    </row>
    <row r="514" spans="1:7" hidden="1" outlineLevel="1" x14ac:dyDescent="0.25">
      <c r="A514" s="24" t="s">
        <v>1193</v>
      </c>
      <c r="B514" s="39" t="s">
        <v>109</v>
      </c>
      <c r="C514" s="38"/>
      <c r="D514" s="24"/>
      <c r="E514" s="24"/>
      <c r="F514" s="24"/>
      <c r="G514" s="24"/>
    </row>
    <row r="515" spans="1:7" hidden="1" outlineLevel="1" x14ac:dyDescent="0.25">
      <c r="A515" s="24" t="s">
        <v>1194</v>
      </c>
      <c r="B515" s="39" t="s">
        <v>109</v>
      </c>
      <c r="C515" s="38"/>
      <c r="D515" s="24"/>
      <c r="E515" s="24"/>
      <c r="F515" s="24"/>
      <c r="G515" s="24"/>
    </row>
    <row r="516" spans="1:7" hidden="1" outlineLevel="1" x14ac:dyDescent="0.25">
      <c r="A516" s="24" t="s">
        <v>1195</v>
      </c>
      <c r="B516" s="39" t="s">
        <v>109</v>
      </c>
      <c r="C516" s="38"/>
      <c r="D516" s="24"/>
      <c r="E516" s="24"/>
      <c r="F516" s="24"/>
      <c r="G516" s="24"/>
    </row>
    <row r="517" spans="1:7" hidden="1" outlineLevel="1" x14ac:dyDescent="0.25">
      <c r="A517" s="24" t="s">
        <v>1196</v>
      </c>
      <c r="B517" s="39" t="s">
        <v>109</v>
      </c>
      <c r="C517" s="38"/>
      <c r="D517" s="24"/>
      <c r="E517" s="24"/>
      <c r="F517" s="24"/>
      <c r="G517" s="24"/>
    </row>
    <row r="518" spans="1:7" hidden="1" outlineLevel="1" x14ac:dyDescent="0.25">
      <c r="A518" s="24" t="s">
        <v>1197</v>
      </c>
      <c r="B518" s="39" t="s">
        <v>109</v>
      </c>
      <c r="C518" s="38"/>
      <c r="D518" s="24"/>
      <c r="E518" s="24"/>
      <c r="F518" s="24"/>
      <c r="G518" s="24"/>
    </row>
    <row r="519" spans="1:7" hidden="1" outlineLevel="1" x14ac:dyDescent="0.25">
      <c r="A519" s="24" t="s">
        <v>1198</v>
      </c>
      <c r="B519" s="39" t="s">
        <v>109</v>
      </c>
      <c r="C519" s="38"/>
      <c r="D519" s="24"/>
      <c r="E519" s="24"/>
      <c r="F519" s="24"/>
      <c r="G519" s="24"/>
    </row>
    <row r="520" spans="1:7" hidden="1" outlineLevel="1" x14ac:dyDescent="0.25">
      <c r="A520" s="24" t="s">
        <v>1199</v>
      </c>
      <c r="B520" s="39" t="s">
        <v>109</v>
      </c>
      <c r="C520" s="38"/>
      <c r="D520" s="24"/>
      <c r="E520" s="24"/>
      <c r="F520" s="24"/>
      <c r="G520" s="24"/>
    </row>
    <row r="521" spans="1:7" hidden="1" outlineLevel="1" x14ac:dyDescent="0.25">
      <c r="A521" s="24" t="s">
        <v>1200</v>
      </c>
      <c r="B521" s="39" t="s">
        <v>109</v>
      </c>
      <c r="C521" s="38"/>
      <c r="D521" s="24"/>
      <c r="E521" s="24"/>
      <c r="F521" s="24"/>
      <c r="G521" s="24"/>
    </row>
    <row r="522" spans="1:7" hidden="1" outlineLevel="1" x14ac:dyDescent="0.25">
      <c r="A522" s="24" t="s">
        <v>1201</v>
      </c>
      <c r="B522" s="39" t="s">
        <v>109</v>
      </c>
      <c r="C522" s="38"/>
      <c r="D522" s="24"/>
      <c r="E522" s="24"/>
      <c r="F522" s="24"/>
      <c r="G522" s="19"/>
    </row>
    <row r="523" spans="1:7" hidden="1" outlineLevel="1" x14ac:dyDescent="0.25">
      <c r="A523" s="24" t="s">
        <v>1202</v>
      </c>
      <c r="B523" s="39" t="s">
        <v>109</v>
      </c>
      <c r="C523" s="38"/>
      <c r="D523" s="24"/>
      <c r="E523" s="24"/>
      <c r="F523" s="24"/>
      <c r="G523" s="19"/>
    </row>
    <row r="524" spans="1:7" hidden="1" outlineLevel="1" x14ac:dyDescent="0.25">
      <c r="A524" s="24" t="s">
        <v>1203</v>
      </c>
      <c r="B524" s="39" t="s">
        <v>109</v>
      </c>
      <c r="C524" s="38"/>
      <c r="D524" s="24"/>
      <c r="E524" s="24"/>
      <c r="F524" s="24"/>
      <c r="G524" s="19"/>
    </row>
    <row r="525" spans="1:7" x14ac:dyDescent="0.25">
      <c r="A525" s="48"/>
      <c r="B525" s="48" t="s">
        <v>1204</v>
      </c>
      <c r="C525" s="32" t="s">
        <v>64</v>
      </c>
      <c r="D525" s="32" t="s">
        <v>1205</v>
      </c>
      <c r="E525" s="32"/>
      <c r="F525" s="32" t="s">
        <v>590</v>
      </c>
      <c r="G525" s="32" t="s">
        <v>1206</v>
      </c>
    </row>
    <row r="526" spans="1:7" x14ac:dyDescent="0.25">
      <c r="A526" s="24" t="s">
        <v>1207</v>
      </c>
      <c r="B526" s="47" t="s">
        <v>933</v>
      </c>
      <c r="C526" s="35"/>
      <c r="D526" s="57"/>
      <c r="E526" s="27"/>
      <c r="F526" s="36" t="str">
        <f>IF($C$544=0,"",IF(C526="[for completion]","",IF(C526="","",C526/$C$544)))</f>
        <v/>
      </c>
      <c r="G526" s="36" t="str">
        <f>IF($D$544=0,"",IF(D526="[for completion]","",IF(D526="","",D526/$D$544)))</f>
        <v/>
      </c>
    </row>
    <row r="527" spans="1:7" x14ac:dyDescent="0.25">
      <c r="A527" s="24" t="s">
        <v>1208</v>
      </c>
      <c r="B527" s="47" t="s">
        <v>933</v>
      </c>
      <c r="C527" s="35"/>
      <c r="D527" s="57"/>
      <c r="E527" s="27"/>
      <c r="F527" s="36" t="str">
        <f t="shared" ref="F527:F543" si="23">IF($C$544=0,"",IF(C527="[for completion]","",IF(C527="","",C527/$C$544)))</f>
        <v/>
      </c>
      <c r="G527" s="36" t="str">
        <f t="shared" ref="G527:G543" si="24">IF($D$544=0,"",IF(D527="[for completion]","",IF(D527="","",D527/$D$544)))</f>
        <v/>
      </c>
    </row>
    <row r="528" spans="1:7" x14ac:dyDescent="0.25">
      <c r="A528" s="24" t="s">
        <v>1209</v>
      </c>
      <c r="B528" s="47" t="s">
        <v>933</v>
      </c>
      <c r="C528" s="35"/>
      <c r="D528" s="57"/>
      <c r="E528" s="27"/>
      <c r="F528" s="36" t="str">
        <f t="shared" si="23"/>
        <v/>
      </c>
      <c r="G528" s="36" t="str">
        <f t="shared" si="24"/>
        <v/>
      </c>
    </row>
    <row r="529" spans="1:7" x14ac:dyDescent="0.25">
      <c r="A529" s="24" t="s">
        <v>1210</v>
      </c>
      <c r="B529" s="47" t="s">
        <v>933</v>
      </c>
      <c r="C529" s="35"/>
      <c r="D529" s="57"/>
      <c r="E529" s="27"/>
      <c r="F529" s="36" t="str">
        <f t="shared" si="23"/>
        <v/>
      </c>
      <c r="G529" s="36" t="str">
        <f t="shared" si="24"/>
        <v/>
      </c>
    </row>
    <row r="530" spans="1:7" x14ac:dyDescent="0.25">
      <c r="A530" s="24" t="s">
        <v>1211</v>
      </c>
      <c r="B530" s="47" t="s">
        <v>933</v>
      </c>
      <c r="C530" s="35"/>
      <c r="D530" s="57"/>
      <c r="E530" s="27"/>
      <c r="F530" s="36" t="str">
        <f t="shared" si="23"/>
        <v/>
      </c>
      <c r="G530" s="36" t="str">
        <f t="shared" si="24"/>
        <v/>
      </c>
    </row>
    <row r="531" spans="1:7" x14ac:dyDescent="0.25">
      <c r="A531" s="24" t="s">
        <v>1212</v>
      </c>
      <c r="B531" s="47" t="s">
        <v>933</v>
      </c>
      <c r="C531" s="35"/>
      <c r="D531" s="57"/>
      <c r="E531" s="27"/>
      <c r="F531" s="36" t="str">
        <f t="shared" si="23"/>
        <v/>
      </c>
      <c r="G531" s="36" t="str">
        <f t="shared" si="24"/>
        <v/>
      </c>
    </row>
    <row r="532" spans="1:7" x14ac:dyDescent="0.25">
      <c r="A532" s="24" t="s">
        <v>1213</v>
      </c>
      <c r="B532" s="47" t="s">
        <v>933</v>
      </c>
      <c r="C532" s="35"/>
      <c r="D532" s="57"/>
      <c r="E532" s="27"/>
      <c r="F532" s="36" t="str">
        <f t="shared" si="23"/>
        <v/>
      </c>
      <c r="G532" s="36" t="str">
        <f t="shared" si="24"/>
        <v/>
      </c>
    </row>
    <row r="533" spans="1:7" x14ac:dyDescent="0.25">
      <c r="A533" s="24" t="s">
        <v>1214</v>
      </c>
      <c r="B533" s="47" t="s">
        <v>933</v>
      </c>
      <c r="C533" s="35"/>
      <c r="D533" s="57"/>
      <c r="E533" s="27"/>
      <c r="F533" s="36" t="str">
        <f t="shared" si="23"/>
        <v/>
      </c>
      <c r="G533" s="36" t="str">
        <f t="shared" si="24"/>
        <v/>
      </c>
    </row>
    <row r="534" spans="1:7" x14ac:dyDescent="0.25">
      <c r="A534" s="24" t="s">
        <v>1215</v>
      </c>
      <c r="B534" s="47" t="s">
        <v>933</v>
      </c>
      <c r="C534" s="35"/>
      <c r="D534" s="57"/>
      <c r="E534" s="27"/>
      <c r="F534" s="36" t="str">
        <f t="shared" si="23"/>
        <v/>
      </c>
      <c r="G534" s="36" t="str">
        <f t="shared" si="24"/>
        <v/>
      </c>
    </row>
    <row r="535" spans="1:7" x14ac:dyDescent="0.25">
      <c r="A535" s="24" t="s">
        <v>1216</v>
      </c>
      <c r="B535" s="47" t="s">
        <v>933</v>
      </c>
      <c r="C535" s="35"/>
      <c r="D535" s="57"/>
      <c r="E535" s="27"/>
      <c r="F535" s="36" t="str">
        <f t="shared" si="23"/>
        <v/>
      </c>
      <c r="G535" s="36" t="str">
        <f t="shared" si="24"/>
        <v/>
      </c>
    </row>
    <row r="536" spans="1:7" x14ac:dyDescent="0.25">
      <c r="A536" s="24" t="s">
        <v>1217</v>
      </c>
      <c r="B536" s="47" t="s">
        <v>933</v>
      </c>
      <c r="C536" s="35"/>
      <c r="D536" s="57"/>
      <c r="E536" s="27"/>
      <c r="F536" s="36" t="str">
        <f t="shared" si="23"/>
        <v/>
      </c>
      <c r="G536" s="36" t="str">
        <f t="shared" si="24"/>
        <v/>
      </c>
    </row>
    <row r="537" spans="1:7" x14ac:dyDescent="0.25">
      <c r="A537" s="24" t="s">
        <v>1218</v>
      </c>
      <c r="B537" s="47" t="s">
        <v>933</v>
      </c>
      <c r="C537" s="35"/>
      <c r="D537" s="57"/>
      <c r="E537" s="27"/>
      <c r="F537" s="36" t="str">
        <f t="shared" si="23"/>
        <v/>
      </c>
      <c r="G537" s="36" t="str">
        <f t="shared" si="24"/>
        <v/>
      </c>
    </row>
    <row r="538" spans="1:7" x14ac:dyDescent="0.25">
      <c r="A538" s="24" t="s">
        <v>1219</v>
      </c>
      <c r="B538" s="47" t="s">
        <v>933</v>
      </c>
      <c r="C538" s="35"/>
      <c r="D538" s="57"/>
      <c r="E538" s="27"/>
      <c r="F538" s="36" t="str">
        <f t="shared" si="23"/>
        <v/>
      </c>
      <c r="G538" s="36" t="str">
        <f t="shared" si="24"/>
        <v/>
      </c>
    </row>
    <row r="539" spans="1:7" x14ac:dyDescent="0.25">
      <c r="A539" s="24" t="s">
        <v>1220</v>
      </c>
      <c r="B539" s="47" t="s">
        <v>933</v>
      </c>
      <c r="C539" s="35"/>
      <c r="D539" s="57"/>
      <c r="E539" s="27"/>
      <c r="F539" s="36" t="str">
        <f t="shared" si="23"/>
        <v/>
      </c>
      <c r="G539" s="36" t="str">
        <f t="shared" si="24"/>
        <v/>
      </c>
    </row>
    <row r="540" spans="1:7" x14ac:dyDescent="0.25">
      <c r="A540" s="24" t="s">
        <v>1221</v>
      </c>
      <c r="B540" s="47" t="s">
        <v>933</v>
      </c>
      <c r="C540" s="35"/>
      <c r="D540" s="57"/>
      <c r="E540" s="27"/>
      <c r="F540" s="36" t="str">
        <f t="shared" si="23"/>
        <v/>
      </c>
      <c r="G540" s="36" t="str">
        <f t="shared" si="24"/>
        <v/>
      </c>
    </row>
    <row r="541" spans="1:7" x14ac:dyDescent="0.25">
      <c r="A541" s="24" t="s">
        <v>1222</v>
      </c>
      <c r="B541" s="47" t="s">
        <v>933</v>
      </c>
      <c r="C541" s="35"/>
      <c r="D541" s="57"/>
      <c r="E541" s="27"/>
      <c r="F541" s="36" t="str">
        <f t="shared" si="23"/>
        <v/>
      </c>
      <c r="G541" s="36" t="str">
        <f t="shared" si="24"/>
        <v/>
      </c>
    </row>
    <row r="542" spans="1:7" x14ac:dyDescent="0.25">
      <c r="A542" s="24" t="s">
        <v>1223</v>
      </c>
      <c r="B542" s="47" t="s">
        <v>933</v>
      </c>
      <c r="C542" s="35"/>
      <c r="D542" s="57"/>
      <c r="E542" s="27"/>
      <c r="F542" s="36" t="str">
        <f t="shared" si="23"/>
        <v/>
      </c>
      <c r="G542" s="36" t="str">
        <f t="shared" si="24"/>
        <v/>
      </c>
    </row>
    <row r="543" spans="1:7" x14ac:dyDescent="0.25">
      <c r="A543" s="24" t="s">
        <v>1224</v>
      </c>
      <c r="B543" s="47" t="s">
        <v>951</v>
      </c>
      <c r="C543" s="35"/>
      <c r="D543" s="57"/>
      <c r="E543" s="27"/>
      <c r="F543" s="36" t="str">
        <f t="shared" si="23"/>
        <v/>
      </c>
      <c r="G543" s="36" t="str">
        <f t="shared" si="24"/>
        <v/>
      </c>
    </row>
    <row r="544" spans="1:7" x14ac:dyDescent="0.25">
      <c r="A544" s="24" t="s">
        <v>1225</v>
      </c>
      <c r="B544" s="47" t="s">
        <v>107</v>
      </c>
      <c r="C544" s="35">
        <f>SUM(C526:C543)</f>
        <v>0</v>
      </c>
      <c r="D544" s="57">
        <f>SUM(D526:D543)</f>
        <v>0</v>
      </c>
      <c r="E544" s="27"/>
      <c r="F544" s="38">
        <f>SUM(F526:F543)</f>
        <v>0</v>
      </c>
      <c r="G544" s="38">
        <f>SUM(G526:G543)</f>
        <v>0</v>
      </c>
    </row>
    <row r="545" spans="1:7" hidden="1" outlineLevel="1" x14ac:dyDescent="0.25">
      <c r="A545" s="24" t="s">
        <v>1226</v>
      </c>
      <c r="B545" s="47"/>
      <c r="C545" s="24"/>
      <c r="D545" s="24"/>
      <c r="E545" s="27"/>
      <c r="F545" s="27"/>
      <c r="G545" s="27"/>
    </row>
    <row r="546" spans="1:7" hidden="1" outlineLevel="1" x14ac:dyDescent="0.25">
      <c r="A546" s="24" t="s">
        <v>1227</v>
      </c>
      <c r="B546" s="47"/>
      <c r="C546" s="24"/>
      <c r="D546" s="24"/>
      <c r="E546" s="27"/>
      <c r="F546" s="27"/>
      <c r="G546" s="27"/>
    </row>
    <row r="547" spans="1:7" hidden="1" outlineLevel="1" x14ac:dyDescent="0.25">
      <c r="A547" s="24" t="s">
        <v>1228</v>
      </c>
      <c r="B547" s="47"/>
      <c r="C547" s="24"/>
      <c r="D547" s="24"/>
      <c r="E547" s="27"/>
      <c r="F547" s="27"/>
      <c r="G547" s="27"/>
    </row>
    <row r="548" spans="1:7" x14ac:dyDescent="0.25">
      <c r="A548" s="48"/>
      <c r="B548" s="33" t="s">
        <v>1229</v>
      </c>
      <c r="C548" s="32" t="s">
        <v>64</v>
      </c>
      <c r="D548" s="32" t="s">
        <v>1205</v>
      </c>
      <c r="E548" s="32"/>
      <c r="F548" s="32" t="s">
        <v>590</v>
      </c>
      <c r="G548" s="32" t="s">
        <v>1206</v>
      </c>
    </row>
    <row r="549" spans="1:7" x14ac:dyDescent="0.25">
      <c r="A549" s="24" t="s">
        <v>1230</v>
      </c>
      <c r="B549" s="47" t="s">
        <v>933</v>
      </c>
      <c r="C549" s="35"/>
      <c r="D549" s="57"/>
      <c r="E549" s="27"/>
      <c r="F549" s="36" t="str">
        <f>IF($C$567=0,"",IF(C549="[for completion]","",IF(C549="","",C549/$C$567)))</f>
        <v/>
      </c>
      <c r="G549" s="36" t="str">
        <f>IF($D$567=0,"",IF(D549="[for completion]","",IF(D549="","",D549/$D$567)))</f>
        <v/>
      </c>
    </row>
    <row r="550" spans="1:7" x14ac:dyDescent="0.25">
      <c r="A550" s="24" t="s">
        <v>1231</v>
      </c>
      <c r="B550" s="47" t="s">
        <v>933</v>
      </c>
      <c r="C550" s="35"/>
      <c r="D550" s="57"/>
      <c r="E550" s="27"/>
      <c r="F550" s="36" t="str">
        <f t="shared" ref="F550:F566" si="25">IF($C$567=0,"",IF(C550="[for completion]","",IF(C550="","",C550/$C$567)))</f>
        <v/>
      </c>
      <c r="G550" s="36" t="str">
        <f t="shared" ref="G550:G566" si="26">IF($D$567=0,"",IF(D550="[for completion]","",IF(D550="","",D550/$D$567)))</f>
        <v/>
      </c>
    </row>
    <row r="551" spans="1:7" x14ac:dyDescent="0.25">
      <c r="A551" s="24" t="s">
        <v>1232</v>
      </c>
      <c r="B551" s="47" t="s">
        <v>933</v>
      </c>
      <c r="C551" s="35"/>
      <c r="D551" s="57"/>
      <c r="E551" s="27"/>
      <c r="F551" s="36" t="str">
        <f t="shared" si="25"/>
        <v/>
      </c>
      <c r="G551" s="36" t="str">
        <f t="shared" si="26"/>
        <v/>
      </c>
    </row>
    <row r="552" spans="1:7" x14ac:dyDescent="0.25">
      <c r="A552" s="24" t="s">
        <v>1233</v>
      </c>
      <c r="B552" s="47" t="s">
        <v>933</v>
      </c>
      <c r="C552" s="35"/>
      <c r="D552" s="57"/>
      <c r="E552" s="27"/>
      <c r="F552" s="36" t="str">
        <f t="shared" si="25"/>
        <v/>
      </c>
      <c r="G552" s="36" t="str">
        <f t="shared" si="26"/>
        <v/>
      </c>
    </row>
    <row r="553" spans="1:7" x14ac:dyDescent="0.25">
      <c r="A553" s="24" t="s">
        <v>1234</v>
      </c>
      <c r="B553" s="47" t="s">
        <v>933</v>
      </c>
      <c r="C553" s="35"/>
      <c r="D553" s="57"/>
      <c r="E553" s="27"/>
      <c r="F553" s="36" t="str">
        <f t="shared" si="25"/>
        <v/>
      </c>
      <c r="G553" s="36" t="str">
        <f t="shared" si="26"/>
        <v/>
      </c>
    </row>
    <row r="554" spans="1:7" x14ac:dyDescent="0.25">
      <c r="A554" s="24" t="s">
        <v>1235</v>
      </c>
      <c r="B554" s="47" t="s">
        <v>933</v>
      </c>
      <c r="C554" s="35"/>
      <c r="D554" s="57"/>
      <c r="E554" s="27"/>
      <c r="F554" s="36" t="str">
        <f t="shared" si="25"/>
        <v/>
      </c>
      <c r="G554" s="36" t="str">
        <f t="shared" si="26"/>
        <v/>
      </c>
    </row>
    <row r="555" spans="1:7" x14ac:dyDescent="0.25">
      <c r="A555" s="24" t="s">
        <v>1236</v>
      </c>
      <c r="B555" s="47" t="s">
        <v>933</v>
      </c>
      <c r="C555" s="35"/>
      <c r="D555" s="57"/>
      <c r="E555" s="27"/>
      <c r="F555" s="36" t="str">
        <f t="shared" si="25"/>
        <v/>
      </c>
      <c r="G555" s="36" t="str">
        <f t="shared" si="26"/>
        <v/>
      </c>
    </row>
    <row r="556" spans="1:7" x14ac:dyDescent="0.25">
      <c r="A556" s="24" t="s">
        <v>1237</v>
      </c>
      <c r="B556" s="47" t="s">
        <v>933</v>
      </c>
      <c r="C556" s="35"/>
      <c r="D556" s="57"/>
      <c r="E556" s="27"/>
      <c r="F556" s="36" t="str">
        <f t="shared" si="25"/>
        <v/>
      </c>
      <c r="G556" s="36" t="str">
        <f t="shared" si="26"/>
        <v/>
      </c>
    </row>
    <row r="557" spans="1:7" x14ac:dyDescent="0.25">
      <c r="A557" s="24" t="s">
        <v>1238</v>
      </c>
      <c r="B557" s="47" t="s">
        <v>933</v>
      </c>
      <c r="C557" s="35"/>
      <c r="D557" s="57"/>
      <c r="E557" s="27"/>
      <c r="F557" s="36" t="str">
        <f t="shared" si="25"/>
        <v/>
      </c>
      <c r="G557" s="36" t="str">
        <f t="shared" si="26"/>
        <v/>
      </c>
    </row>
    <row r="558" spans="1:7" x14ac:dyDescent="0.25">
      <c r="A558" s="24" t="s">
        <v>1239</v>
      </c>
      <c r="B558" s="47" t="s">
        <v>933</v>
      </c>
      <c r="C558" s="35"/>
      <c r="D558" s="57"/>
      <c r="E558" s="27"/>
      <c r="F558" s="36" t="str">
        <f t="shared" si="25"/>
        <v/>
      </c>
      <c r="G558" s="36" t="str">
        <f t="shared" si="26"/>
        <v/>
      </c>
    </row>
    <row r="559" spans="1:7" x14ac:dyDescent="0.25">
      <c r="A559" s="24" t="s">
        <v>1240</v>
      </c>
      <c r="B559" s="47" t="s">
        <v>933</v>
      </c>
      <c r="C559" s="35"/>
      <c r="D559" s="57"/>
      <c r="E559" s="27"/>
      <c r="F559" s="36" t="str">
        <f t="shared" si="25"/>
        <v/>
      </c>
      <c r="G559" s="36" t="str">
        <f t="shared" si="26"/>
        <v/>
      </c>
    </row>
    <row r="560" spans="1:7" x14ac:dyDescent="0.25">
      <c r="A560" s="24" t="s">
        <v>1241</v>
      </c>
      <c r="B560" s="47" t="s">
        <v>933</v>
      </c>
      <c r="C560" s="35"/>
      <c r="D560" s="57"/>
      <c r="E560" s="27"/>
      <c r="F560" s="36" t="str">
        <f t="shared" si="25"/>
        <v/>
      </c>
      <c r="G560" s="36" t="str">
        <f t="shared" si="26"/>
        <v/>
      </c>
    </row>
    <row r="561" spans="1:7" x14ac:dyDescent="0.25">
      <c r="A561" s="24" t="s">
        <v>1242</v>
      </c>
      <c r="B561" s="47" t="s">
        <v>933</v>
      </c>
      <c r="C561" s="35"/>
      <c r="D561" s="57"/>
      <c r="E561" s="27"/>
      <c r="F561" s="36" t="str">
        <f t="shared" si="25"/>
        <v/>
      </c>
      <c r="G561" s="36" t="str">
        <f t="shared" si="26"/>
        <v/>
      </c>
    </row>
    <row r="562" spans="1:7" x14ac:dyDescent="0.25">
      <c r="A562" s="24" t="s">
        <v>1243</v>
      </c>
      <c r="B562" s="47" t="s">
        <v>933</v>
      </c>
      <c r="C562" s="35"/>
      <c r="D562" s="57"/>
      <c r="E562" s="27"/>
      <c r="F562" s="36" t="str">
        <f t="shared" si="25"/>
        <v/>
      </c>
      <c r="G562" s="36" t="str">
        <f t="shared" si="26"/>
        <v/>
      </c>
    </row>
    <row r="563" spans="1:7" x14ac:dyDescent="0.25">
      <c r="A563" s="24" t="s">
        <v>1244</v>
      </c>
      <c r="B563" s="47" t="s">
        <v>933</v>
      </c>
      <c r="C563" s="35"/>
      <c r="D563" s="57"/>
      <c r="E563" s="27"/>
      <c r="F563" s="36" t="str">
        <f t="shared" si="25"/>
        <v/>
      </c>
      <c r="G563" s="36" t="str">
        <f t="shared" si="26"/>
        <v/>
      </c>
    </row>
    <row r="564" spans="1:7" x14ac:dyDescent="0.25">
      <c r="A564" s="24" t="s">
        <v>1245</v>
      </c>
      <c r="B564" s="47" t="s">
        <v>933</v>
      </c>
      <c r="C564" s="35"/>
      <c r="D564" s="57"/>
      <c r="E564" s="27"/>
      <c r="F564" s="36" t="str">
        <f t="shared" si="25"/>
        <v/>
      </c>
      <c r="G564" s="36" t="str">
        <f t="shared" si="26"/>
        <v/>
      </c>
    </row>
    <row r="565" spans="1:7" x14ac:dyDescent="0.25">
      <c r="A565" s="24" t="s">
        <v>1246</v>
      </c>
      <c r="B565" s="47" t="s">
        <v>933</v>
      </c>
      <c r="C565" s="35"/>
      <c r="D565" s="57"/>
      <c r="E565" s="27"/>
      <c r="F565" s="36" t="str">
        <f t="shared" si="25"/>
        <v/>
      </c>
      <c r="G565" s="36" t="str">
        <f t="shared" si="26"/>
        <v/>
      </c>
    </row>
    <row r="566" spans="1:7" x14ac:dyDescent="0.25">
      <c r="A566" s="24" t="s">
        <v>1247</v>
      </c>
      <c r="B566" s="47" t="s">
        <v>951</v>
      </c>
      <c r="C566" s="35"/>
      <c r="D566" s="57"/>
      <c r="E566" s="27"/>
      <c r="F566" s="36" t="str">
        <f t="shared" si="25"/>
        <v/>
      </c>
      <c r="G566" s="36" t="str">
        <f t="shared" si="26"/>
        <v/>
      </c>
    </row>
    <row r="567" spans="1:7" x14ac:dyDescent="0.25">
      <c r="A567" s="24" t="s">
        <v>1248</v>
      </c>
      <c r="B567" s="47" t="s">
        <v>107</v>
      </c>
      <c r="C567" s="35">
        <f>SUM(C549:C566)</f>
        <v>0</v>
      </c>
      <c r="D567" s="57">
        <f>SUM(D549:D566)</f>
        <v>0</v>
      </c>
      <c r="E567" s="27"/>
      <c r="F567" s="38">
        <f>SUM(F549:F566)</f>
        <v>0</v>
      </c>
      <c r="G567" s="38">
        <f>SUM(G549:G566)</f>
        <v>0</v>
      </c>
    </row>
    <row r="568" spans="1:7" hidden="1" outlineLevel="1" x14ac:dyDescent="0.25">
      <c r="A568" s="24" t="s">
        <v>1249</v>
      </c>
      <c r="B568" s="47"/>
      <c r="C568" s="24"/>
      <c r="D568" s="24"/>
      <c r="E568" s="27"/>
      <c r="F568" s="27"/>
      <c r="G568" s="27"/>
    </row>
    <row r="569" spans="1:7" hidden="1" outlineLevel="1" x14ac:dyDescent="0.25">
      <c r="A569" s="24" t="s">
        <v>1250</v>
      </c>
      <c r="B569" s="47"/>
      <c r="C569" s="24"/>
      <c r="D569" s="24"/>
      <c r="E569" s="27"/>
      <c r="F569" s="27"/>
      <c r="G569" s="27"/>
    </row>
    <row r="570" spans="1:7" hidden="1" outlineLevel="1" x14ac:dyDescent="0.25">
      <c r="A570" s="24" t="s">
        <v>1251</v>
      </c>
      <c r="B570" s="47"/>
      <c r="C570" s="24"/>
      <c r="D570" s="24"/>
      <c r="E570" s="27"/>
      <c r="F570" s="27"/>
      <c r="G570" s="27"/>
    </row>
    <row r="571" spans="1:7" x14ac:dyDescent="0.25">
      <c r="A571" s="48"/>
      <c r="B571" s="48" t="s">
        <v>1252</v>
      </c>
      <c r="C571" s="32" t="s">
        <v>64</v>
      </c>
      <c r="D571" s="32" t="s">
        <v>1205</v>
      </c>
      <c r="E571" s="32"/>
      <c r="F571" s="32" t="s">
        <v>590</v>
      </c>
      <c r="G571" s="32" t="s">
        <v>1206</v>
      </c>
    </row>
    <row r="572" spans="1:7" x14ac:dyDescent="0.25">
      <c r="A572" s="24" t="s">
        <v>1253</v>
      </c>
      <c r="B572" s="47" t="s">
        <v>981</v>
      </c>
      <c r="C572" s="35"/>
      <c r="D572" s="57"/>
      <c r="E572" s="27"/>
      <c r="F572" s="36" t="str">
        <f t="shared" ref="F572:F579" si="27">IF($C$585=0,"",IF(C572="[for completion]","",IF(C572="","",C572/$C$585)))</f>
        <v/>
      </c>
      <c r="G572" s="36" t="str">
        <f t="shared" ref="G572:G579" si="28">IF($D$585=0,"",IF(D572="[for completion]","",IF(D572="","",D572/$D$585)))</f>
        <v/>
      </c>
    </row>
    <row r="573" spans="1:7" x14ac:dyDescent="0.25">
      <c r="A573" s="24" t="s">
        <v>1254</v>
      </c>
      <c r="B573" s="47" t="s">
        <v>983</v>
      </c>
      <c r="C573" s="35"/>
      <c r="D573" s="57"/>
      <c r="E573" s="27"/>
      <c r="F573" s="36" t="str">
        <f t="shared" si="27"/>
        <v/>
      </c>
      <c r="G573" s="36" t="str">
        <f t="shared" si="28"/>
        <v/>
      </c>
    </row>
    <row r="574" spans="1:7" x14ac:dyDescent="0.25">
      <c r="A574" s="24" t="s">
        <v>1255</v>
      </c>
      <c r="B574" s="407" t="s">
        <v>985</v>
      </c>
      <c r="C574" s="35"/>
      <c r="D574" s="57"/>
      <c r="E574" s="27"/>
      <c r="F574" s="36" t="str">
        <f t="shared" si="27"/>
        <v/>
      </c>
      <c r="G574" s="36" t="str">
        <f t="shared" si="28"/>
        <v/>
      </c>
    </row>
    <row r="575" spans="1:7" x14ac:dyDescent="0.25">
      <c r="A575" s="24" t="s">
        <v>1256</v>
      </c>
      <c r="B575" s="47" t="s">
        <v>987</v>
      </c>
      <c r="C575" s="35"/>
      <c r="D575" s="57"/>
      <c r="E575" s="27"/>
      <c r="F575" s="36" t="str">
        <f t="shared" si="27"/>
        <v/>
      </c>
      <c r="G575" s="36" t="str">
        <f t="shared" si="28"/>
        <v/>
      </c>
    </row>
    <row r="576" spans="1:7" x14ac:dyDescent="0.25">
      <c r="A576" s="24" t="s">
        <v>1257</v>
      </c>
      <c r="B576" s="47" t="s">
        <v>989</v>
      </c>
      <c r="C576" s="35"/>
      <c r="D576" s="57"/>
      <c r="E576" s="27"/>
      <c r="F576" s="36" t="str">
        <f t="shared" si="27"/>
        <v/>
      </c>
      <c r="G576" s="36" t="str">
        <f t="shared" si="28"/>
        <v/>
      </c>
    </row>
    <row r="577" spans="1:7" x14ac:dyDescent="0.25">
      <c r="A577" s="24" t="s">
        <v>1258</v>
      </c>
      <c r="B577" s="47" t="s">
        <v>991</v>
      </c>
      <c r="C577" s="35"/>
      <c r="D577" s="57"/>
      <c r="E577" s="27"/>
      <c r="F577" s="36" t="str">
        <f t="shared" si="27"/>
        <v/>
      </c>
      <c r="G577" s="36" t="str">
        <f t="shared" si="28"/>
        <v/>
      </c>
    </row>
    <row r="578" spans="1:7" x14ac:dyDescent="0.25">
      <c r="A578" s="24" t="s">
        <v>1259</v>
      </c>
      <c r="B578" s="47" t="s">
        <v>993</v>
      </c>
      <c r="C578" s="35"/>
      <c r="D578" s="57"/>
      <c r="E578" s="27"/>
      <c r="F578" s="36" t="str">
        <f t="shared" si="27"/>
        <v/>
      </c>
      <c r="G578" s="36" t="str">
        <f t="shared" si="28"/>
        <v/>
      </c>
    </row>
    <row r="579" spans="1:7" x14ac:dyDescent="0.25">
      <c r="A579" s="24" t="s">
        <v>1260</v>
      </c>
      <c r="B579" s="47" t="s">
        <v>995</v>
      </c>
      <c r="C579" s="35"/>
      <c r="D579" s="57"/>
      <c r="E579" s="27"/>
      <c r="F579" s="36" t="str">
        <f t="shared" si="27"/>
        <v/>
      </c>
      <c r="G579" s="36" t="str">
        <f t="shared" si="28"/>
        <v/>
      </c>
    </row>
    <row r="580" spans="1:7" s="416" customFormat="1" x14ac:dyDescent="0.25">
      <c r="A580" s="406" t="s">
        <v>1261</v>
      </c>
      <c r="B580" s="407" t="s">
        <v>997</v>
      </c>
      <c r="C580" s="412"/>
      <c r="D580" s="413"/>
      <c r="E580" s="27"/>
      <c r="F580" s="408"/>
      <c r="G580" s="408"/>
    </row>
    <row r="581" spans="1:7" s="416" customFormat="1" x14ac:dyDescent="0.25">
      <c r="A581" s="406" t="s">
        <v>1262</v>
      </c>
      <c r="B581" s="407" t="s">
        <v>999</v>
      </c>
      <c r="C581" s="412"/>
      <c r="D581" s="413"/>
      <c r="E581" s="27"/>
      <c r="F581" s="408"/>
      <c r="G581" s="408"/>
    </row>
    <row r="582" spans="1:7" s="416" customFormat="1" x14ac:dyDescent="0.25">
      <c r="A582" s="406" t="s">
        <v>1263</v>
      </c>
      <c r="B582" s="407" t="s">
        <v>1001</v>
      </c>
      <c r="C582" s="412"/>
      <c r="D582" s="413"/>
      <c r="E582" s="27"/>
      <c r="F582" s="408"/>
      <c r="G582" s="408"/>
    </row>
    <row r="583" spans="1:7" x14ac:dyDescent="0.25">
      <c r="A583" s="24" t="s">
        <v>1264</v>
      </c>
      <c r="B583" s="47" t="s">
        <v>1003</v>
      </c>
      <c r="C583" s="35"/>
      <c r="D583" s="57"/>
      <c r="E583" s="27"/>
      <c r="F583" s="36" t="str">
        <f>IF($C$585=0,"",IF(C583="[for completion]","",IF(C583="","",C583/$C$585)))</f>
        <v/>
      </c>
      <c r="G583" s="36" t="str">
        <f>IF($D$585=0,"",IF(D583="[for completion]","",IF(D583="","",D583/$D$585)))</f>
        <v/>
      </c>
    </row>
    <row r="584" spans="1:7" x14ac:dyDescent="0.25">
      <c r="A584" s="24" t="s">
        <v>1265</v>
      </c>
      <c r="B584" s="24" t="s">
        <v>951</v>
      </c>
      <c r="C584" s="35"/>
      <c r="D584" s="57"/>
      <c r="E584" s="27"/>
      <c r="F584" s="36" t="str">
        <f>IF($C$585=0,"",IF(C584="[for completion]","",IF(C584="","",C584/$C$585)))</f>
        <v/>
      </c>
      <c r="G584" s="36" t="str">
        <f>IF($D$585=0,"",IF(D584="[for completion]","",IF(D584="","",D584/$D$585)))</f>
        <v/>
      </c>
    </row>
    <row r="585" spans="1:7" x14ac:dyDescent="0.25">
      <c r="A585" s="24" t="s">
        <v>1266</v>
      </c>
      <c r="B585" s="47" t="s">
        <v>107</v>
      </c>
      <c r="C585" s="412">
        <f>SUM(C572:C584)</f>
        <v>0</v>
      </c>
      <c r="D585" s="413">
        <f>SUM(D572:D584)</f>
        <v>0</v>
      </c>
      <c r="E585" s="27"/>
      <c r="F585" s="415">
        <f>SUM(F572:F584)</f>
        <v>0</v>
      </c>
      <c r="G585" s="415">
        <f>SUM(G572:G584)</f>
        <v>0</v>
      </c>
    </row>
    <row r="586" spans="1:7" s="419" customFormat="1" hidden="1" outlineLevel="1" x14ac:dyDescent="0.25">
      <c r="A586" s="406" t="s">
        <v>1267</v>
      </c>
      <c r="B586" s="407"/>
      <c r="C586" s="412"/>
      <c r="D586" s="413"/>
      <c r="E586" s="27"/>
      <c r="F586" s="415"/>
      <c r="G586" s="415"/>
    </row>
    <row r="587" spans="1:7" s="419" customFormat="1" hidden="1" outlineLevel="1" x14ac:dyDescent="0.25">
      <c r="A587" s="406" t="s">
        <v>1268</v>
      </c>
      <c r="B587" s="407"/>
      <c r="C587" s="412"/>
      <c r="D587" s="413"/>
      <c r="E587" s="27"/>
      <c r="F587" s="415"/>
      <c r="G587" s="415"/>
    </row>
    <row r="588" spans="1:7" s="419" customFormat="1" hidden="1" outlineLevel="1" x14ac:dyDescent="0.25">
      <c r="A588" s="406" t="s">
        <v>1269</v>
      </c>
      <c r="B588" s="407"/>
      <c r="C588" s="412"/>
      <c r="D588" s="413"/>
      <c r="E588" s="27"/>
      <c r="F588" s="415"/>
      <c r="G588" s="415"/>
    </row>
    <row r="589" spans="1:7" s="419" customFormat="1" hidden="1" outlineLevel="1" x14ac:dyDescent="0.25">
      <c r="A589" s="406" t="s">
        <v>1270</v>
      </c>
      <c r="B589" s="407"/>
      <c r="C589" s="412"/>
      <c r="D589" s="413"/>
      <c r="E589" s="27"/>
      <c r="F589" s="415"/>
      <c r="G589" s="415"/>
    </row>
    <row r="590" spans="1:7" s="419" customFormat="1" hidden="1" outlineLevel="1" x14ac:dyDescent="0.25">
      <c r="A590" s="406" t="s">
        <v>1271</v>
      </c>
      <c r="B590" s="407"/>
      <c r="C590" s="412"/>
      <c r="D590" s="413"/>
      <c r="E590" s="27"/>
      <c r="F590" s="415"/>
      <c r="G590" s="415"/>
    </row>
    <row r="591" spans="1:7" s="419" customFormat="1" hidden="1" outlineLevel="1" x14ac:dyDescent="0.25">
      <c r="A591" s="406" t="s">
        <v>1272</v>
      </c>
      <c r="B591" s="407"/>
      <c r="C591" s="412"/>
      <c r="D591" s="413"/>
      <c r="E591" s="27"/>
      <c r="F591" s="415"/>
      <c r="G591" s="415"/>
    </row>
    <row r="592" spans="1:7" s="419" customFormat="1" hidden="1" outlineLevel="1" x14ac:dyDescent="0.25">
      <c r="A592" s="406" t="s">
        <v>1273</v>
      </c>
      <c r="B592" s="407"/>
      <c r="C592" s="412"/>
      <c r="D592" s="413"/>
      <c r="E592" s="27"/>
      <c r="F592" s="415"/>
      <c r="G592" s="415"/>
    </row>
    <row r="593" spans="1:7" s="419" customFormat="1" hidden="1" outlineLevel="1" x14ac:dyDescent="0.25">
      <c r="A593" s="406" t="s">
        <v>1274</v>
      </c>
      <c r="B593" s="407"/>
      <c r="C593" s="412"/>
      <c r="D593" s="413"/>
      <c r="E593" s="27"/>
      <c r="F593" s="415"/>
      <c r="G593" s="415"/>
    </row>
    <row r="594" spans="1:7" s="419" customFormat="1" hidden="1" outlineLevel="1" x14ac:dyDescent="0.25">
      <c r="A594" s="406" t="s">
        <v>1275</v>
      </c>
      <c r="B594" s="407"/>
      <c r="C594" s="412"/>
      <c r="D594" s="413"/>
      <c r="E594" s="27"/>
      <c r="F594" s="415"/>
      <c r="G594" s="415"/>
    </row>
    <row r="595" spans="1:7" hidden="1" outlineLevel="2" x14ac:dyDescent="0.25">
      <c r="A595" s="24" t="s">
        <v>1276</v>
      </c>
      <c r="B595" s="24"/>
      <c r="C595" s="24"/>
      <c r="D595" s="24"/>
      <c r="E595" s="24"/>
      <c r="F595" s="24"/>
      <c r="G595" s="19"/>
    </row>
    <row r="596" spans="1:7" x14ac:dyDescent="0.25">
      <c r="A596" s="48"/>
      <c r="B596" s="48" t="s">
        <v>1277</v>
      </c>
      <c r="C596" s="32" t="s">
        <v>64</v>
      </c>
      <c r="D596" s="32" t="s">
        <v>1205</v>
      </c>
      <c r="E596" s="32"/>
      <c r="F596" s="32" t="s">
        <v>589</v>
      </c>
      <c r="G596" s="32" t="s">
        <v>1206</v>
      </c>
    </row>
    <row r="597" spans="1:7" x14ac:dyDescent="0.25">
      <c r="A597" s="24" t="s">
        <v>1278</v>
      </c>
      <c r="B597" s="47" t="s">
        <v>1035</v>
      </c>
      <c r="C597" s="35"/>
      <c r="D597" s="57"/>
      <c r="E597" s="27"/>
      <c r="F597" s="36" t="str">
        <f>IF($C$602=0,"",IF(C597="[for completion]","",IF(C597="","",C597/$C$602)))</f>
        <v/>
      </c>
      <c r="G597" s="36" t="str">
        <f>IF($D$602=0,"",IF(D597="[for completion]","",IF(D597="","",D597/$D$602)))</f>
        <v/>
      </c>
    </row>
    <row r="598" spans="1:7" x14ac:dyDescent="0.25">
      <c r="A598" s="24" t="s">
        <v>1279</v>
      </c>
      <c r="B598" s="66" t="s">
        <v>1280</v>
      </c>
      <c r="C598" s="35"/>
      <c r="D598" s="57"/>
      <c r="E598" s="27"/>
      <c r="F598" s="36" t="str">
        <f t="shared" ref="F598:F600" si="29">IF($C$602=0,"",IF(C598="[for completion]","",IF(C598="","",C598/$C$602)))</f>
        <v/>
      </c>
      <c r="G598" s="36" t="str">
        <f t="shared" ref="G598:G600" si="30">IF($D$602=0,"",IF(D598="[for completion]","",IF(D598="","",D598/$D$602)))</f>
        <v/>
      </c>
    </row>
    <row r="599" spans="1:7" x14ac:dyDescent="0.25">
      <c r="A599" s="24" t="s">
        <v>1281</v>
      </c>
      <c r="B599" s="47" t="s">
        <v>1030</v>
      </c>
      <c r="C599" s="35"/>
      <c r="D599" s="57"/>
      <c r="E599" s="27"/>
      <c r="F599" s="36" t="str">
        <f t="shared" si="29"/>
        <v/>
      </c>
      <c r="G599" s="36" t="str">
        <f t="shared" si="30"/>
        <v/>
      </c>
    </row>
    <row r="600" spans="1:7" x14ac:dyDescent="0.25">
      <c r="A600" s="24" t="s">
        <v>1282</v>
      </c>
      <c r="B600" s="24" t="s">
        <v>951</v>
      </c>
      <c r="C600" s="35"/>
      <c r="D600" s="57"/>
      <c r="E600" s="27"/>
      <c r="F600" s="36" t="str">
        <f t="shared" si="29"/>
        <v/>
      </c>
      <c r="G600" s="36" t="str">
        <f t="shared" si="30"/>
        <v/>
      </c>
    </row>
    <row r="601" spans="1:7" s="419" customFormat="1" x14ac:dyDescent="0.25">
      <c r="A601" s="406" t="s">
        <v>1283</v>
      </c>
      <c r="B601" s="407" t="s">
        <v>107</v>
      </c>
      <c r="C601" s="412">
        <f>SUM(C597:C600)</f>
        <v>0</v>
      </c>
      <c r="D601" s="413">
        <f>SUM(D597:D600)</f>
        <v>0</v>
      </c>
      <c r="E601" s="27"/>
      <c r="F601" s="415">
        <f>SUM(F597:F600)</f>
        <v>0</v>
      </c>
      <c r="G601" s="415">
        <f>SUM(G597:G600)</f>
        <v>0</v>
      </c>
    </row>
    <row r="602" spans="1:7" x14ac:dyDescent="0.25">
      <c r="A602" s="24"/>
      <c r="B602" s="47"/>
      <c r="C602" s="35"/>
      <c r="D602" s="57"/>
      <c r="E602" s="27"/>
      <c r="F602" s="38"/>
      <c r="G602" s="38"/>
    </row>
    <row r="603" spans="1:7" s="414" customFormat="1" ht="30" x14ac:dyDescent="0.25">
      <c r="A603" s="48"/>
      <c r="B603" s="48" t="s">
        <v>1284</v>
      </c>
      <c r="C603" s="410" t="s">
        <v>1043</v>
      </c>
      <c r="D603" s="410" t="s">
        <v>1285</v>
      </c>
      <c r="E603" s="410"/>
      <c r="F603" s="410" t="s">
        <v>1045</v>
      </c>
      <c r="G603" s="410" t="s">
        <v>1206</v>
      </c>
    </row>
    <row r="604" spans="1:7" s="414" customFormat="1" x14ac:dyDescent="0.25">
      <c r="A604" s="406" t="s">
        <v>1286</v>
      </c>
      <c r="B604" s="407" t="s">
        <v>1165</v>
      </c>
      <c r="C604" s="412"/>
      <c r="D604" s="413"/>
      <c r="E604" s="409"/>
      <c r="F604" s="408"/>
      <c r="G604" s="408" t="str">
        <f>IF($D$561=0,"",IF(D604="[for completion]","",IF(D604="","",D604/$D$561)))</f>
        <v/>
      </c>
    </row>
    <row r="605" spans="1:7" s="414" customFormat="1" x14ac:dyDescent="0.25">
      <c r="A605" s="406" t="s">
        <v>1287</v>
      </c>
      <c r="B605" s="407" t="s">
        <v>1167</v>
      </c>
      <c r="C605" s="412"/>
      <c r="D605" s="413"/>
      <c r="E605" s="409"/>
      <c r="F605" s="408"/>
      <c r="G605" s="408" t="str">
        <f t="shared" ref="G605:G622" si="31">IF($D$561=0,"",IF(D605="[for completion]","",IF(D605="","",D605/$D$561)))</f>
        <v/>
      </c>
    </row>
    <row r="606" spans="1:7" s="414" customFormat="1" x14ac:dyDescent="0.25">
      <c r="A606" s="406" t="s">
        <v>1288</v>
      </c>
      <c r="B606" s="407" t="s">
        <v>1169</v>
      </c>
      <c r="C606" s="412"/>
      <c r="D606" s="413"/>
      <c r="E606" s="409"/>
      <c r="F606" s="408"/>
      <c r="G606" s="408" t="str">
        <f t="shared" si="31"/>
        <v/>
      </c>
    </row>
    <row r="607" spans="1:7" s="414" customFormat="1" x14ac:dyDescent="0.25">
      <c r="A607" s="406" t="s">
        <v>1289</v>
      </c>
      <c r="B607" s="407" t="s">
        <v>1171</v>
      </c>
      <c r="C607" s="412"/>
      <c r="D607" s="413"/>
      <c r="E607" s="409"/>
      <c r="F607" s="408"/>
      <c r="G607" s="408" t="str">
        <f t="shared" si="31"/>
        <v/>
      </c>
    </row>
    <row r="608" spans="1:7" s="414" customFormat="1" x14ac:dyDescent="0.25">
      <c r="A608" s="406" t="s">
        <v>1290</v>
      </c>
      <c r="B608" s="407" t="s">
        <v>1173</v>
      </c>
      <c r="C608" s="412"/>
      <c r="D608" s="413"/>
      <c r="E608" s="409"/>
      <c r="F608" s="408"/>
      <c r="G608" s="408" t="str">
        <f t="shared" si="31"/>
        <v/>
      </c>
    </row>
    <row r="609" spans="1:7" s="414" customFormat="1" x14ac:dyDescent="0.25">
      <c r="A609" s="406" t="s">
        <v>1291</v>
      </c>
      <c r="B609" s="407" t="s">
        <v>1175</v>
      </c>
      <c r="C609" s="412"/>
      <c r="D609" s="413"/>
      <c r="E609" s="409"/>
      <c r="F609" s="408"/>
      <c r="G609" s="408" t="str">
        <f t="shared" si="31"/>
        <v/>
      </c>
    </row>
    <row r="610" spans="1:7" s="414" customFormat="1" x14ac:dyDescent="0.25">
      <c r="A610" s="406" t="s">
        <v>1292</v>
      </c>
      <c r="B610" s="407" t="s">
        <v>1177</v>
      </c>
      <c r="C610" s="412"/>
      <c r="D610" s="413"/>
      <c r="E610" s="409"/>
      <c r="F610" s="408"/>
      <c r="G610" s="408" t="str">
        <f t="shared" si="31"/>
        <v/>
      </c>
    </row>
    <row r="611" spans="1:7" s="414" customFormat="1" x14ac:dyDescent="0.25">
      <c r="A611" s="406" t="s">
        <v>1293</v>
      </c>
      <c r="B611" s="407" t="s">
        <v>1179</v>
      </c>
      <c r="C611" s="412"/>
      <c r="D611" s="413"/>
      <c r="E611" s="409"/>
      <c r="F611" s="408"/>
      <c r="G611" s="408" t="str">
        <f t="shared" si="31"/>
        <v/>
      </c>
    </row>
    <row r="612" spans="1:7" s="414" customFormat="1" x14ac:dyDescent="0.25">
      <c r="A612" s="406" t="s">
        <v>1294</v>
      </c>
      <c r="B612" s="407" t="s">
        <v>1181</v>
      </c>
      <c r="C612" s="412"/>
      <c r="D612" s="413"/>
      <c r="E612" s="409"/>
      <c r="F612" s="408"/>
      <c r="G612" s="408" t="str">
        <f t="shared" si="31"/>
        <v/>
      </c>
    </row>
    <row r="613" spans="1:7" s="414" customFormat="1" x14ac:dyDescent="0.25">
      <c r="A613" s="406" t="s">
        <v>1295</v>
      </c>
      <c r="B613" s="407" t="s">
        <v>1183</v>
      </c>
      <c r="C613" s="412"/>
      <c r="D613" s="413"/>
      <c r="E613" s="409"/>
      <c r="F613" s="408"/>
      <c r="G613" s="408" t="str">
        <f t="shared" si="31"/>
        <v/>
      </c>
    </row>
    <row r="614" spans="1:7" s="414" customFormat="1" x14ac:dyDescent="0.25">
      <c r="A614" s="406" t="s">
        <v>1296</v>
      </c>
      <c r="B614" s="407" t="s">
        <v>1185</v>
      </c>
      <c r="C614" s="412"/>
      <c r="D614" s="413"/>
      <c r="E614" s="409"/>
      <c r="F614" s="408"/>
      <c r="G614" s="408" t="str">
        <f t="shared" si="31"/>
        <v/>
      </c>
    </row>
    <row r="615" spans="1:7" s="414" customFormat="1" x14ac:dyDescent="0.25">
      <c r="A615" s="406" t="s">
        <v>1297</v>
      </c>
      <c r="B615" s="407" t="s">
        <v>1187</v>
      </c>
      <c r="C615" s="412"/>
      <c r="D615" s="413"/>
      <c r="E615" s="409"/>
      <c r="F615" s="408"/>
      <c r="G615" s="408" t="str">
        <f t="shared" si="31"/>
        <v/>
      </c>
    </row>
    <row r="616" spans="1:7" s="414" customFormat="1" x14ac:dyDescent="0.25">
      <c r="A616" s="406" t="s">
        <v>1298</v>
      </c>
      <c r="B616" s="407" t="s">
        <v>105</v>
      </c>
      <c r="C616" s="412"/>
      <c r="D616" s="413"/>
      <c r="E616" s="409"/>
      <c r="F616" s="408"/>
      <c r="G616" s="408" t="str">
        <f t="shared" si="31"/>
        <v/>
      </c>
    </row>
    <row r="617" spans="1:7" s="414" customFormat="1" x14ac:dyDescent="0.25">
      <c r="A617" s="406" t="s">
        <v>1299</v>
      </c>
      <c r="B617" s="407" t="s">
        <v>951</v>
      </c>
      <c r="C617" s="412"/>
      <c r="D617" s="413"/>
      <c r="E617" s="409"/>
      <c r="F617" s="408"/>
      <c r="G617" s="408" t="str">
        <f t="shared" si="31"/>
        <v/>
      </c>
    </row>
    <row r="618" spans="1:7" s="414" customFormat="1" x14ac:dyDescent="0.25">
      <c r="A618" s="406" t="s">
        <v>1300</v>
      </c>
      <c r="B618" s="407" t="s">
        <v>107</v>
      </c>
      <c r="C618" s="412">
        <f>SUM(C604:C617)</f>
        <v>0</v>
      </c>
      <c r="D618" s="413">
        <f>SUM(D604:D617)</f>
        <v>0</v>
      </c>
      <c r="E618" s="409"/>
      <c r="F618" s="408">
        <f>SUM(F604:F617)</f>
        <v>0</v>
      </c>
      <c r="G618" s="408" t="str">
        <f t="shared" si="31"/>
        <v/>
      </c>
    </row>
    <row r="619" spans="1:7" s="414" customFormat="1" x14ac:dyDescent="0.25">
      <c r="A619" s="406" t="s">
        <v>1301</v>
      </c>
      <c r="B619" s="407" t="s">
        <v>1056</v>
      </c>
      <c r="C619" s="412"/>
      <c r="D619" s="413"/>
      <c r="E619" s="409"/>
      <c r="F619" s="408"/>
      <c r="G619" s="408" t="str">
        <f t="shared" si="31"/>
        <v/>
      </c>
    </row>
    <row r="620" spans="1:7" s="414" customFormat="1" x14ac:dyDescent="0.25">
      <c r="A620" s="406" t="s">
        <v>1302</v>
      </c>
      <c r="B620" s="407"/>
      <c r="C620" s="412"/>
      <c r="D620" s="413"/>
      <c r="E620" s="409"/>
      <c r="F620" s="408"/>
      <c r="G620" s="408" t="str">
        <f t="shared" si="31"/>
        <v/>
      </c>
    </row>
    <row r="621" spans="1:7" s="414" customFormat="1" x14ac:dyDescent="0.25">
      <c r="A621" s="406" t="s">
        <v>1303</v>
      </c>
      <c r="B621" s="407"/>
      <c r="C621" s="412"/>
      <c r="D621" s="413"/>
      <c r="E621" s="409"/>
      <c r="F621" s="408" t="str">
        <f t="shared" ref="F621:F622" si="32">IF($C$561=0,"",IF(C621="[for completion]","",IF(C621="","",C621/$C$561)))</f>
        <v/>
      </c>
      <c r="G621" s="408" t="str">
        <f t="shared" si="31"/>
        <v/>
      </c>
    </row>
    <row r="622" spans="1:7" s="414" customFormat="1" x14ac:dyDescent="0.25">
      <c r="A622" s="406" t="s">
        <v>1304</v>
      </c>
      <c r="B622" s="407"/>
      <c r="C622" s="412"/>
      <c r="D622" s="413"/>
      <c r="E622" s="409"/>
      <c r="F622" s="408" t="str">
        <f t="shared" si="32"/>
        <v/>
      </c>
      <c r="G622" s="408" t="str">
        <f t="shared" si="31"/>
        <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3" name="Optional ECBECAIs_2_4"/>
    <protectedRange sqref="B375:B392" name="Mortgage Assets III_1_1"/>
    <protectedRange sqref="F394:G422 B394:D422" name="Mortgage Asset IV_3_1"/>
    <protectedRange sqref="C604:D622" name="Optional ECBECAIs_2_5"/>
    <protectedRange sqref="B604:B621" name="Mortgage Assets III_1_2"/>
  </protectedRanges>
  <phoneticPr fontId="24"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K27" sqref="K27"/>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1305</v>
      </c>
      <c r="B1" s="18"/>
      <c r="C1" s="20" t="s">
        <v>13</v>
      </c>
    </row>
    <row r="2" spans="1:3" x14ac:dyDescent="0.25">
      <c r="B2" s="19"/>
      <c r="C2" s="19"/>
    </row>
    <row r="3" spans="1:3" x14ac:dyDescent="0.25">
      <c r="A3" s="67" t="s">
        <v>1306</v>
      </c>
      <c r="B3" s="68"/>
      <c r="C3" s="19"/>
    </row>
    <row r="4" spans="1:3" x14ac:dyDescent="0.25">
      <c r="B4" s="24"/>
      <c r="C4" s="19"/>
    </row>
    <row r="5" spans="1:3" ht="37.5" x14ac:dyDescent="0.25">
      <c r="A5" s="29" t="s">
        <v>24</v>
      </c>
      <c r="B5" s="29" t="s">
        <v>1307</v>
      </c>
      <c r="C5" s="69" t="s">
        <v>1308</v>
      </c>
    </row>
    <row r="6" spans="1:3" ht="255" x14ac:dyDescent="0.25">
      <c r="A6" s="75" t="s">
        <v>1309</v>
      </c>
      <c r="B6" s="54" t="s">
        <v>1310</v>
      </c>
      <c r="C6" s="72" t="s">
        <v>1311</v>
      </c>
    </row>
    <row r="7" spans="1:3" x14ac:dyDescent="0.25">
      <c r="A7" s="75" t="s">
        <v>1312</v>
      </c>
      <c r="B7" s="54" t="s">
        <v>1313</v>
      </c>
      <c r="C7" s="73" t="s">
        <v>1314</v>
      </c>
    </row>
    <row r="8" spans="1:3" s="426" customFormat="1" ht="30" x14ac:dyDescent="0.25">
      <c r="A8" s="75" t="s">
        <v>1315</v>
      </c>
      <c r="B8" s="54" t="s">
        <v>1316</v>
      </c>
      <c r="C8" s="73" t="s">
        <v>1317</v>
      </c>
    </row>
    <row r="9" spans="1:3" ht="120" x14ac:dyDescent="0.25">
      <c r="A9" s="75" t="s">
        <v>1318</v>
      </c>
      <c r="B9" s="54" t="s">
        <v>1319</v>
      </c>
      <c r="C9" s="73" t="s">
        <v>1320</v>
      </c>
    </row>
    <row r="10" spans="1:3" ht="180" x14ac:dyDescent="0.25">
      <c r="A10" s="75" t="s">
        <v>1321</v>
      </c>
      <c r="B10" s="54" t="s">
        <v>1322</v>
      </c>
      <c r="C10" s="74" t="s">
        <v>1323</v>
      </c>
    </row>
    <row r="11" spans="1:3" ht="45" x14ac:dyDescent="0.25">
      <c r="A11" s="75" t="s">
        <v>1324</v>
      </c>
      <c r="B11" s="54" t="s">
        <v>1325</v>
      </c>
      <c r="C11" s="73" t="s">
        <v>1326</v>
      </c>
    </row>
    <row r="12" spans="1:3" s="416" customFormat="1" x14ac:dyDescent="0.25">
      <c r="A12" s="75" t="s">
        <v>1327</v>
      </c>
      <c r="B12" s="54" t="s">
        <v>1328</v>
      </c>
      <c r="C12" s="418" t="s">
        <v>34</v>
      </c>
    </row>
    <row r="13" spans="1:3" ht="105" x14ac:dyDescent="0.25">
      <c r="A13" s="75" t="s">
        <v>1329</v>
      </c>
      <c r="B13" s="54" t="s">
        <v>1330</v>
      </c>
      <c r="C13" s="74" t="s">
        <v>1331</v>
      </c>
    </row>
    <row r="14" spans="1:3" ht="30" x14ac:dyDescent="0.25">
      <c r="A14" s="75" t="s">
        <v>1332</v>
      </c>
      <c r="B14" s="54" t="s">
        <v>1333</v>
      </c>
      <c r="C14" s="73" t="s">
        <v>1334</v>
      </c>
    </row>
    <row r="15" spans="1:3" ht="30" x14ac:dyDescent="0.25">
      <c r="A15" s="75" t="s">
        <v>1335</v>
      </c>
      <c r="B15" s="54" t="s">
        <v>1336</v>
      </c>
      <c r="C15" s="73" t="s">
        <v>1337</v>
      </c>
    </row>
    <row r="16" spans="1:3" ht="30" x14ac:dyDescent="0.25">
      <c r="A16" s="75" t="s">
        <v>1338</v>
      </c>
      <c r="B16" s="54" t="s">
        <v>1339</v>
      </c>
      <c r="C16" s="73" t="s">
        <v>1340</v>
      </c>
    </row>
    <row r="17" spans="1:3" ht="135" x14ac:dyDescent="0.25">
      <c r="A17" s="75" t="s">
        <v>1341</v>
      </c>
      <c r="B17" s="71" t="s">
        <v>1342</v>
      </c>
      <c r="C17" s="73" t="s">
        <v>1343</v>
      </c>
    </row>
    <row r="18" spans="1:3" ht="30" x14ac:dyDescent="0.25">
      <c r="A18" s="75" t="s">
        <v>1344</v>
      </c>
      <c r="B18" s="71" t="s">
        <v>1345</v>
      </c>
      <c r="C18" s="73" t="s">
        <v>1346</v>
      </c>
    </row>
    <row r="19" spans="1:3" x14ac:dyDescent="0.25">
      <c r="A19" s="75" t="s">
        <v>1347</v>
      </c>
      <c r="B19" s="71" t="s">
        <v>1348</v>
      </c>
      <c r="C19" s="73" t="s">
        <v>1349</v>
      </c>
    </row>
    <row r="20" spans="1:3" s="416" customFormat="1" x14ac:dyDescent="0.25">
      <c r="A20" s="75" t="s">
        <v>448</v>
      </c>
      <c r="B20" s="71" t="s">
        <v>1350</v>
      </c>
      <c r="C20" s="428" t="s">
        <v>1351</v>
      </c>
    </row>
    <row r="21" spans="1:3" hidden="1" outlineLevel="1" x14ac:dyDescent="0.25">
      <c r="A21" s="75" t="s">
        <v>1352</v>
      </c>
      <c r="B21" s="43" t="s">
        <v>1353</v>
      </c>
      <c r="C21" s="24"/>
    </row>
    <row r="22" spans="1:3" hidden="1" outlineLevel="1" x14ac:dyDescent="0.25">
      <c r="A22" s="75" t="s">
        <v>1354</v>
      </c>
      <c r="B22" s="56"/>
      <c r="C22" s="24"/>
    </row>
    <row r="23" spans="1:3" hidden="1" outlineLevel="1" x14ac:dyDescent="0.25">
      <c r="A23" s="75" t="s">
        <v>1355</v>
      </c>
      <c r="B23" s="56"/>
      <c r="C23" s="24"/>
    </row>
    <row r="24" spans="1:3" s="419" customFormat="1" hidden="1" outlineLevel="1" x14ac:dyDescent="0.25">
      <c r="A24" s="75" t="s">
        <v>1356</v>
      </c>
      <c r="B24" s="56"/>
      <c r="C24" s="406"/>
    </row>
    <row r="25" spans="1:3" s="419" customFormat="1" hidden="1" outlineLevel="1" x14ac:dyDescent="0.25">
      <c r="A25" s="75" t="s">
        <v>1357</v>
      </c>
      <c r="B25" s="56"/>
      <c r="C25" s="406"/>
    </row>
    <row r="26" spans="1:3" hidden="1" outlineLevel="1" x14ac:dyDescent="0.25">
      <c r="A26" s="75" t="s">
        <v>1358</v>
      </c>
      <c r="B26" s="56"/>
      <c r="C26" s="24"/>
    </row>
    <row r="27" spans="1:3" hidden="1" outlineLevel="1" x14ac:dyDescent="0.25">
      <c r="A27" s="75" t="s">
        <v>1359</v>
      </c>
      <c r="B27" s="56"/>
      <c r="C27" s="24"/>
    </row>
    <row r="28" spans="1:3" ht="18.75" collapsed="1" x14ac:dyDescent="0.25">
      <c r="A28" s="29"/>
      <c r="B28" s="29" t="s">
        <v>1360</v>
      </c>
      <c r="C28" s="69" t="s">
        <v>1308</v>
      </c>
    </row>
    <row r="29" spans="1:3" x14ac:dyDescent="0.25">
      <c r="A29" s="75" t="s">
        <v>1361</v>
      </c>
      <c r="B29" s="54" t="s">
        <v>1362</v>
      </c>
      <c r="C29" s="24"/>
    </row>
    <row r="30" spans="1:3" x14ac:dyDescent="0.25">
      <c r="A30" s="75" t="s">
        <v>1363</v>
      </c>
      <c r="B30" s="54" t="s">
        <v>1364</v>
      </c>
      <c r="C30" s="24"/>
    </row>
    <row r="31" spans="1:3" x14ac:dyDescent="0.25">
      <c r="A31" s="75" t="s">
        <v>1365</v>
      </c>
      <c r="B31" s="54" t="s">
        <v>1366</v>
      </c>
      <c r="C31" s="24"/>
    </row>
    <row r="32" spans="1:3" ht="30" hidden="1" outlineLevel="1" x14ac:dyDescent="0.25">
      <c r="A32" s="75" t="s">
        <v>1367</v>
      </c>
      <c r="B32" s="433" t="s">
        <v>1368</v>
      </c>
      <c r="C32" s="498" t="s">
        <v>1369</v>
      </c>
    </row>
    <row r="33" spans="1:3" hidden="1" outlineLevel="1" x14ac:dyDescent="0.25">
      <c r="A33" s="75" t="s">
        <v>1370</v>
      </c>
      <c r="B33" s="56"/>
      <c r="C33" s="24"/>
    </row>
    <row r="34" spans="1:3" hidden="1" outlineLevel="1" x14ac:dyDescent="0.25">
      <c r="A34" s="75" t="s">
        <v>1371</v>
      </c>
      <c r="B34" s="56"/>
      <c r="C34" s="24"/>
    </row>
    <row r="35" spans="1:3" hidden="1" outlineLevel="1" x14ac:dyDescent="0.25">
      <c r="A35" s="75" t="s">
        <v>1372</v>
      </c>
      <c r="B35" s="56"/>
      <c r="C35" s="24"/>
    </row>
    <row r="36" spans="1:3" hidden="1" outlineLevel="1" x14ac:dyDescent="0.25">
      <c r="A36" s="75" t="s">
        <v>1373</v>
      </c>
      <c r="B36" s="56"/>
      <c r="C36" s="24"/>
    </row>
    <row r="37" spans="1:3" hidden="1" outlineLevel="1" x14ac:dyDescent="0.25">
      <c r="A37" s="75" t="s">
        <v>1374</v>
      </c>
      <c r="B37" s="56"/>
      <c r="C37" s="24"/>
    </row>
    <row r="38" spans="1:3" hidden="1" outlineLevel="1" x14ac:dyDescent="0.25">
      <c r="A38" s="75" t="s">
        <v>1375</v>
      </c>
      <c r="B38" s="56"/>
      <c r="C38" s="24"/>
    </row>
    <row r="39" spans="1:3" hidden="1" outlineLevel="1" x14ac:dyDescent="0.25">
      <c r="A39" s="75" t="s">
        <v>1376</v>
      </c>
      <c r="B39" s="56"/>
      <c r="C39" s="24"/>
    </row>
    <row r="40" spans="1:3" hidden="1" outlineLevel="1" x14ac:dyDescent="0.25">
      <c r="A40" s="75" t="s">
        <v>1377</v>
      </c>
      <c r="B40" s="56"/>
      <c r="C40" s="24"/>
    </row>
    <row r="41" spans="1:3" hidden="1" outlineLevel="1" x14ac:dyDescent="0.25">
      <c r="A41" s="75" t="s">
        <v>1378</v>
      </c>
      <c r="B41" s="56"/>
      <c r="C41" s="24"/>
    </row>
    <row r="42" spans="1:3" hidden="1" outlineLevel="1" x14ac:dyDescent="0.25">
      <c r="A42" s="75" t="s">
        <v>1379</v>
      </c>
      <c r="B42" s="56"/>
      <c r="C42" s="24"/>
    </row>
    <row r="43" spans="1:3" hidden="1" outlineLevel="1" x14ac:dyDescent="0.25">
      <c r="A43" s="75" t="s">
        <v>1380</v>
      </c>
      <c r="B43" s="56"/>
      <c r="C43" s="24"/>
    </row>
    <row r="44" spans="1:3" ht="18.75" collapsed="1" x14ac:dyDescent="0.25">
      <c r="A44" s="29"/>
      <c r="B44" s="29" t="s">
        <v>1381</v>
      </c>
      <c r="C44" s="69" t="s">
        <v>1382</v>
      </c>
    </row>
    <row r="45" spans="1:3" x14ac:dyDescent="0.25">
      <c r="A45" s="75" t="s">
        <v>1383</v>
      </c>
      <c r="B45" s="71" t="s">
        <v>1384</v>
      </c>
      <c r="C45" s="24" t="s">
        <v>71</v>
      </c>
    </row>
    <row r="46" spans="1:3" x14ac:dyDescent="0.25">
      <c r="A46" s="75" t="s">
        <v>1385</v>
      </c>
      <c r="B46" s="71" t="s">
        <v>1386</v>
      </c>
      <c r="C46" s="24" t="s">
        <v>1387</v>
      </c>
    </row>
    <row r="47" spans="1:3" x14ac:dyDescent="0.25">
      <c r="A47" s="75" t="s">
        <v>1388</v>
      </c>
      <c r="B47" s="71" t="s">
        <v>1389</v>
      </c>
      <c r="C47" s="24" t="s">
        <v>1390</v>
      </c>
    </row>
    <row r="48" spans="1:3" hidden="1" outlineLevel="1" x14ac:dyDescent="0.25">
      <c r="A48" s="75" t="s">
        <v>1391</v>
      </c>
      <c r="B48" s="433" t="s">
        <v>1392</v>
      </c>
      <c r="C48" s="24" t="s">
        <v>1393</v>
      </c>
    </row>
    <row r="49" spans="1:3" hidden="1" outlineLevel="1" x14ac:dyDescent="0.25">
      <c r="A49" s="75" t="s">
        <v>1394</v>
      </c>
      <c r="B49" s="47"/>
      <c r="C49" s="24"/>
    </row>
    <row r="50" spans="1:3" hidden="1" outlineLevel="1" x14ac:dyDescent="0.25">
      <c r="A50" s="75" t="s">
        <v>1395</v>
      </c>
      <c r="B50" s="71"/>
      <c r="C50" s="24"/>
    </row>
    <row r="51" spans="1:3" ht="18.75" collapsed="1" x14ac:dyDescent="0.25">
      <c r="A51" s="29"/>
      <c r="B51" s="29" t="s">
        <v>1396</v>
      </c>
      <c r="C51" s="69" t="s">
        <v>1308</v>
      </c>
    </row>
    <row r="52" spans="1:3" ht="120" x14ac:dyDescent="0.25">
      <c r="A52" s="75" t="s">
        <v>1397</v>
      </c>
      <c r="B52" s="54" t="s">
        <v>1398</v>
      </c>
      <c r="C52" s="72" t="s">
        <v>1399</v>
      </c>
    </row>
    <row r="53" spans="1:3" ht="30" x14ac:dyDescent="0.25">
      <c r="A53" s="75" t="s">
        <v>1400</v>
      </c>
      <c r="B53" s="47"/>
      <c r="C53" s="72" t="s">
        <v>1401</v>
      </c>
    </row>
    <row r="54" spans="1:3" ht="75" x14ac:dyDescent="0.25">
      <c r="A54" s="75" t="s">
        <v>1402</v>
      </c>
      <c r="B54" s="47"/>
      <c r="C54" s="72" t="s">
        <v>1403</v>
      </c>
    </row>
    <row r="55" spans="1:3" ht="90" x14ac:dyDescent="0.25">
      <c r="A55" s="75" t="s">
        <v>1404</v>
      </c>
      <c r="B55" s="47"/>
      <c r="C55" s="72" t="s">
        <v>1405</v>
      </c>
    </row>
    <row r="56" spans="1:3" ht="45" x14ac:dyDescent="0.25">
      <c r="A56" s="75" t="s">
        <v>1406</v>
      </c>
      <c r="B56" s="47"/>
      <c r="C56" s="72" t="s">
        <v>1407</v>
      </c>
    </row>
    <row r="57" spans="1:3" ht="105" x14ac:dyDescent="0.25">
      <c r="A57" s="75" t="s">
        <v>1408</v>
      </c>
      <c r="B57" s="47"/>
      <c r="C57" s="72" t="s">
        <v>1409</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J90"/>
  <sheetViews>
    <sheetView zoomScaleNormal="100" workbookViewId="0">
      <selection activeCell="K27" sqref="K27"/>
    </sheetView>
  </sheetViews>
  <sheetFormatPr baseColWidth="10" defaultColWidth="9.140625" defaultRowHeight="15" outlineLevelRow="1" x14ac:dyDescent="0.25"/>
  <cols>
    <col min="1" max="1" width="13" customWidth="1"/>
    <col min="2" max="2" width="60.7109375" customWidth="1"/>
    <col min="3" max="3" width="28" bestFit="1" customWidth="1"/>
    <col min="4" max="4" width="24.85546875" bestFit="1" customWidth="1"/>
    <col min="5" max="5" width="20.140625" bestFit="1" customWidth="1"/>
    <col min="6" max="6" width="18.7109375" bestFit="1" customWidth="1"/>
    <col min="7" max="7" width="12.42578125" bestFit="1" customWidth="1"/>
    <col min="8" max="8" width="6.7109375" customWidth="1"/>
    <col min="9" max="9" width="70.7109375" customWidth="1"/>
    <col min="10" max="10" width="8.7109375" customWidth="1"/>
  </cols>
  <sheetData>
    <row r="1" spans="1:10" x14ac:dyDescent="0.25">
      <c r="A1" s="512" t="s">
        <v>1410</v>
      </c>
      <c r="B1" s="512"/>
      <c r="C1" s="24"/>
      <c r="D1" s="24"/>
      <c r="E1" s="24"/>
      <c r="F1" s="24"/>
      <c r="G1" s="24"/>
      <c r="I1" s="82"/>
      <c r="J1" s="83"/>
    </row>
    <row r="2" spans="1:10" ht="31.5" x14ac:dyDescent="0.25">
      <c r="A2" s="18" t="s">
        <v>1411</v>
      </c>
      <c r="B2" s="18"/>
      <c r="C2" s="19"/>
      <c r="D2" s="19"/>
      <c r="E2" s="19"/>
      <c r="F2" s="20" t="s">
        <v>13</v>
      </c>
      <c r="G2" s="55"/>
      <c r="I2" s="18"/>
      <c r="J2" s="84"/>
    </row>
    <row r="3" spans="1:10" x14ac:dyDescent="0.25">
      <c r="A3" s="19"/>
      <c r="B3" s="76"/>
      <c r="C3" s="76"/>
      <c r="D3" s="19"/>
      <c r="E3" s="19"/>
      <c r="F3" s="19"/>
      <c r="G3" s="19"/>
      <c r="I3" s="24"/>
      <c r="J3" s="85"/>
    </row>
    <row r="4" spans="1:10" ht="18.75" x14ac:dyDescent="0.25">
      <c r="A4" s="21"/>
      <c r="B4" s="22" t="s">
        <v>14</v>
      </c>
      <c r="C4" s="23" t="s">
        <v>15</v>
      </c>
      <c r="D4" s="21"/>
      <c r="E4" s="21"/>
      <c r="F4" s="19"/>
      <c r="G4" s="19"/>
      <c r="I4" s="29" t="s">
        <v>1412</v>
      </c>
      <c r="J4" s="86" t="s">
        <v>1382</v>
      </c>
    </row>
    <row r="5" spans="1:10" x14ac:dyDescent="0.25">
      <c r="A5" s="24"/>
      <c r="B5" s="24"/>
      <c r="C5" s="24"/>
      <c r="D5" s="24"/>
      <c r="E5" s="24"/>
      <c r="F5" s="24"/>
      <c r="G5" s="24"/>
      <c r="I5" s="87" t="s">
        <v>1384</v>
      </c>
      <c r="J5" s="85" t="s">
        <v>71</v>
      </c>
    </row>
    <row r="6" spans="1:10" ht="18.75" x14ac:dyDescent="0.25">
      <c r="A6" s="25"/>
      <c r="B6" s="26" t="s">
        <v>1413</v>
      </c>
      <c r="C6" s="25"/>
      <c r="D6" s="24"/>
      <c r="E6" s="27"/>
      <c r="F6" s="27"/>
      <c r="G6" s="27"/>
      <c r="I6" s="87" t="s">
        <v>1386</v>
      </c>
      <c r="J6" s="85" t="s">
        <v>1387</v>
      </c>
    </row>
    <row r="7" spans="1:10" x14ac:dyDescent="0.25">
      <c r="A7" s="24"/>
      <c r="B7" s="77" t="s">
        <v>1414</v>
      </c>
      <c r="C7" s="24"/>
      <c r="D7" s="24"/>
      <c r="E7" s="24"/>
      <c r="F7" s="24"/>
      <c r="G7" s="24"/>
      <c r="I7" s="87" t="s">
        <v>1389</v>
      </c>
      <c r="J7" s="85" t="s">
        <v>1390</v>
      </c>
    </row>
    <row r="8" spans="1:10" x14ac:dyDescent="0.25">
      <c r="A8" s="24"/>
      <c r="B8" s="77" t="s">
        <v>1415</v>
      </c>
      <c r="C8" s="24"/>
      <c r="D8" s="24"/>
      <c r="E8" s="24"/>
      <c r="F8" s="24"/>
      <c r="G8" s="24"/>
      <c r="I8" s="87" t="s">
        <v>1416</v>
      </c>
      <c r="J8" s="85" t="s">
        <v>1393</v>
      </c>
    </row>
    <row r="9" spans="1:10" x14ac:dyDescent="0.25">
      <c r="A9" s="24"/>
      <c r="B9" s="78" t="s">
        <v>1417</v>
      </c>
      <c r="C9" s="24"/>
      <c r="D9" s="24"/>
      <c r="E9" s="24"/>
      <c r="F9" s="24"/>
      <c r="G9" s="24"/>
      <c r="I9" s="24"/>
      <c r="J9" s="85"/>
    </row>
    <row r="10" spans="1:10" x14ac:dyDescent="0.25">
      <c r="A10" s="24"/>
      <c r="B10" s="79"/>
      <c r="C10" s="24"/>
      <c r="D10" s="24"/>
      <c r="E10" s="24"/>
      <c r="F10" s="24"/>
      <c r="G10" s="24"/>
      <c r="I10" s="88" t="s">
        <v>1418</v>
      </c>
      <c r="J10" s="85"/>
    </row>
    <row r="11" spans="1:10" x14ac:dyDescent="0.25">
      <c r="A11" s="24"/>
      <c r="B11" s="79"/>
      <c r="C11" s="24"/>
      <c r="D11" s="24"/>
      <c r="E11" s="24"/>
      <c r="F11" s="24"/>
      <c r="G11" s="24"/>
      <c r="I11" s="88" t="s">
        <v>1419</v>
      </c>
      <c r="J11" s="85"/>
    </row>
    <row r="12" spans="1:10" ht="37.5" x14ac:dyDescent="0.25">
      <c r="A12" s="29" t="s">
        <v>24</v>
      </c>
      <c r="B12" s="29" t="s">
        <v>1420</v>
      </c>
      <c r="C12" s="30"/>
      <c r="D12" s="30"/>
      <c r="E12" s="30"/>
      <c r="F12" s="30"/>
      <c r="G12" s="30"/>
    </row>
    <row r="13" spans="1:10" ht="30" x14ac:dyDescent="0.25">
      <c r="A13" s="32"/>
      <c r="B13" s="33" t="s">
        <v>1421</v>
      </c>
      <c r="C13" s="32" t="s">
        <v>1422</v>
      </c>
      <c r="D13" s="32" t="s">
        <v>1423</v>
      </c>
      <c r="E13" s="42"/>
      <c r="F13" s="34"/>
      <c r="G13" s="34"/>
    </row>
    <row r="14" spans="1:10" x14ac:dyDescent="0.25">
      <c r="A14" s="24" t="s">
        <v>1424</v>
      </c>
      <c r="B14" s="47" t="s">
        <v>1425</v>
      </c>
      <c r="C14" s="89" t="s">
        <v>1426</v>
      </c>
      <c r="D14" s="89" t="s">
        <v>1427</v>
      </c>
      <c r="E14" s="27"/>
      <c r="F14" s="27"/>
      <c r="G14" s="27"/>
    </row>
    <row r="15" spans="1:10" x14ac:dyDescent="0.25">
      <c r="A15" s="24" t="s">
        <v>1428</v>
      </c>
      <c r="B15" s="47" t="s">
        <v>504</v>
      </c>
      <c r="C15" s="89" t="s">
        <v>1426</v>
      </c>
      <c r="D15" s="89" t="s">
        <v>1427</v>
      </c>
      <c r="E15" s="27"/>
      <c r="F15" s="27"/>
      <c r="G15" s="27"/>
    </row>
    <row r="16" spans="1:10" x14ac:dyDescent="0.25">
      <c r="A16" s="24" t="s">
        <v>1429</v>
      </c>
      <c r="B16" s="47" t="s">
        <v>1430</v>
      </c>
      <c r="C16" s="89" t="s">
        <v>1431</v>
      </c>
      <c r="D16" s="89" t="s">
        <v>1431</v>
      </c>
      <c r="E16" s="27"/>
      <c r="F16" s="27"/>
      <c r="G16" s="27"/>
    </row>
    <row r="17" spans="1:7" x14ac:dyDescent="0.25">
      <c r="A17" s="24" t="s">
        <v>1432</v>
      </c>
      <c r="B17" s="47" t="s">
        <v>1433</v>
      </c>
      <c r="C17" s="89" t="s">
        <v>1431</v>
      </c>
      <c r="D17" s="89" t="s">
        <v>1431</v>
      </c>
      <c r="E17" s="27"/>
      <c r="F17" s="27"/>
      <c r="G17" s="27"/>
    </row>
    <row r="18" spans="1:7" x14ac:dyDescent="0.25">
      <c r="A18" s="24" t="s">
        <v>1434</v>
      </c>
      <c r="B18" s="47" t="s">
        <v>1435</v>
      </c>
      <c r="C18" s="89" t="s">
        <v>1426</v>
      </c>
      <c r="D18" s="89" t="s">
        <v>1427</v>
      </c>
      <c r="E18" s="27"/>
      <c r="F18" s="27"/>
      <c r="G18" s="27"/>
    </row>
    <row r="19" spans="1:7" x14ac:dyDescent="0.25">
      <c r="A19" s="24" t="s">
        <v>1436</v>
      </c>
      <c r="B19" s="47" t="s">
        <v>1437</v>
      </c>
      <c r="C19" s="89" t="s">
        <v>1431</v>
      </c>
      <c r="D19" s="89" t="s">
        <v>1431</v>
      </c>
      <c r="E19" s="27"/>
      <c r="F19" s="27"/>
      <c r="G19" s="27"/>
    </row>
    <row r="20" spans="1:7" x14ac:dyDescent="0.25">
      <c r="A20" s="24" t="s">
        <v>1438</v>
      </c>
      <c r="B20" s="47" t="s">
        <v>1439</v>
      </c>
      <c r="C20" s="89" t="s">
        <v>1426</v>
      </c>
      <c r="D20" s="89" t="s">
        <v>1427</v>
      </c>
      <c r="E20" s="27"/>
      <c r="F20" s="27"/>
      <c r="G20" s="27"/>
    </row>
    <row r="21" spans="1:7" x14ac:dyDescent="0.25">
      <c r="A21" s="24" t="s">
        <v>1440</v>
      </c>
      <c r="B21" s="47" t="s">
        <v>1441</v>
      </c>
      <c r="C21" s="89" t="s">
        <v>1431</v>
      </c>
      <c r="D21" s="89" t="s">
        <v>1431</v>
      </c>
      <c r="E21" s="27"/>
      <c r="F21" s="27"/>
      <c r="G21" s="27"/>
    </row>
    <row r="22" spans="1:7" x14ac:dyDescent="0.25">
      <c r="A22" s="24" t="s">
        <v>1442</v>
      </c>
      <c r="B22" s="47" t="s">
        <v>1443</v>
      </c>
      <c r="C22" s="89" t="s">
        <v>1431</v>
      </c>
      <c r="D22" s="89" t="s">
        <v>1431</v>
      </c>
      <c r="E22" s="27"/>
      <c r="F22" s="27"/>
      <c r="G22" s="27"/>
    </row>
    <row r="23" spans="1:7" x14ac:dyDescent="0.25">
      <c r="A23" s="24" t="s">
        <v>1444</v>
      </c>
      <c r="B23" s="47" t="s">
        <v>1445</v>
      </c>
      <c r="C23" s="89" t="s">
        <v>1431</v>
      </c>
      <c r="D23" s="89" t="s">
        <v>1431</v>
      </c>
      <c r="E23" s="27"/>
      <c r="F23" s="27"/>
      <c r="G23" s="27"/>
    </row>
    <row r="24" spans="1:7" ht="30" x14ac:dyDescent="0.25">
      <c r="A24" s="24" t="s">
        <v>1446</v>
      </c>
      <c r="B24" s="47" t="s">
        <v>1447</v>
      </c>
      <c r="C24" s="89" t="s">
        <v>1448</v>
      </c>
      <c r="D24" s="89" t="s">
        <v>1431</v>
      </c>
      <c r="E24" s="27"/>
      <c r="F24" s="27"/>
      <c r="G24" s="27"/>
    </row>
    <row r="25" spans="1:7" hidden="1" outlineLevel="1" x14ac:dyDescent="0.25">
      <c r="A25" s="24" t="s">
        <v>1449</v>
      </c>
      <c r="B25" s="411" t="s">
        <v>1450</v>
      </c>
      <c r="C25" s="24"/>
      <c r="D25" s="24"/>
      <c r="E25" s="27"/>
      <c r="F25" s="27"/>
      <c r="G25" s="27"/>
    </row>
    <row r="26" spans="1:7" hidden="1" outlineLevel="1" x14ac:dyDescent="0.25">
      <c r="A26" s="24" t="s">
        <v>1451</v>
      </c>
      <c r="B26" s="43"/>
      <c r="C26" s="24"/>
      <c r="D26" s="24"/>
      <c r="E26" s="27"/>
      <c r="F26" s="27"/>
      <c r="G26" s="27"/>
    </row>
    <row r="27" spans="1:7" hidden="1" outlineLevel="1" x14ac:dyDescent="0.25">
      <c r="A27" s="24" t="s">
        <v>1452</v>
      </c>
      <c r="B27" s="43"/>
      <c r="C27" s="24"/>
      <c r="D27" s="24"/>
      <c r="E27" s="27"/>
      <c r="F27" s="27"/>
      <c r="G27" s="27"/>
    </row>
    <row r="28" spans="1:7" hidden="1" outlineLevel="1" x14ac:dyDescent="0.25">
      <c r="A28" s="24" t="s">
        <v>1453</v>
      </c>
      <c r="B28" s="43"/>
      <c r="C28" s="24"/>
      <c r="D28" s="24"/>
      <c r="E28" s="27"/>
      <c r="F28" s="27"/>
      <c r="G28" s="27"/>
    </row>
    <row r="29" spans="1:7" hidden="1" outlineLevel="1" x14ac:dyDescent="0.25">
      <c r="A29" s="24" t="s">
        <v>1454</v>
      </c>
      <c r="B29" s="43"/>
      <c r="C29" s="24"/>
      <c r="D29" s="24"/>
      <c r="E29" s="27"/>
      <c r="F29" s="27"/>
      <c r="G29" s="27"/>
    </row>
    <row r="30" spans="1:7" hidden="1" outlineLevel="1" x14ac:dyDescent="0.25">
      <c r="A30" s="24" t="s">
        <v>1455</v>
      </c>
      <c r="B30" s="43"/>
      <c r="C30" s="24"/>
      <c r="D30" s="24"/>
      <c r="E30" s="27"/>
      <c r="F30" s="27"/>
      <c r="G30" s="27"/>
    </row>
    <row r="31" spans="1:7" hidden="1" outlineLevel="1" x14ac:dyDescent="0.25">
      <c r="A31" s="24" t="s">
        <v>1456</v>
      </c>
      <c r="B31" s="43"/>
      <c r="C31" s="24"/>
      <c r="D31" s="24"/>
      <c r="E31" s="27"/>
      <c r="F31" s="27"/>
      <c r="G31" s="27"/>
    </row>
    <row r="32" spans="1:7" hidden="1" outlineLevel="1" x14ac:dyDescent="0.25">
      <c r="A32" s="24" t="s">
        <v>1457</v>
      </c>
      <c r="B32" s="43"/>
      <c r="C32" s="24"/>
      <c r="D32" s="24"/>
      <c r="E32" s="27"/>
      <c r="F32" s="27"/>
      <c r="G32" s="27"/>
    </row>
    <row r="33" spans="1:7" ht="18.75" collapsed="1" x14ac:dyDescent="0.25">
      <c r="A33" s="30"/>
      <c r="B33" s="29" t="s">
        <v>1415</v>
      </c>
      <c r="C33" s="30"/>
      <c r="D33" s="30"/>
      <c r="E33" s="30"/>
      <c r="F33" s="30"/>
      <c r="G33" s="30"/>
    </row>
    <row r="34" spans="1:7" ht="30" x14ac:dyDescent="0.25">
      <c r="A34" s="32"/>
      <c r="B34" s="33" t="s">
        <v>1458</v>
      </c>
      <c r="C34" s="32" t="s">
        <v>1459</v>
      </c>
      <c r="D34" s="32" t="s">
        <v>1423</v>
      </c>
      <c r="E34" s="32" t="s">
        <v>1460</v>
      </c>
      <c r="F34" s="34"/>
      <c r="G34" s="34"/>
    </row>
    <row r="35" spans="1:7" x14ac:dyDescent="0.25">
      <c r="A35" s="24" t="s">
        <v>1461</v>
      </c>
      <c r="B35" s="80"/>
      <c r="C35" s="80"/>
      <c r="D35" s="80"/>
      <c r="E35" s="80"/>
      <c r="F35" s="81"/>
      <c r="G35" s="81"/>
    </row>
    <row r="36" spans="1:7" x14ac:dyDescent="0.25">
      <c r="A36" s="24" t="s">
        <v>1462</v>
      </c>
      <c r="B36" s="47"/>
      <c r="C36" s="24"/>
      <c r="D36" s="24"/>
      <c r="E36" s="24"/>
      <c r="F36" s="24"/>
      <c r="G36" s="24"/>
    </row>
    <row r="37" spans="1:7" x14ac:dyDescent="0.25">
      <c r="A37" s="24" t="s">
        <v>1463</v>
      </c>
      <c r="B37" s="47"/>
      <c r="C37" s="24"/>
      <c r="D37" s="24"/>
      <c r="E37" s="24"/>
      <c r="F37" s="24"/>
      <c r="G37" s="24"/>
    </row>
    <row r="38" spans="1:7" x14ac:dyDescent="0.25">
      <c r="A38" s="24" t="s">
        <v>1464</v>
      </c>
      <c r="B38" s="47"/>
      <c r="C38" s="24"/>
      <c r="D38" s="24"/>
      <c r="E38" s="24"/>
      <c r="F38" s="24"/>
      <c r="G38" s="24"/>
    </row>
    <row r="39" spans="1:7" x14ac:dyDescent="0.25">
      <c r="A39" s="24" t="s">
        <v>1465</v>
      </c>
      <c r="B39" s="47"/>
      <c r="C39" s="24"/>
      <c r="D39" s="24"/>
      <c r="E39" s="24"/>
      <c r="F39" s="24"/>
      <c r="G39" s="24"/>
    </row>
    <row r="40" spans="1:7" x14ac:dyDescent="0.25">
      <c r="A40" s="24" t="s">
        <v>1466</v>
      </c>
      <c r="B40" s="47"/>
      <c r="C40" s="24"/>
      <c r="D40" s="24"/>
      <c r="E40" s="24"/>
      <c r="F40" s="24"/>
      <c r="G40" s="24"/>
    </row>
    <row r="41" spans="1:7" x14ac:dyDescent="0.25">
      <c r="A41" s="24" t="s">
        <v>1467</v>
      </c>
      <c r="B41" s="47"/>
      <c r="C41" s="24"/>
      <c r="D41" s="24"/>
      <c r="E41" s="24"/>
      <c r="F41" s="24"/>
      <c r="G41" s="24"/>
    </row>
    <row r="42" spans="1:7" x14ac:dyDescent="0.25">
      <c r="A42" s="24" t="s">
        <v>1468</v>
      </c>
      <c r="B42" s="47"/>
      <c r="C42" s="24"/>
      <c r="D42" s="24"/>
      <c r="E42" s="24"/>
      <c r="F42" s="24"/>
      <c r="G42" s="24"/>
    </row>
    <row r="43" spans="1:7" x14ac:dyDescent="0.25">
      <c r="A43" s="24" t="s">
        <v>1469</v>
      </c>
      <c r="B43" s="47"/>
      <c r="C43" s="24"/>
      <c r="D43" s="24"/>
      <c r="E43" s="24"/>
      <c r="F43" s="24"/>
      <c r="G43" s="24"/>
    </row>
    <row r="44" spans="1:7" x14ac:dyDescent="0.25">
      <c r="A44" s="24" t="s">
        <v>1470</v>
      </c>
      <c r="B44" s="47"/>
      <c r="C44" s="24"/>
      <c r="D44" s="24"/>
      <c r="E44" s="24"/>
      <c r="F44" s="24"/>
      <c r="G44" s="24"/>
    </row>
    <row r="45" spans="1:7" x14ac:dyDescent="0.25">
      <c r="A45" s="24" t="s">
        <v>1471</v>
      </c>
      <c r="B45" s="47"/>
      <c r="C45" s="24"/>
      <c r="D45" s="24"/>
      <c r="E45" s="24"/>
      <c r="F45" s="24"/>
      <c r="G45" s="24"/>
    </row>
    <row r="46" spans="1:7" x14ac:dyDescent="0.25">
      <c r="A46" s="24" t="s">
        <v>1472</v>
      </c>
      <c r="B46" s="47"/>
      <c r="C46" s="24"/>
      <c r="D46" s="24"/>
      <c r="E46" s="24"/>
      <c r="F46" s="24"/>
      <c r="G46" s="24"/>
    </row>
    <row r="47" spans="1:7" x14ac:dyDescent="0.25">
      <c r="A47" s="24" t="s">
        <v>1473</v>
      </c>
      <c r="B47" s="47"/>
      <c r="C47" s="24"/>
      <c r="D47" s="24"/>
      <c r="E47" s="24"/>
      <c r="F47" s="24"/>
      <c r="G47" s="24"/>
    </row>
    <row r="48" spans="1:7" x14ac:dyDescent="0.25">
      <c r="A48" s="24" t="s">
        <v>1474</v>
      </c>
      <c r="B48" s="47"/>
      <c r="C48" s="24"/>
      <c r="D48" s="24"/>
      <c r="E48" s="24"/>
      <c r="F48" s="24"/>
      <c r="G48" s="24"/>
    </row>
    <row r="49" spans="1:7" x14ac:dyDescent="0.25">
      <c r="A49" s="24" t="s">
        <v>1475</v>
      </c>
      <c r="B49" s="47"/>
      <c r="C49" s="24"/>
      <c r="D49" s="24"/>
      <c r="E49" s="24"/>
      <c r="F49" s="24"/>
      <c r="G49" s="24"/>
    </row>
    <row r="50" spans="1:7" x14ac:dyDescent="0.25">
      <c r="A50" s="24" t="s">
        <v>1476</v>
      </c>
      <c r="B50" s="47"/>
      <c r="C50" s="24"/>
      <c r="D50" s="24"/>
      <c r="E50" s="24"/>
      <c r="F50" s="24"/>
      <c r="G50" s="24"/>
    </row>
    <row r="51" spans="1:7" x14ac:dyDescent="0.25">
      <c r="A51" s="24" t="s">
        <v>1477</v>
      </c>
      <c r="B51" s="47"/>
      <c r="C51" s="24"/>
      <c r="D51" s="24"/>
      <c r="E51" s="24"/>
      <c r="F51" s="24"/>
      <c r="G51" s="24"/>
    </row>
    <row r="52" spans="1:7" x14ac:dyDescent="0.25">
      <c r="A52" s="24" t="s">
        <v>1478</v>
      </c>
      <c r="B52" s="47"/>
      <c r="C52" s="24"/>
      <c r="D52" s="24"/>
      <c r="E52" s="24"/>
      <c r="F52" s="24"/>
      <c r="G52" s="24"/>
    </row>
    <row r="53" spans="1:7" x14ac:dyDescent="0.25">
      <c r="A53" s="24" t="s">
        <v>1479</v>
      </c>
      <c r="B53" s="47"/>
      <c r="C53" s="24"/>
      <c r="D53" s="24"/>
      <c r="E53" s="24"/>
      <c r="F53" s="24"/>
      <c r="G53" s="24"/>
    </row>
    <row r="54" spans="1:7" x14ac:dyDescent="0.25">
      <c r="A54" s="24" t="s">
        <v>1480</v>
      </c>
      <c r="B54" s="47"/>
      <c r="C54" s="24"/>
      <c r="D54" s="24"/>
      <c r="E54" s="24"/>
      <c r="F54" s="24"/>
      <c r="G54" s="24"/>
    </row>
    <row r="55" spans="1:7" x14ac:dyDescent="0.25">
      <c r="A55" s="24" t="s">
        <v>1481</v>
      </c>
      <c r="B55" s="47"/>
      <c r="C55" s="24"/>
      <c r="D55" s="24"/>
      <c r="E55" s="24"/>
      <c r="F55" s="24"/>
      <c r="G55" s="24"/>
    </row>
    <row r="56" spans="1:7" x14ac:dyDescent="0.25">
      <c r="A56" s="24" t="s">
        <v>1482</v>
      </c>
      <c r="B56" s="47"/>
      <c r="C56" s="24"/>
      <c r="D56" s="24"/>
      <c r="E56" s="24"/>
      <c r="F56" s="24"/>
      <c r="G56" s="24"/>
    </row>
    <row r="57" spans="1:7" x14ac:dyDescent="0.25">
      <c r="A57" s="24" t="s">
        <v>1483</v>
      </c>
      <c r="B57" s="47"/>
      <c r="C57" s="24"/>
      <c r="D57" s="24"/>
      <c r="E57" s="24"/>
      <c r="F57" s="24"/>
      <c r="G57" s="24"/>
    </row>
    <row r="58" spans="1:7" x14ac:dyDescent="0.25">
      <c r="A58" s="24" t="s">
        <v>1484</v>
      </c>
      <c r="B58" s="47"/>
      <c r="C58" s="24"/>
      <c r="D58" s="24"/>
      <c r="E58" s="24"/>
      <c r="F58" s="24"/>
      <c r="G58" s="24"/>
    </row>
    <row r="59" spans="1:7" x14ac:dyDescent="0.25">
      <c r="A59" s="24" t="s">
        <v>1485</v>
      </c>
      <c r="B59" s="47"/>
      <c r="C59" s="24"/>
      <c r="D59" s="24"/>
      <c r="E59" s="24"/>
      <c r="F59" s="24"/>
      <c r="G59" s="24"/>
    </row>
    <row r="60" spans="1:7" hidden="1" outlineLevel="1" x14ac:dyDescent="0.25">
      <c r="A60" s="24" t="s">
        <v>1486</v>
      </c>
      <c r="B60" s="47"/>
      <c r="C60" s="24"/>
      <c r="D60" s="24"/>
      <c r="E60" s="47"/>
      <c r="F60" s="47"/>
      <c r="G60" s="47"/>
    </row>
    <row r="61" spans="1:7" hidden="1" outlineLevel="1" x14ac:dyDescent="0.25">
      <c r="A61" s="24" t="s">
        <v>1487</v>
      </c>
      <c r="B61" s="47"/>
      <c r="C61" s="24"/>
      <c r="D61" s="24"/>
      <c r="E61" s="47"/>
      <c r="F61" s="47"/>
      <c r="G61" s="47"/>
    </row>
    <row r="62" spans="1:7" hidden="1" outlineLevel="1" x14ac:dyDescent="0.25">
      <c r="A62" s="24" t="s">
        <v>1488</v>
      </c>
      <c r="B62" s="47"/>
      <c r="C62" s="24"/>
      <c r="D62" s="24"/>
      <c r="E62" s="47"/>
      <c r="F62" s="47"/>
      <c r="G62" s="47"/>
    </row>
    <row r="63" spans="1:7" hidden="1" outlineLevel="1" x14ac:dyDescent="0.25">
      <c r="A63" s="24" t="s">
        <v>1489</v>
      </c>
      <c r="B63" s="47"/>
      <c r="C63" s="24"/>
      <c r="D63" s="24"/>
      <c r="E63" s="47"/>
      <c r="F63" s="47"/>
      <c r="G63" s="47"/>
    </row>
    <row r="64" spans="1:7" hidden="1" outlineLevel="1" x14ac:dyDescent="0.25">
      <c r="A64" s="24" t="s">
        <v>1490</v>
      </c>
      <c r="B64" s="47"/>
      <c r="C64" s="24"/>
      <c r="D64" s="24"/>
      <c r="E64" s="47"/>
      <c r="F64" s="47"/>
      <c r="G64" s="47"/>
    </row>
    <row r="65" spans="1:7" hidden="1" outlineLevel="1" x14ac:dyDescent="0.25">
      <c r="A65" s="24" t="s">
        <v>1491</v>
      </c>
      <c r="B65" s="47"/>
      <c r="C65" s="24"/>
      <c r="D65" s="24"/>
      <c r="E65" s="47"/>
      <c r="F65" s="47"/>
      <c r="G65" s="47"/>
    </row>
    <row r="66" spans="1:7" hidden="1" outlineLevel="1" x14ac:dyDescent="0.25">
      <c r="A66" s="24" t="s">
        <v>1492</v>
      </c>
      <c r="B66" s="47"/>
      <c r="C66" s="24"/>
      <c r="D66" s="24"/>
      <c r="E66" s="47"/>
      <c r="F66" s="47"/>
      <c r="G66" s="47"/>
    </row>
    <row r="67" spans="1:7" hidden="1" outlineLevel="1" x14ac:dyDescent="0.25">
      <c r="A67" s="24" t="s">
        <v>1493</v>
      </c>
      <c r="B67" s="47"/>
      <c r="C67" s="24"/>
      <c r="D67" s="24"/>
      <c r="E67" s="47"/>
      <c r="F67" s="47"/>
      <c r="G67" s="47"/>
    </row>
    <row r="68" spans="1:7" hidden="1" outlineLevel="1" x14ac:dyDescent="0.25">
      <c r="A68" s="24" t="s">
        <v>1494</v>
      </c>
      <c r="B68" s="47"/>
      <c r="C68" s="24"/>
      <c r="D68" s="24"/>
      <c r="E68" s="47"/>
      <c r="F68" s="47"/>
      <c r="G68" s="47"/>
    </row>
    <row r="69" spans="1:7" hidden="1" outlineLevel="1" x14ac:dyDescent="0.25">
      <c r="A69" s="24" t="s">
        <v>1495</v>
      </c>
      <c r="B69" s="47"/>
      <c r="C69" s="24"/>
      <c r="D69" s="24"/>
      <c r="E69" s="47"/>
      <c r="F69" s="47"/>
      <c r="G69" s="47"/>
    </row>
    <row r="70" spans="1:7" hidden="1" outlineLevel="1" x14ac:dyDescent="0.25">
      <c r="A70" s="24" t="s">
        <v>1496</v>
      </c>
      <c r="B70" s="47"/>
      <c r="C70" s="24"/>
      <c r="D70" s="24"/>
      <c r="E70" s="47"/>
      <c r="F70" s="47"/>
      <c r="G70" s="47"/>
    </row>
    <row r="71" spans="1:7" hidden="1" outlineLevel="1" x14ac:dyDescent="0.25">
      <c r="A71" s="24" t="s">
        <v>1497</v>
      </c>
      <c r="B71" s="47"/>
      <c r="C71" s="24"/>
      <c r="D71" s="24"/>
      <c r="E71" s="47"/>
      <c r="F71" s="47"/>
      <c r="G71" s="47"/>
    </row>
    <row r="72" spans="1:7" hidden="1" outlineLevel="1" x14ac:dyDescent="0.25">
      <c r="A72" s="24" t="s">
        <v>1498</v>
      </c>
      <c r="B72" s="47"/>
      <c r="C72" s="24"/>
      <c r="D72" s="24"/>
      <c r="E72" s="47"/>
      <c r="F72" s="47"/>
      <c r="G72" s="47"/>
    </row>
    <row r="73" spans="1:7" ht="18.75" x14ac:dyDescent="0.25">
      <c r="A73" s="30"/>
      <c r="B73" s="29" t="s">
        <v>1417</v>
      </c>
      <c r="C73" s="30"/>
      <c r="D73" s="30"/>
      <c r="E73" s="30"/>
      <c r="F73" s="30"/>
      <c r="G73" s="30"/>
    </row>
    <row r="74" spans="1:7" x14ac:dyDescent="0.25">
      <c r="A74" s="32"/>
      <c r="B74" s="33" t="s">
        <v>1499</v>
      </c>
      <c r="C74" s="32" t="s">
        <v>1500</v>
      </c>
      <c r="D74" s="32"/>
      <c r="E74" s="34"/>
      <c r="F74" s="34"/>
      <c r="G74" s="34"/>
    </row>
    <row r="75" spans="1:7" x14ac:dyDescent="0.25">
      <c r="A75" s="24" t="s">
        <v>1501</v>
      </c>
      <c r="B75" s="24" t="s">
        <v>1502</v>
      </c>
      <c r="C75" s="35">
        <v>63.130126021040653</v>
      </c>
      <c r="D75" s="24"/>
      <c r="E75" s="24"/>
      <c r="F75" s="24"/>
      <c r="G75" s="24"/>
    </row>
    <row r="76" spans="1:7" x14ac:dyDescent="0.25">
      <c r="A76" s="24" t="s">
        <v>1503</v>
      </c>
      <c r="B76" s="24" t="s">
        <v>1504</v>
      </c>
      <c r="C76" s="35">
        <v>177.14397541260905</v>
      </c>
      <c r="D76" s="24"/>
      <c r="E76" s="24"/>
      <c r="F76" s="24"/>
      <c r="G76" s="24"/>
    </row>
    <row r="77" spans="1:7" hidden="1" outlineLevel="1" x14ac:dyDescent="0.25">
      <c r="A77" s="24" t="s">
        <v>1505</v>
      </c>
      <c r="B77" s="24"/>
      <c r="C77" s="24"/>
      <c r="D77" s="24"/>
      <c r="E77" s="24"/>
      <c r="F77" s="24"/>
      <c r="G77" s="24"/>
    </row>
    <row r="78" spans="1:7" hidden="1" outlineLevel="1" x14ac:dyDescent="0.25">
      <c r="A78" s="24" t="s">
        <v>1506</v>
      </c>
      <c r="B78" s="24"/>
      <c r="C78" s="24"/>
      <c r="D78" s="24"/>
      <c r="E78" s="24"/>
      <c r="F78" s="24"/>
      <c r="G78" s="24"/>
    </row>
    <row r="79" spans="1:7" hidden="1" outlineLevel="1" x14ac:dyDescent="0.25">
      <c r="A79" s="24" t="s">
        <v>1507</v>
      </c>
      <c r="B79" s="24"/>
      <c r="C79" s="24"/>
      <c r="D79" s="24"/>
      <c r="E79" s="24"/>
      <c r="F79" s="24"/>
      <c r="G79" s="24"/>
    </row>
    <row r="80" spans="1:7" hidden="1" outlineLevel="1" x14ac:dyDescent="0.25">
      <c r="A80" s="24" t="s">
        <v>1508</v>
      </c>
      <c r="B80" s="24"/>
      <c r="C80" s="24"/>
      <c r="D80" s="24"/>
      <c r="E80" s="24"/>
      <c r="F80" s="24"/>
      <c r="G80" s="24"/>
    </row>
    <row r="81" spans="1:7" ht="30" x14ac:dyDescent="0.25">
      <c r="A81" s="32"/>
      <c r="B81" s="33" t="s">
        <v>1509</v>
      </c>
      <c r="C81" s="32" t="s">
        <v>589</v>
      </c>
      <c r="D81" s="32" t="s">
        <v>590</v>
      </c>
      <c r="E81" s="34" t="s">
        <v>1510</v>
      </c>
      <c r="F81" s="34" t="s">
        <v>1511</v>
      </c>
      <c r="G81" s="34" t="s">
        <v>1512</v>
      </c>
    </row>
    <row r="82" spans="1:7" x14ac:dyDescent="0.25">
      <c r="A82" s="24" t="s">
        <v>1513</v>
      </c>
      <c r="B82" s="24" t="s">
        <v>1514</v>
      </c>
      <c r="C82" s="24"/>
      <c r="D82" s="24"/>
      <c r="E82" s="24"/>
      <c r="F82" s="24"/>
      <c r="G82" s="24"/>
    </row>
    <row r="83" spans="1:7" x14ac:dyDescent="0.25">
      <c r="A83" s="24" t="s">
        <v>1515</v>
      </c>
      <c r="B83" s="24" t="s">
        <v>1516</v>
      </c>
      <c r="C83" s="24"/>
      <c r="D83" s="24"/>
      <c r="E83" s="24"/>
      <c r="F83" s="24"/>
      <c r="G83" s="24"/>
    </row>
    <row r="84" spans="1:7" x14ac:dyDescent="0.25">
      <c r="A84" s="24" t="s">
        <v>1517</v>
      </c>
      <c r="B84" s="24" t="s">
        <v>1518</v>
      </c>
      <c r="C84" s="24"/>
      <c r="D84" s="24"/>
      <c r="E84" s="24"/>
      <c r="F84" s="24"/>
      <c r="G84" s="24"/>
    </row>
    <row r="85" spans="1:7" x14ac:dyDescent="0.25">
      <c r="A85" s="24" t="s">
        <v>1519</v>
      </c>
      <c r="B85" s="24" t="s">
        <v>1520</v>
      </c>
      <c r="C85" s="24"/>
      <c r="D85" s="24"/>
      <c r="E85" s="24"/>
      <c r="F85" s="24"/>
      <c r="G85" s="24"/>
    </row>
    <row r="86" spans="1:7" x14ac:dyDescent="0.25">
      <c r="A86" s="24" t="s">
        <v>1521</v>
      </c>
      <c r="B86" s="24" t="s">
        <v>1522</v>
      </c>
      <c r="C86" s="24"/>
      <c r="D86" s="24"/>
      <c r="E86" s="24"/>
      <c r="F86" s="24"/>
      <c r="G86" s="24"/>
    </row>
    <row r="87" spans="1:7" hidden="1" outlineLevel="1" x14ac:dyDescent="0.25">
      <c r="A87" s="24" t="s">
        <v>1523</v>
      </c>
      <c r="B87" s="24"/>
      <c r="C87" s="24"/>
      <c r="D87" s="24"/>
      <c r="E87" s="24"/>
      <c r="F87" s="24"/>
      <c r="G87" s="24"/>
    </row>
    <row r="88" spans="1:7" hidden="1" outlineLevel="1" x14ac:dyDescent="0.25">
      <c r="A88" s="24" t="s">
        <v>1524</v>
      </c>
      <c r="B88" s="24"/>
      <c r="C88" s="24"/>
      <c r="D88" s="24"/>
      <c r="E88" s="24"/>
      <c r="F88" s="24"/>
      <c r="G88" s="24"/>
    </row>
    <row r="89" spans="1:7" hidden="1" outlineLevel="1" x14ac:dyDescent="0.25">
      <c r="A89" s="24" t="s">
        <v>1525</v>
      </c>
      <c r="B89" s="24"/>
      <c r="C89" s="24"/>
      <c r="D89" s="24"/>
      <c r="E89" s="24"/>
      <c r="F89" s="24"/>
      <c r="G89" s="24"/>
    </row>
    <row r="90" spans="1:7" hidden="1" outlineLevel="1" x14ac:dyDescent="0.25">
      <c r="A90" s="24" t="s">
        <v>1526</v>
      </c>
      <c r="B90" s="24"/>
      <c r="C90" s="24"/>
      <c r="D90" s="24"/>
      <c r="E90" s="24"/>
      <c r="F90" s="24"/>
      <c r="G90" s="24"/>
    </row>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abSelected="1" topLeftCell="A2" zoomScaleNormal="100" workbookViewId="0">
      <selection activeCell="B443" sqref="B443"/>
    </sheetView>
  </sheetViews>
  <sheetFormatPr baseColWidth="10" defaultColWidth="8.85546875" defaultRowHeight="15" outlineLevelRow="2" x14ac:dyDescent="0.25"/>
  <cols>
    <col min="1" max="1" width="14.85546875" style="442" customWidth="1"/>
    <col min="2" max="2" width="64.85546875" style="442" customWidth="1"/>
    <col min="3" max="3" width="17.85546875" style="442" bestFit="1" customWidth="1"/>
    <col min="4" max="4" width="29.7109375" style="442" bestFit="1" customWidth="1"/>
    <col min="5" max="5" width="41" style="442" customWidth="1"/>
    <col min="6" max="6" width="37.85546875" style="442" bestFit="1" customWidth="1"/>
    <col min="7" max="7" width="36.7109375" style="442" bestFit="1" customWidth="1"/>
    <col min="8" max="11" width="8.85546875" style="442" customWidth="1"/>
    <col min="12" max="16384" width="8.85546875" style="442"/>
  </cols>
  <sheetData>
    <row r="1" spans="1:7" ht="31.5" x14ac:dyDescent="0.25">
      <c r="A1" s="438" t="s">
        <v>1527</v>
      </c>
      <c r="B1" s="438"/>
      <c r="C1" s="439"/>
      <c r="D1" s="439"/>
      <c r="E1" s="439"/>
      <c r="F1" s="440" t="s">
        <v>13</v>
      </c>
      <c r="G1" s="441"/>
    </row>
    <row r="2" spans="1:7" x14ac:dyDescent="0.25">
      <c r="A2" s="439"/>
      <c r="B2" s="443"/>
      <c r="C2" s="443"/>
      <c r="D2" s="439"/>
      <c r="E2" s="439"/>
      <c r="F2" s="439"/>
      <c r="G2" s="439"/>
    </row>
    <row r="3" spans="1:7" ht="18.75" x14ac:dyDescent="0.25">
      <c r="A3" s="444"/>
      <c r="B3" s="445" t="s">
        <v>14</v>
      </c>
      <c r="C3" s="446" t="s">
        <v>15</v>
      </c>
      <c r="D3" s="444"/>
      <c r="E3" s="444"/>
      <c r="F3" s="439"/>
      <c r="G3" s="439"/>
    </row>
    <row r="4" spans="1:7" x14ac:dyDescent="0.25">
      <c r="A4" s="430"/>
      <c r="B4" s="430"/>
      <c r="C4" s="430"/>
      <c r="D4" s="430"/>
      <c r="E4" s="430"/>
      <c r="F4" s="430"/>
      <c r="G4" s="430"/>
    </row>
    <row r="5" spans="1:7" ht="18.75" x14ac:dyDescent="0.25">
      <c r="A5" s="447"/>
      <c r="B5" s="514" t="s">
        <v>1528</v>
      </c>
      <c r="C5" s="515"/>
      <c r="D5" s="430"/>
      <c r="E5" s="448"/>
      <c r="F5" s="448"/>
      <c r="G5" s="448"/>
    </row>
    <row r="6" spans="1:7" x14ac:dyDescent="0.25">
      <c r="A6" s="502"/>
      <c r="B6" s="516" t="s">
        <v>1529</v>
      </c>
      <c r="C6" s="517"/>
      <c r="D6" s="450"/>
      <c r="E6" s="430"/>
      <c r="F6" s="430"/>
      <c r="G6" s="430"/>
    </row>
    <row r="7" spans="1:7" x14ac:dyDescent="0.25">
      <c r="A7" s="430"/>
      <c r="B7" s="516" t="s">
        <v>1530</v>
      </c>
      <c r="C7" s="517"/>
      <c r="D7" s="450"/>
      <c r="E7" s="430"/>
      <c r="F7" s="430"/>
      <c r="G7" s="430"/>
    </row>
    <row r="8" spans="1:7" x14ac:dyDescent="0.25">
      <c r="A8" s="430"/>
      <c r="B8" s="516" t="s">
        <v>1531</v>
      </c>
      <c r="C8" s="517"/>
      <c r="D8" s="450"/>
      <c r="E8" s="430"/>
      <c r="F8" s="430"/>
      <c r="G8" s="430"/>
    </row>
    <row r="9" spans="1:7" x14ac:dyDescent="0.25">
      <c r="A9" s="449"/>
      <c r="B9" s="518" t="s">
        <v>1532</v>
      </c>
      <c r="C9" s="518"/>
      <c r="D9" s="450"/>
      <c r="E9" s="430"/>
      <c r="F9" s="430"/>
      <c r="G9" s="430"/>
    </row>
    <row r="10" spans="1:7" x14ac:dyDescent="0.25">
      <c r="A10" s="430"/>
      <c r="B10" s="451"/>
      <c r="C10" s="452"/>
      <c r="D10" s="430"/>
      <c r="E10" s="430"/>
      <c r="F10" s="430"/>
      <c r="G10" s="430"/>
    </row>
    <row r="11" spans="1:7" x14ac:dyDescent="0.25">
      <c r="A11" s="430"/>
      <c r="B11" s="500"/>
      <c r="C11" s="430"/>
      <c r="D11" s="430"/>
      <c r="E11" s="430"/>
      <c r="F11" s="430"/>
      <c r="G11" s="430"/>
    </row>
    <row r="12" spans="1:7" x14ac:dyDescent="0.25">
      <c r="A12" s="430"/>
      <c r="B12" s="500"/>
      <c r="C12" s="430"/>
      <c r="D12" s="430"/>
      <c r="E12" s="430"/>
      <c r="F12" s="430"/>
      <c r="G12" s="430"/>
    </row>
    <row r="13" spans="1:7" ht="18.75" customHeight="1" x14ac:dyDescent="0.25">
      <c r="A13" s="499"/>
      <c r="B13" s="513" t="s">
        <v>1529</v>
      </c>
      <c r="C13" s="513"/>
      <c r="D13" s="499"/>
      <c r="E13" s="499"/>
      <c r="F13" s="499"/>
      <c r="G13" s="499"/>
    </row>
    <row r="14" spans="1:7" ht="30" x14ac:dyDescent="0.25">
      <c r="A14" s="453"/>
      <c r="B14" s="453" t="s">
        <v>1533</v>
      </c>
      <c r="C14" s="453" t="s">
        <v>64</v>
      </c>
      <c r="D14" s="453" t="s">
        <v>1534</v>
      </c>
      <c r="E14" s="453"/>
      <c r="F14" s="453" t="s">
        <v>1535</v>
      </c>
      <c r="G14" s="453" t="s">
        <v>1536</v>
      </c>
    </row>
    <row r="15" spans="1:7" x14ac:dyDescent="0.25">
      <c r="A15" s="430" t="s">
        <v>1537</v>
      </c>
      <c r="B15" s="454" t="s">
        <v>1538</v>
      </c>
      <c r="C15" s="455">
        <v>7840.1530759799998</v>
      </c>
      <c r="D15" s="456">
        <v>51640</v>
      </c>
      <c r="F15" s="457">
        <f>IF(OR('B1. HTT Mortgage Assets'!$C$15=0,C15="[For completion]"),"",C15/'B1. HTT Mortgage Assets'!$C$15)</f>
        <v>0.1505750535899095</v>
      </c>
      <c r="G15" s="457">
        <f>IF(OR('B1. HTT Mortgage Assets'!$F$28=0,D15="[For completion]"),"",D15/'B1. HTT Mortgage Assets'!$F$28)</f>
        <v>0.12405439751699021</v>
      </c>
    </row>
    <row r="16" spans="1:7" x14ac:dyDescent="0.25">
      <c r="A16" s="430" t="s">
        <v>1539</v>
      </c>
      <c r="B16" s="458" t="s">
        <v>1540</v>
      </c>
      <c r="C16" s="455"/>
      <c r="D16" s="456"/>
      <c r="F16" s="457">
        <f>IF(OR('B1. HTT Mortgage Assets'!$C$15=0,C16="[For completion]"),"",C16/'B1. HTT Mortgage Assets'!$C$15)</f>
        <v>0</v>
      </c>
      <c r="G16" s="457">
        <f>IF(OR('B1. HTT Mortgage Assets'!$F$28=0,D16="[For completion]"),"",D16/'B1. HTT Mortgage Assets'!$F$28)</f>
        <v>0</v>
      </c>
    </row>
    <row r="17" spans="1:7" x14ac:dyDescent="0.25">
      <c r="A17" s="430" t="s">
        <v>1541</v>
      </c>
      <c r="B17" s="458" t="s">
        <v>1542</v>
      </c>
      <c r="C17" s="497"/>
      <c r="D17" s="456"/>
      <c r="F17" s="457">
        <f>IF(OR('B1. HTT Mortgage Assets'!$C$15=0,C15="[For completion]"),"",C17/'B1. HTT Mortgage Assets'!$C$15)</f>
        <v>0</v>
      </c>
      <c r="G17" s="457">
        <f>IF(OR('B1. HTT Mortgage Assets'!$F$28=0,D17="[For completion]"),"",D17/'B1. HTT Mortgage Assets'!$F$28)</f>
        <v>0</v>
      </c>
    </row>
    <row r="18" spans="1:7" x14ac:dyDescent="0.25">
      <c r="A18" s="430" t="s">
        <v>1543</v>
      </c>
      <c r="B18" s="458" t="s">
        <v>1544</v>
      </c>
      <c r="C18" s="459">
        <f>SUM(C15:C16)</f>
        <v>7840.1530759799998</v>
      </c>
      <c r="D18" s="460">
        <f>SUM(D15:D17)</f>
        <v>51640</v>
      </c>
      <c r="F18" s="457">
        <f>SUM(F15:F17)</f>
        <v>0.1505750535899095</v>
      </c>
      <c r="G18" s="457">
        <f>SUM(G15:G17)</f>
        <v>0.12405439751699021</v>
      </c>
    </row>
    <row r="19" spans="1:7" hidden="1" outlineLevel="1" x14ac:dyDescent="0.25">
      <c r="A19" s="458" t="s">
        <v>1545</v>
      </c>
      <c r="B19" s="461" t="s">
        <v>109</v>
      </c>
      <c r="C19" s="462"/>
      <c r="D19" s="462"/>
      <c r="F19" s="458"/>
      <c r="G19" s="458"/>
    </row>
    <row r="20" spans="1:7" hidden="1" outlineLevel="1" x14ac:dyDescent="0.25">
      <c r="A20" s="458" t="s">
        <v>1546</v>
      </c>
      <c r="B20" s="461" t="s">
        <v>109</v>
      </c>
      <c r="C20" s="462"/>
      <c r="D20" s="462"/>
      <c r="F20" s="458"/>
      <c r="G20" s="458"/>
    </row>
    <row r="21" spans="1:7" hidden="1" outlineLevel="1" x14ac:dyDescent="0.25">
      <c r="A21" s="458" t="s">
        <v>1547</v>
      </c>
      <c r="B21" s="461" t="s">
        <v>109</v>
      </c>
      <c r="C21" s="462"/>
      <c r="D21" s="462"/>
      <c r="F21" s="458"/>
      <c r="G21" s="458"/>
    </row>
    <row r="22" spans="1:7" hidden="1" outlineLevel="1" x14ac:dyDescent="0.25">
      <c r="A22" s="458" t="s">
        <v>1548</v>
      </c>
      <c r="B22" s="461" t="s">
        <v>109</v>
      </c>
      <c r="C22" s="462"/>
      <c r="D22" s="462"/>
      <c r="F22" s="458"/>
      <c r="G22" s="458"/>
    </row>
    <row r="23" spans="1:7" hidden="1" outlineLevel="1" x14ac:dyDescent="0.25">
      <c r="A23" s="458" t="s">
        <v>1549</v>
      </c>
      <c r="B23" s="461" t="s">
        <v>109</v>
      </c>
      <c r="C23" s="462"/>
      <c r="D23" s="462"/>
      <c r="F23" s="458"/>
      <c r="G23" s="458"/>
    </row>
    <row r="24" spans="1:7" ht="18.75" collapsed="1" x14ac:dyDescent="0.25">
      <c r="A24" s="499"/>
      <c r="B24" s="513" t="s">
        <v>1530</v>
      </c>
      <c r="C24" s="513"/>
      <c r="D24" s="499"/>
      <c r="E24" s="499"/>
      <c r="F24" s="499"/>
      <c r="G24" s="499"/>
    </row>
    <row r="25" spans="1:7" x14ac:dyDescent="0.25">
      <c r="A25" s="453"/>
      <c r="B25" s="453" t="s">
        <v>1550</v>
      </c>
      <c r="C25" s="453" t="s">
        <v>64</v>
      </c>
      <c r="D25" s="453"/>
      <c r="E25" s="453"/>
      <c r="F25" s="453" t="s">
        <v>1551</v>
      </c>
      <c r="G25" s="453"/>
    </row>
    <row r="26" spans="1:7" x14ac:dyDescent="0.25">
      <c r="A26" s="430" t="s">
        <v>1552</v>
      </c>
      <c r="B26" s="430" t="s">
        <v>556</v>
      </c>
      <c r="C26" s="463">
        <v>7840.1530759799998</v>
      </c>
      <c r="D26" s="464"/>
      <c r="E26" s="430"/>
      <c r="F26" s="457">
        <v>1</v>
      </c>
    </row>
    <row r="27" spans="1:7" x14ac:dyDescent="0.25">
      <c r="A27" s="430" t="s">
        <v>1553</v>
      </c>
      <c r="B27" s="430" t="s">
        <v>558</v>
      </c>
      <c r="C27" s="463"/>
      <c r="D27" s="464"/>
      <c r="E27" s="430"/>
      <c r="F27" s="457">
        <f>IF($C$29=0,"",IF(C27="[For completion]","",C27/$C$29))</f>
        <v>0</v>
      </c>
    </row>
    <row r="28" spans="1:7" x14ac:dyDescent="0.25">
      <c r="A28" s="430" t="s">
        <v>1554</v>
      </c>
      <c r="B28" s="430" t="s">
        <v>105</v>
      </c>
      <c r="C28" s="463"/>
      <c r="D28" s="464"/>
      <c r="E28" s="430"/>
      <c r="F28" s="457">
        <f>IF($C$29=0,"",IF(C28="[For completion]","",C28/$C$29))</f>
        <v>0</v>
      </c>
    </row>
    <row r="29" spans="1:7" x14ac:dyDescent="0.25">
      <c r="A29" s="430" t="s">
        <v>1555</v>
      </c>
      <c r="B29" s="465" t="s">
        <v>107</v>
      </c>
      <c r="C29" s="464">
        <f>SUM(C26:C28)</f>
        <v>7840.1530759799998</v>
      </c>
      <c r="D29" s="430"/>
      <c r="E29" s="430"/>
      <c r="F29" s="466">
        <f>F26</f>
        <v>1</v>
      </c>
    </row>
    <row r="30" spans="1:7" hidden="1" outlineLevel="1" x14ac:dyDescent="0.25">
      <c r="A30" s="430" t="s">
        <v>1556</v>
      </c>
      <c r="B30" s="467" t="s">
        <v>564</v>
      </c>
      <c r="C30" s="463"/>
      <c r="D30" s="430"/>
      <c r="E30" s="430"/>
      <c r="F30" s="457">
        <f>IF($C$29=0,"",IF(C30="[For completion]","",C30/$C$29))</f>
        <v>0</v>
      </c>
    </row>
    <row r="31" spans="1:7" hidden="1" outlineLevel="1" x14ac:dyDescent="0.25">
      <c r="A31" s="430" t="s">
        <v>1557</v>
      </c>
      <c r="B31" s="467" t="s">
        <v>1558</v>
      </c>
      <c r="C31" s="463"/>
      <c r="D31" s="430"/>
      <c r="E31" s="430"/>
      <c r="F31" s="457">
        <f t="shared" ref="F31:F38" si="0">IF($C$29=0,"",IF(C31="[For completion]","",C31/$C$29))</f>
        <v>0</v>
      </c>
      <c r="G31" s="448"/>
    </row>
    <row r="32" spans="1:7" hidden="1" outlineLevel="1" x14ac:dyDescent="0.25">
      <c r="A32" s="430" t="s">
        <v>1559</v>
      </c>
      <c r="B32" s="467" t="s">
        <v>1560</v>
      </c>
      <c r="C32" s="463"/>
      <c r="D32" s="430"/>
      <c r="E32" s="430"/>
      <c r="F32" s="457">
        <f>IF($C$29=0,"",IF(C32="[For completion]","",C32/$C$29))</f>
        <v>0</v>
      </c>
      <c r="G32" s="448"/>
    </row>
    <row r="33" spans="1:7" hidden="1" outlineLevel="1" x14ac:dyDescent="0.25">
      <c r="A33" s="430" t="s">
        <v>1561</v>
      </c>
      <c r="B33" s="467" t="s">
        <v>1562</v>
      </c>
      <c r="C33" s="463"/>
      <c r="D33" s="430"/>
      <c r="E33" s="430"/>
      <c r="F33" s="457">
        <f t="shared" si="0"/>
        <v>0</v>
      </c>
      <c r="G33" s="448"/>
    </row>
    <row r="34" spans="1:7" hidden="1" outlineLevel="1" x14ac:dyDescent="0.25">
      <c r="A34" s="430" t="s">
        <v>1563</v>
      </c>
      <c r="B34" s="467" t="s">
        <v>1564</v>
      </c>
      <c r="C34" s="463"/>
      <c r="D34" s="430"/>
      <c r="E34" s="430"/>
      <c r="F34" s="457">
        <f t="shared" si="0"/>
        <v>0</v>
      </c>
      <c r="G34" s="448"/>
    </row>
    <row r="35" spans="1:7" hidden="1" outlineLevel="1" x14ac:dyDescent="0.25">
      <c r="A35" s="430" t="s">
        <v>1565</v>
      </c>
      <c r="B35" s="467" t="s">
        <v>1566</v>
      </c>
      <c r="C35" s="463"/>
      <c r="D35" s="430"/>
      <c r="E35" s="430"/>
      <c r="F35" s="457">
        <f t="shared" si="0"/>
        <v>0</v>
      </c>
      <c r="G35" s="448"/>
    </row>
    <row r="36" spans="1:7" hidden="1" outlineLevel="1" x14ac:dyDescent="0.25">
      <c r="A36" s="430" t="s">
        <v>1567</v>
      </c>
      <c r="B36" s="467" t="s">
        <v>1568</v>
      </c>
      <c r="C36" s="463"/>
      <c r="D36" s="430"/>
      <c r="E36" s="430"/>
      <c r="F36" s="457">
        <f t="shared" si="0"/>
        <v>0</v>
      </c>
      <c r="G36" s="448"/>
    </row>
    <row r="37" spans="1:7" hidden="1" outlineLevel="1" x14ac:dyDescent="0.25">
      <c r="A37" s="430" t="s">
        <v>1569</v>
      </c>
      <c r="B37" s="467" t="s">
        <v>1570</v>
      </c>
      <c r="C37" s="463"/>
      <c r="D37" s="430"/>
      <c r="E37" s="430"/>
      <c r="F37" s="457">
        <f t="shared" si="0"/>
        <v>0</v>
      </c>
      <c r="G37" s="448"/>
    </row>
    <row r="38" spans="1:7" hidden="1" outlineLevel="1" x14ac:dyDescent="0.25">
      <c r="A38" s="430" t="s">
        <v>1571</v>
      </c>
      <c r="B38" s="467" t="s">
        <v>1572</v>
      </c>
      <c r="C38" s="463"/>
      <c r="D38" s="430"/>
      <c r="F38" s="457">
        <f t="shared" si="0"/>
        <v>0</v>
      </c>
      <c r="G38" s="448"/>
    </row>
    <row r="39" spans="1:7" hidden="1" outlineLevel="1" x14ac:dyDescent="0.25">
      <c r="A39" s="430" t="s">
        <v>1573</v>
      </c>
      <c r="B39" s="461" t="s">
        <v>1574</v>
      </c>
      <c r="C39" s="463"/>
      <c r="D39" s="430"/>
      <c r="F39" s="458"/>
      <c r="G39" s="458"/>
    </row>
    <row r="40" spans="1:7" hidden="1" outlineLevel="1" x14ac:dyDescent="0.25">
      <c r="A40" s="430" t="s">
        <v>1575</v>
      </c>
      <c r="B40" s="461" t="s">
        <v>109</v>
      </c>
      <c r="C40" s="468"/>
      <c r="D40" s="469"/>
      <c r="F40" s="458"/>
      <c r="G40" s="458"/>
    </row>
    <row r="41" spans="1:7" hidden="1" outlineLevel="1" x14ac:dyDescent="0.25">
      <c r="A41" s="430" t="s">
        <v>1576</v>
      </c>
      <c r="B41" s="461" t="s">
        <v>109</v>
      </c>
      <c r="C41" s="468"/>
      <c r="D41" s="469"/>
      <c r="E41" s="469"/>
      <c r="F41" s="458"/>
      <c r="G41" s="458"/>
    </row>
    <row r="42" spans="1:7" hidden="1" outlineLevel="1" x14ac:dyDescent="0.25">
      <c r="A42" s="430" t="s">
        <v>1577</v>
      </c>
      <c r="B42" s="461" t="s">
        <v>109</v>
      </c>
      <c r="C42" s="468"/>
      <c r="D42" s="469"/>
      <c r="E42" s="469"/>
      <c r="F42" s="458"/>
      <c r="G42" s="458"/>
    </row>
    <row r="43" spans="1:7" hidden="1" outlineLevel="1" x14ac:dyDescent="0.25">
      <c r="A43" s="430" t="s">
        <v>1578</v>
      </c>
      <c r="B43" s="461" t="s">
        <v>109</v>
      </c>
      <c r="C43" s="468"/>
      <c r="D43" s="469"/>
      <c r="E43" s="469"/>
      <c r="F43" s="458"/>
      <c r="G43" s="458"/>
    </row>
    <row r="44" spans="1:7" hidden="1" outlineLevel="1" x14ac:dyDescent="0.25">
      <c r="A44" s="430" t="s">
        <v>1579</v>
      </c>
      <c r="B44" s="461" t="s">
        <v>109</v>
      </c>
      <c r="C44" s="468"/>
      <c r="D44" s="469"/>
      <c r="E44" s="469"/>
      <c r="F44" s="458"/>
      <c r="G44" s="458"/>
    </row>
    <row r="45" spans="1:7" hidden="1" outlineLevel="1" x14ac:dyDescent="0.25">
      <c r="A45" s="430" t="s">
        <v>1580</v>
      </c>
      <c r="B45" s="461" t="s">
        <v>109</v>
      </c>
      <c r="C45" s="468"/>
      <c r="D45" s="469"/>
      <c r="E45" s="469"/>
      <c r="F45" s="458"/>
      <c r="G45" s="458"/>
    </row>
    <row r="46" spans="1:7" hidden="1" outlineLevel="1" x14ac:dyDescent="0.25">
      <c r="A46" s="430" t="s">
        <v>1581</v>
      </c>
      <c r="B46" s="461" t="s">
        <v>109</v>
      </c>
      <c r="C46" s="468"/>
      <c r="D46" s="469"/>
      <c r="E46" s="469"/>
      <c r="F46" s="458"/>
    </row>
    <row r="47" spans="1:7" hidden="1" outlineLevel="1" x14ac:dyDescent="0.25">
      <c r="A47" s="430" t="s">
        <v>1582</v>
      </c>
      <c r="B47" s="461" t="s">
        <v>109</v>
      </c>
      <c r="C47" s="468"/>
      <c r="D47" s="469"/>
      <c r="E47" s="469"/>
      <c r="F47" s="458"/>
    </row>
    <row r="48" spans="1:7" collapsed="1" x14ac:dyDescent="0.25">
      <c r="A48" s="453"/>
      <c r="B48" s="453" t="s">
        <v>574</v>
      </c>
      <c r="C48" s="453" t="s">
        <v>575</v>
      </c>
      <c r="D48" s="453" t="s">
        <v>576</v>
      </c>
      <c r="E48" s="453"/>
      <c r="F48" s="453" t="s">
        <v>1583</v>
      </c>
      <c r="G48" s="453"/>
    </row>
    <row r="49" spans="1:7" x14ac:dyDescent="0.25">
      <c r="A49" s="430" t="s">
        <v>1584</v>
      </c>
      <c r="B49" s="430" t="s">
        <v>1585</v>
      </c>
      <c r="C49" s="464">
        <v>51640</v>
      </c>
      <c r="D49" s="470"/>
      <c r="E49" s="430"/>
      <c r="F49" s="471">
        <f>C49</f>
        <v>51640</v>
      </c>
      <c r="G49" s="458"/>
    </row>
    <row r="50" spans="1:7" hidden="1" outlineLevel="1" x14ac:dyDescent="0.25">
      <c r="A50" s="430" t="s">
        <v>1586</v>
      </c>
      <c r="B50" s="472" t="s">
        <v>581</v>
      </c>
      <c r="C50" s="473"/>
      <c r="D50" s="473"/>
      <c r="E50" s="430"/>
      <c r="F50" s="430"/>
      <c r="G50" s="458"/>
    </row>
    <row r="51" spans="1:7" hidden="1" outlineLevel="1" x14ac:dyDescent="0.25">
      <c r="A51" s="430" t="s">
        <v>1587</v>
      </c>
      <c r="B51" s="472" t="s">
        <v>583</v>
      </c>
      <c r="C51" s="473"/>
      <c r="D51" s="473"/>
      <c r="E51" s="430"/>
      <c r="F51" s="430"/>
      <c r="G51" s="458"/>
    </row>
    <row r="52" spans="1:7" hidden="1" outlineLevel="2" x14ac:dyDescent="0.25">
      <c r="A52" s="430" t="s">
        <v>1588</v>
      </c>
      <c r="B52" s="474"/>
      <c r="C52" s="430"/>
      <c r="D52" s="430"/>
      <c r="E52" s="430"/>
      <c r="F52" s="430"/>
      <c r="G52" s="458"/>
    </row>
    <row r="53" spans="1:7" hidden="1" outlineLevel="2" x14ac:dyDescent="0.25">
      <c r="A53" s="430" t="s">
        <v>1589</v>
      </c>
      <c r="B53" s="474"/>
      <c r="C53" s="430"/>
      <c r="D53" s="430"/>
      <c r="E53" s="430"/>
      <c r="F53" s="430"/>
      <c r="G53" s="458"/>
    </row>
    <row r="54" spans="1:7" hidden="1" outlineLevel="2" x14ac:dyDescent="0.25">
      <c r="A54" s="430" t="s">
        <v>1590</v>
      </c>
      <c r="B54" s="474"/>
      <c r="C54" s="430"/>
      <c r="D54" s="430"/>
      <c r="E54" s="430"/>
      <c r="F54" s="430"/>
      <c r="G54" s="458"/>
    </row>
    <row r="55" spans="1:7" hidden="1" outlineLevel="2" x14ac:dyDescent="0.25">
      <c r="A55" s="430" t="s">
        <v>1591</v>
      </c>
      <c r="B55" s="474"/>
      <c r="C55" s="430"/>
      <c r="D55" s="430"/>
      <c r="E55" s="430"/>
      <c r="F55" s="430"/>
      <c r="G55" s="458"/>
    </row>
    <row r="56" spans="1:7" ht="30" collapsed="1" x14ac:dyDescent="0.25">
      <c r="A56" s="453"/>
      <c r="B56" s="453" t="s">
        <v>588</v>
      </c>
      <c r="C56" s="453" t="s">
        <v>589</v>
      </c>
      <c r="D56" s="453" t="s">
        <v>590</v>
      </c>
      <c r="E56" s="453"/>
      <c r="F56" s="453" t="s">
        <v>1592</v>
      </c>
      <c r="G56" s="453"/>
    </row>
    <row r="57" spans="1:7" x14ac:dyDescent="0.25">
      <c r="A57" s="430" t="s">
        <v>1593</v>
      </c>
      <c r="B57" s="430" t="s">
        <v>592</v>
      </c>
      <c r="C57" s="475">
        <v>0</v>
      </c>
      <c r="D57" s="475"/>
      <c r="E57" s="476"/>
      <c r="F57" s="475">
        <f>C57</f>
        <v>0</v>
      </c>
      <c r="G57" s="458"/>
    </row>
    <row r="58" spans="1:7" hidden="1" outlineLevel="1" x14ac:dyDescent="0.25">
      <c r="A58" s="430" t="s">
        <v>1594</v>
      </c>
      <c r="B58" s="430"/>
      <c r="C58" s="466"/>
      <c r="D58" s="466"/>
      <c r="E58" s="476"/>
      <c r="F58" s="466"/>
      <c r="G58" s="458"/>
    </row>
    <row r="59" spans="1:7" hidden="1" outlineLevel="1" x14ac:dyDescent="0.25">
      <c r="A59" s="430" t="s">
        <v>1595</v>
      </c>
      <c r="B59" s="430"/>
      <c r="C59" s="466"/>
      <c r="D59" s="466"/>
      <c r="E59" s="476"/>
      <c r="F59" s="466"/>
      <c r="G59" s="458"/>
    </row>
    <row r="60" spans="1:7" hidden="1" outlineLevel="1" x14ac:dyDescent="0.25">
      <c r="A60" s="430" t="s">
        <v>1596</v>
      </c>
      <c r="B60" s="430"/>
      <c r="C60" s="466"/>
      <c r="D60" s="466"/>
      <c r="E60" s="476"/>
      <c r="F60" s="466"/>
      <c r="G60" s="458"/>
    </row>
    <row r="61" spans="1:7" hidden="1" outlineLevel="1" x14ac:dyDescent="0.25">
      <c r="A61" s="430" t="s">
        <v>1597</v>
      </c>
      <c r="B61" s="430"/>
      <c r="C61" s="466"/>
      <c r="D61" s="466"/>
      <c r="E61" s="476"/>
      <c r="F61" s="466"/>
      <c r="G61" s="458"/>
    </row>
    <row r="62" spans="1:7" hidden="1" outlineLevel="1" x14ac:dyDescent="0.25">
      <c r="A62" s="430" t="s">
        <v>1598</v>
      </c>
      <c r="B62" s="430"/>
      <c r="C62" s="466"/>
      <c r="D62" s="466"/>
      <c r="E62" s="476"/>
      <c r="F62" s="466"/>
      <c r="G62" s="458"/>
    </row>
    <row r="63" spans="1:7" hidden="1" outlineLevel="1" x14ac:dyDescent="0.25">
      <c r="A63" s="430" t="s">
        <v>1599</v>
      </c>
      <c r="B63" s="430"/>
      <c r="C63" s="466"/>
      <c r="D63" s="466"/>
      <c r="E63" s="476"/>
      <c r="F63" s="466"/>
      <c r="G63" s="458"/>
    </row>
    <row r="64" spans="1:7" ht="30" collapsed="1" x14ac:dyDescent="0.25">
      <c r="A64" s="453"/>
      <c r="B64" s="453" t="s">
        <v>599</v>
      </c>
      <c r="C64" s="453" t="s">
        <v>589</v>
      </c>
      <c r="D64" s="453" t="s">
        <v>590</v>
      </c>
      <c r="E64" s="453"/>
      <c r="F64" s="453" t="s">
        <v>1592</v>
      </c>
      <c r="G64" s="453"/>
    </row>
    <row r="65" spans="1:7" x14ac:dyDescent="0.25">
      <c r="A65" s="430" t="s">
        <v>1600</v>
      </c>
      <c r="B65" s="477" t="s">
        <v>601</v>
      </c>
      <c r="C65" s="478">
        <f>C75</f>
        <v>1</v>
      </c>
      <c r="D65" s="478"/>
      <c r="E65" s="466"/>
      <c r="F65" s="478">
        <f>C65</f>
        <v>1</v>
      </c>
      <c r="G65" s="458"/>
    </row>
    <row r="66" spans="1:7" x14ac:dyDescent="0.25">
      <c r="A66" s="430" t="s">
        <v>1601</v>
      </c>
      <c r="B66" s="430" t="s">
        <v>603</v>
      </c>
      <c r="C66" s="475"/>
      <c r="D66" s="475"/>
      <c r="E66" s="466"/>
      <c r="F66" s="475"/>
      <c r="G66" s="458"/>
    </row>
    <row r="67" spans="1:7" x14ac:dyDescent="0.25">
      <c r="A67" s="430" t="s">
        <v>1602</v>
      </c>
      <c r="B67" s="430" t="s">
        <v>605</v>
      </c>
      <c r="C67" s="475"/>
      <c r="D67" s="475"/>
      <c r="E67" s="466"/>
      <c r="F67" s="475"/>
      <c r="G67" s="458"/>
    </row>
    <row r="68" spans="1:7" x14ac:dyDescent="0.25">
      <c r="A68" s="430" t="s">
        <v>1603</v>
      </c>
      <c r="B68" s="430" t="s">
        <v>607</v>
      </c>
      <c r="C68" s="475"/>
      <c r="D68" s="475"/>
      <c r="E68" s="466"/>
      <c r="F68" s="475"/>
      <c r="G68" s="458"/>
    </row>
    <row r="69" spans="1:7" x14ac:dyDescent="0.25">
      <c r="A69" s="430" t="s">
        <v>1604</v>
      </c>
      <c r="B69" s="430" t="s">
        <v>609</v>
      </c>
      <c r="C69" s="475"/>
      <c r="D69" s="475"/>
      <c r="E69" s="466"/>
      <c r="F69" s="475"/>
      <c r="G69" s="458"/>
    </row>
    <row r="70" spans="1:7" x14ac:dyDescent="0.25">
      <c r="A70" s="430" t="s">
        <v>1605</v>
      </c>
      <c r="B70" s="430" t="s">
        <v>611</v>
      </c>
      <c r="C70" s="475"/>
      <c r="D70" s="475"/>
      <c r="E70" s="466"/>
      <c r="F70" s="475"/>
      <c r="G70" s="458"/>
    </row>
    <row r="71" spans="1:7" x14ac:dyDescent="0.25">
      <c r="A71" s="430" t="s">
        <v>1606</v>
      </c>
      <c r="B71" s="430" t="s">
        <v>613</v>
      </c>
      <c r="C71" s="475"/>
      <c r="D71" s="475"/>
      <c r="E71" s="466"/>
      <c r="F71" s="475"/>
      <c r="G71" s="458"/>
    </row>
    <row r="72" spans="1:7" x14ac:dyDescent="0.25">
      <c r="A72" s="430" t="s">
        <v>1607</v>
      </c>
      <c r="B72" s="430" t="s">
        <v>615</v>
      </c>
      <c r="C72" s="475"/>
      <c r="D72" s="475"/>
      <c r="E72" s="466"/>
      <c r="F72" s="475"/>
      <c r="G72" s="458"/>
    </row>
    <row r="73" spans="1:7" x14ac:dyDescent="0.25">
      <c r="A73" s="430" t="s">
        <v>1608</v>
      </c>
      <c r="B73" s="430" t="s">
        <v>617</v>
      </c>
      <c r="C73" s="475"/>
      <c r="D73" s="475"/>
      <c r="E73" s="466"/>
      <c r="F73" s="475"/>
      <c r="G73" s="458"/>
    </row>
    <row r="74" spans="1:7" x14ac:dyDescent="0.25">
      <c r="A74" s="430" t="s">
        <v>1609</v>
      </c>
      <c r="B74" s="430" t="s">
        <v>619</v>
      </c>
      <c r="C74" s="475"/>
      <c r="D74" s="475"/>
      <c r="E74" s="466"/>
      <c r="F74" s="475"/>
      <c r="G74" s="458"/>
    </row>
    <row r="75" spans="1:7" x14ac:dyDescent="0.25">
      <c r="A75" s="430" t="s">
        <v>1610</v>
      </c>
      <c r="B75" s="430" t="s">
        <v>2</v>
      </c>
      <c r="C75" s="475">
        <v>1</v>
      </c>
      <c r="D75" s="475"/>
      <c r="E75" s="466"/>
      <c r="F75" s="475"/>
      <c r="G75" s="458"/>
    </row>
    <row r="76" spans="1:7" x14ac:dyDescent="0.25">
      <c r="A76" s="430" t="s">
        <v>1611</v>
      </c>
      <c r="B76" s="430" t="s">
        <v>622</v>
      </c>
      <c r="C76" s="475"/>
      <c r="D76" s="475"/>
      <c r="E76" s="466"/>
      <c r="F76" s="475"/>
      <c r="G76" s="458"/>
    </row>
    <row r="77" spans="1:7" x14ac:dyDescent="0.25">
      <c r="A77" s="430" t="s">
        <v>1612</v>
      </c>
      <c r="B77" s="430" t="s">
        <v>624</v>
      </c>
      <c r="C77" s="475"/>
      <c r="D77" s="475"/>
      <c r="E77" s="466"/>
      <c r="F77" s="475"/>
      <c r="G77" s="458"/>
    </row>
    <row r="78" spans="1:7" x14ac:dyDescent="0.25">
      <c r="A78" s="430" t="s">
        <v>1613</v>
      </c>
      <c r="B78" s="430" t="s">
        <v>626</v>
      </c>
      <c r="C78" s="475"/>
      <c r="D78" s="475"/>
      <c r="E78" s="466"/>
      <c r="F78" s="475"/>
      <c r="G78" s="458"/>
    </row>
    <row r="79" spans="1:7" x14ac:dyDescent="0.25">
      <c r="A79" s="430" t="s">
        <v>1614</v>
      </c>
      <c r="B79" s="430" t="s">
        <v>628</v>
      </c>
      <c r="C79" s="475"/>
      <c r="D79" s="475"/>
      <c r="E79" s="466"/>
      <c r="F79" s="475"/>
      <c r="G79" s="458"/>
    </row>
    <row r="80" spans="1:7" x14ac:dyDescent="0.25">
      <c r="A80" s="430" t="s">
        <v>1615</v>
      </c>
      <c r="B80" s="430" t="s">
        <v>630</v>
      </c>
      <c r="C80" s="475"/>
      <c r="D80" s="475"/>
      <c r="E80" s="466"/>
      <c r="F80" s="475"/>
      <c r="G80" s="458"/>
    </row>
    <row r="81" spans="1:7" x14ac:dyDescent="0.25">
      <c r="A81" s="430" t="s">
        <v>1616</v>
      </c>
      <c r="B81" s="430" t="s">
        <v>632</v>
      </c>
      <c r="C81" s="475"/>
      <c r="D81" s="475"/>
      <c r="E81" s="466"/>
      <c r="F81" s="475"/>
      <c r="G81" s="458"/>
    </row>
    <row r="82" spans="1:7" x14ac:dyDescent="0.25">
      <c r="A82" s="430" t="s">
        <v>1617</v>
      </c>
      <c r="B82" s="430" t="s">
        <v>634</v>
      </c>
      <c r="C82" s="475"/>
      <c r="D82" s="475"/>
      <c r="E82" s="466"/>
      <c r="F82" s="475"/>
      <c r="G82" s="458"/>
    </row>
    <row r="83" spans="1:7" x14ac:dyDescent="0.25">
      <c r="A83" s="430" t="s">
        <v>1618</v>
      </c>
      <c r="B83" s="430" t="s">
        <v>636</v>
      </c>
      <c r="C83" s="475"/>
      <c r="D83" s="475"/>
      <c r="E83" s="466"/>
      <c r="F83" s="475"/>
      <c r="G83" s="458"/>
    </row>
    <row r="84" spans="1:7" x14ac:dyDescent="0.25">
      <c r="A84" s="430" t="s">
        <v>1619</v>
      </c>
      <c r="B84" s="430" t="s">
        <v>638</v>
      </c>
      <c r="C84" s="475"/>
      <c r="D84" s="475"/>
      <c r="E84" s="466"/>
      <c r="F84" s="475"/>
      <c r="G84" s="458"/>
    </row>
    <row r="85" spans="1:7" x14ac:dyDescent="0.25">
      <c r="A85" s="430" t="s">
        <v>1620</v>
      </c>
      <c r="B85" s="430" t="s">
        <v>640</v>
      </c>
      <c r="C85" s="475"/>
      <c r="D85" s="475"/>
      <c r="E85" s="466"/>
      <c r="F85" s="475"/>
      <c r="G85" s="458"/>
    </row>
    <row r="86" spans="1:7" x14ac:dyDescent="0.25">
      <c r="A86" s="430" t="s">
        <v>1621</v>
      </c>
      <c r="B86" s="430" t="s">
        <v>642</v>
      </c>
      <c r="C86" s="475"/>
      <c r="D86" s="475"/>
      <c r="E86" s="466"/>
      <c r="F86" s="475"/>
      <c r="G86" s="458"/>
    </row>
    <row r="87" spans="1:7" x14ac:dyDescent="0.25">
      <c r="A87" s="430" t="s">
        <v>1622</v>
      </c>
      <c r="B87" s="430" t="s">
        <v>644</v>
      </c>
      <c r="C87" s="475"/>
      <c r="D87" s="475"/>
      <c r="E87" s="466"/>
      <c r="F87" s="475"/>
      <c r="G87" s="458"/>
    </row>
    <row r="88" spans="1:7" x14ac:dyDescent="0.25">
      <c r="A88" s="430" t="s">
        <v>1623</v>
      </c>
      <c r="B88" s="430" t="s">
        <v>646</v>
      </c>
      <c r="C88" s="475"/>
      <c r="D88" s="475"/>
      <c r="E88" s="466"/>
      <c r="F88" s="475"/>
      <c r="G88" s="458"/>
    </row>
    <row r="89" spans="1:7" x14ac:dyDescent="0.25">
      <c r="A89" s="430" t="s">
        <v>1624</v>
      </c>
      <c r="B89" s="430" t="s">
        <v>648</v>
      </c>
      <c r="C89" s="475"/>
      <c r="D89" s="475"/>
      <c r="E89" s="466"/>
      <c r="F89" s="475"/>
      <c r="G89" s="458"/>
    </row>
    <row r="90" spans="1:7" x14ac:dyDescent="0.25">
      <c r="A90" s="430" t="s">
        <v>1625</v>
      </c>
      <c r="B90" s="430" t="s">
        <v>650</v>
      </c>
      <c r="C90" s="475"/>
      <c r="D90" s="475"/>
      <c r="E90" s="466"/>
      <c r="F90" s="475"/>
      <c r="G90" s="458"/>
    </row>
    <row r="91" spans="1:7" x14ac:dyDescent="0.25">
      <c r="A91" s="430" t="s">
        <v>1626</v>
      </c>
      <c r="B91" s="430" t="s">
        <v>652</v>
      </c>
      <c r="C91" s="475"/>
      <c r="D91" s="475"/>
      <c r="E91" s="466"/>
      <c r="F91" s="475"/>
      <c r="G91" s="458"/>
    </row>
    <row r="92" spans="1:7" x14ac:dyDescent="0.25">
      <c r="A92" s="430" t="s">
        <v>1627</v>
      </c>
      <c r="B92" s="430" t="s">
        <v>654</v>
      </c>
      <c r="C92" s="475"/>
      <c r="D92" s="475"/>
      <c r="E92" s="466"/>
      <c r="F92" s="475"/>
      <c r="G92" s="458"/>
    </row>
    <row r="93" spans="1:7" x14ac:dyDescent="0.25">
      <c r="A93" s="430" t="s">
        <v>1628</v>
      </c>
      <c r="B93" s="477" t="s">
        <v>305</v>
      </c>
      <c r="C93" s="478">
        <f>SUM(C94:C96)</f>
        <v>0</v>
      </c>
      <c r="D93" s="478">
        <f>SUM(D94:D96)</f>
        <v>0</v>
      </c>
      <c r="E93" s="478"/>
      <c r="F93" s="478">
        <f>SUM(F94:F96)</f>
        <v>0</v>
      </c>
      <c r="G93" s="458"/>
    </row>
    <row r="94" spans="1:7" x14ac:dyDescent="0.25">
      <c r="A94" s="430" t="s">
        <v>1629</v>
      </c>
      <c r="B94" s="430" t="s">
        <v>657</v>
      </c>
      <c r="C94" s="475"/>
      <c r="D94" s="475"/>
      <c r="E94" s="466"/>
      <c r="F94" s="475"/>
      <c r="G94" s="458"/>
    </row>
    <row r="95" spans="1:7" x14ac:dyDescent="0.25">
      <c r="A95" s="430" t="s">
        <v>1630</v>
      </c>
      <c r="B95" s="430" t="s">
        <v>659</v>
      </c>
      <c r="C95" s="475"/>
      <c r="D95" s="475"/>
      <c r="E95" s="466"/>
      <c r="F95" s="475"/>
      <c r="G95" s="458"/>
    </row>
    <row r="96" spans="1:7" x14ac:dyDescent="0.25">
      <c r="A96" s="430" t="s">
        <v>1631</v>
      </c>
      <c r="B96" s="430" t="s">
        <v>661</v>
      </c>
      <c r="C96" s="475"/>
      <c r="D96" s="475"/>
      <c r="E96" s="466"/>
      <c r="F96" s="475"/>
      <c r="G96" s="458"/>
    </row>
    <row r="97" spans="1:7" x14ac:dyDescent="0.25">
      <c r="A97" s="430" t="s">
        <v>1632</v>
      </c>
      <c r="B97" s="477" t="s">
        <v>105</v>
      </c>
      <c r="C97" s="478">
        <f>SUM(C98:C108)</f>
        <v>0</v>
      </c>
      <c r="D97" s="478">
        <f>SUM(D98:D108)</f>
        <v>0</v>
      </c>
      <c r="E97" s="478"/>
      <c r="F97" s="478">
        <f>SUM(F98:F108)</f>
        <v>0</v>
      </c>
      <c r="G97" s="458"/>
    </row>
    <row r="98" spans="1:7" x14ac:dyDescent="0.25">
      <c r="A98" s="430" t="s">
        <v>1633</v>
      </c>
      <c r="B98" s="458" t="s">
        <v>307</v>
      </c>
      <c r="C98" s="475"/>
      <c r="D98" s="475"/>
      <c r="E98" s="466"/>
      <c r="F98" s="475"/>
      <c r="G98" s="458"/>
    </row>
    <row r="99" spans="1:7" x14ac:dyDescent="0.25">
      <c r="A99" s="430" t="s">
        <v>1634</v>
      </c>
      <c r="B99" s="430" t="s">
        <v>665</v>
      </c>
      <c r="C99" s="475"/>
      <c r="D99" s="475"/>
      <c r="E99" s="466"/>
      <c r="F99" s="475"/>
      <c r="G99" s="458"/>
    </row>
    <row r="100" spans="1:7" x14ac:dyDescent="0.25">
      <c r="A100" s="430" t="s">
        <v>1635</v>
      </c>
      <c r="B100" s="458" t="s">
        <v>309</v>
      </c>
      <c r="C100" s="475"/>
      <c r="D100" s="475"/>
      <c r="E100" s="466"/>
      <c r="F100" s="475"/>
      <c r="G100" s="458"/>
    </row>
    <row r="101" spans="1:7" x14ac:dyDescent="0.25">
      <c r="A101" s="430" t="s">
        <v>1636</v>
      </c>
      <c r="B101" s="458" t="s">
        <v>311</v>
      </c>
      <c r="C101" s="475"/>
      <c r="D101" s="475"/>
      <c r="E101" s="466"/>
      <c r="F101" s="475"/>
      <c r="G101" s="458"/>
    </row>
    <row r="102" spans="1:7" x14ac:dyDescent="0.25">
      <c r="A102" s="430" t="s">
        <v>1637</v>
      </c>
      <c r="B102" s="458" t="s">
        <v>313</v>
      </c>
      <c r="C102" s="475"/>
      <c r="D102" s="475"/>
      <c r="E102" s="466"/>
      <c r="F102" s="475"/>
      <c r="G102" s="458"/>
    </row>
    <row r="103" spans="1:7" x14ac:dyDescent="0.25">
      <c r="A103" s="430" t="s">
        <v>1638</v>
      </c>
      <c r="B103" s="458" t="s">
        <v>315</v>
      </c>
      <c r="C103" s="475"/>
      <c r="D103" s="475"/>
      <c r="E103" s="466"/>
      <c r="F103" s="475"/>
      <c r="G103" s="458"/>
    </row>
    <row r="104" spans="1:7" x14ac:dyDescent="0.25">
      <c r="A104" s="430" t="s">
        <v>1639</v>
      </c>
      <c r="B104" s="458" t="s">
        <v>317</v>
      </c>
      <c r="C104" s="475"/>
      <c r="D104" s="475"/>
      <c r="E104" s="466"/>
      <c r="F104" s="475"/>
      <c r="G104" s="458"/>
    </row>
    <row r="105" spans="1:7" x14ac:dyDescent="0.25">
      <c r="A105" s="430" t="s">
        <v>1640</v>
      </c>
      <c r="B105" s="458" t="s">
        <v>319</v>
      </c>
      <c r="C105" s="475"/>
      <c r="D105" s="475"/>
      <c r="E105" s="466"/>
      <c r="F105" s="475"/>
      <c r="G105" s="458"/>
    </row>
    <row r="106" spans="1:7" x14ac:dyDescent="0.25">
      <c r="A106" s="430" t="s">
        <v>1641</v>
      </c>
      <c r="B106" s="458" t="s">
        <v>321</v>
      </c>
      <c r="C106" s="475"/>
      <c r="D106" s="475"/>
      <c r="E106" s="466"/>
      <c r="F106" s="475"/>
      <c r="G106" s="458"/>
    </row>
    <row r="107" spans="1:7" x14ac:dyDescent="0.25">
      <c r="A107" s="430" t="s">
        <v>1642</v>
      </c>
      <c r="B107" s="458" t="s">
        <v>323</v>
      </c>
      <c r="C107" s="475"/>
      <c r="D107" s="475"/>
      <c r="E107" s="466"/>
      <c r="F107" s="475"/>
      <c r="G107" s="458"/>
    </row>
    <row r="108" spans="1:7" x14ac:dyDescent="0.25">
      <c r="A108" s="430" t="s">
        <v>1643</v>
      </c>
      <c r="B108" s="458" t="s">
        <v>105</v>
      </c>
      <c r="C108" s="475"/>
      <c r="D108" s="475"/>
      <c r="E108" s="466"/>
      <c r="F108" s="475"/>
      <c r="G108" s="458"/>
    </row>
    <row r="109" spans="1:7" hidden="1" outlineLevel="1" x14ac:dyDescent="0.25">
      <c r="A109" s="430" t="s">
        <v>1644</v>
      </c>
      <c r="B109" s="461" t="s">
        <v>109</v>
      </c>
      <c r="C109" s="475"/>
      <c r="D109" s="475"/>
      <c r="E109" s="466"/>
      <c r="F109" s="475"/>
      <c r="G109" s="458"/>
    </row>
    <row r="110" spans="1:7" hidden="1" outlineLevel="1" x14ac:dyDescent="0.25">
      <c r="A110" s="430" t="s">
        <v>1645</v>
      </c>
      <c r="B110" s="461" t="s">
        <v>109</v>
      </c>
      <c r="C110" s="475"/>
      <c r="D110" s="475"/>
      <c r="E110" s="466"/>
      <c r="F110" s="475"/>
      <c r="G110" s="458"/>
    </row>
    <row r="111" spans="1:7" hidden="1" outlineLevel="1" x14ac:dyDescent="0.25">
      <c r="A111" s="430" t="s">
        <v>1646</v>
      </c>
      <c r="B111" s="461" t="s">
        <v>109</v>
      </c>
      <c r="C111" s="475"/>
      <c r="D111" s="475"/>
      <c r="E111" s="466"/>
      <c r="F111" s="475"/>
      <c r="G111" s="458"/>
    </row>
    <row r="112" spans="1:7" hidden="1" outlineLevel="1" x14ac:dyDescent="0.25">
      <c r="A112" s="430" t="s">
        <v>1647</v>
      </c>
      <c r="B112" s="461" t="s">
        <v>109</v>
      </c>
      <c r="C112" s="475"/>
      <c r="D112" s="475"/>
      <c r="E112" s="466"/>
      <c r="F112" s="475"/>
      <c r="G112" s="458"/>
    </row>
    <row r="113" spans="1:7" hidden="1" outlineLevel="1" x14ac:dyDescent="0.25">
      <c r="A113" s="430" t="s">
        <v>1648</v>
      </c>
      <c r="B113" s="461" t="s">
        <v>109</v>
      </c>
      <c r="C113" s="475"/>
      <c r="D113" s="475"/>
      <c r="E113" s="466"/>
      <c r="F113" s="475"/>
      <c r="G113" s="458"/>
    </row>
    <row r="114" spans="1:7" hidden="1" outlineLevel="1" x14ac:dyDescent="0.25">
      <c r="A114" s="430" t="s">
        <v>1649</v>
      </c>
      <c r="B114" s="461" t="s">
        <v>109</v>
      </c>
      <c r="C114" s="475"/>
      <c r="D114" s="475"/>
      <c r="E114" s="466"/>
      <c r="F114" s="475"/>
      <c r="G114" s="458"/>
    </row>
    <row r="115" spans="1:7" hidden="1" outlineLevel="1" x14ac:dyDescent="0.25">
      <c r="A115" s="430" t="s">
        <v>1650</v>
      </c>
      <c r="B115" s="461" t="s">
        <v>109</v>
      </c>
      <c r="C115" s="475"/>
      <c r="D115" s="475"/>
      <c r="E115" s="466"/>
      <c r="F115" s="475"/>
      <c r="G115" s="458"/>
    </row>
    <row r="116" spans="1:7" hidden="1" outlineLevel="1" x14ac:dyDescent="0.25">
      <c r="A116" s="430" t="s">
        <v>1651</v>
      </c>
      <c r="B116" s="461" t="s">
        <v>109</v>
      </c>
      <c r="C116" s="475"/>
      <c r="D116" s="475"/>
      <c r="E116" s="466"/>
      <c r="F116" s="475"/>
      <c r="G116" s="458"/>
    </row>
    <row r="117" spans="1:7" hidden="1" outlineLevel="1" x14ac:dyDescent="0.25">
      <c r="A117" s="430" t="s">
        <v>1652</v>
      </c>
      <c r="B117" s="461" t="s">
        <v>109</v>
      </c>
      <c r="C117" s="475"/>
      <c r="D117" s="475"/>
      <c r="E117" s="466"/>
      <c r="F117" s="475"/>
      <c r="G117" s="458"/>
    </row>
    <row r="118" spans="1:7" hidden="1" outlineLevel="1" x14ac:dyDescent="0.25">
      <c r="A118" s="430" t="s">
        <v>1653</v>
      </c>
      <c r="B118" s="461" t="s">
        <v>109</v>
      </c>
      <c r="C118" s="475"/>
      <c r="D118" s="475"/>
      <c r="E118" s="466"/>
      <c r="F118" s="475"/>
      <c r="G118" s="458"/>
    </row>
    <row r="119" spans="1:7" ht="30" collapsed="1" x14ac:dyDescent="0.25">
      <c r="A119" s="453"/>
      <c r="B119" s="453" t="s">
        <v>685</v>
      </c>
      <c r="C119" s="453" t="s">
        <v>589</v>
      </c>
      <c r="D119" s="453" t="s">
        <v>590</v>
      </c>
      <c r="E119" s="453"/>
      <c r="F119" s="453" t="s">
        <v>554</v>
      </c>
      <c r="G119" s="453"/>
    </row>
    <row r="120" spans="1:7" x14ac:dyDescent="0.25">
      <c r="A120" s="430" t="s">
        <v>1654</v>
      </c>
      <c r="B120" s="462" t="s">
        <v>687</v>
      </c>
      <c r="C120" s="475">
        <v>0.12882633971834156</v>
      </c>
      <c r="D120" s="475"/>
      <c r="E120" s="466"/>
      <c r="F120" s="475">
        <f>IF(ISBLANK(C120),"",C120)</f>
        <v>0.12882633971834156</v>
      </c>
      <c r="G120" s="458"/>
    </row>
    <row r="121" spans="1:7" x14ac:dyDescent="0.25">
      <c r="A121" s="430" t="s">
        <v>1655</v>
      </c>
      <c r="B121" s="462" t="s">
        <v>689</v>
      </c>
      <c r="C121" s="475">
        <v>9.405067521692876E-3</v>
      </c>
      <c r="D121" s="475"/>
      <c r="E121" s="466"/>
      <c r="F121" s="475">
        <f t="shared" ref="F121:F169" si="1">IF(ISBLANK(C121),"",C121)</f>
        <v>9.405067521692876E-3</v>
      </c>
      <c r="G121" s="458"/>
    </row>
    <row r="122" spans="1:7" x14ac:dyDescent="0.25">
      <c r="A122" s="430" t="s">
        <v>1656</v>
      </c>
      <c r="B122" s="462" t="s">
        <v>691</v>
      </c>
      <c r="C122" s="475">
        <v>2.88766012227001E-2</v>
      </c>
      <c r="D122" s="475"/>
      <c r="E122" s="466"/>
      <c r="F122" s="475">
        <f t="shared" si="1"/>
        <v>2.88766012227001E-2</v>
      </c>
      <c r="G122" s="458"/>
    </row>
    <row r="123" spans="1:7" x14ac:dyDescent="0.25">
      <c r="A123" s="430" t="s">
        <v>1657</v>
      </c>
      <c r="B123" s="462" t="s">
        <v>693</v>
      </c>
      <c r="C123" s="475">
        <v>2.0166977631394828E-2</v>
      </c>
      <c r="D123" s="475"/>
      <c r="E123" s="466"/>
      <c r="F123" s="475">
        <f t="shared" si="1"/>
        <v>2.0166977631394828E-2</v>
      </c>
      <c r="G123" s="458"/>
    </row>
    <row r="124" spans="1:7" x14ac:dyDescent="0.25">
      <c r="A124" s="430" t="s">
        <v>1658</v>
      </c>
      <c r="B124" s="462" t="s">
        <v>695</v>
      </c>
      <c r="C124" s="475">
        <v>1.1502336428390171E-2</v>
      </c>
      <c r="D124" s="475"/>
      <c r="E124" s="466"/>
      <c r="F124" s="475">
        <f t="shared" si="1"/>
        <v>1.1502336428390171E-2</v>
      </c>
      <c r="G124" s="458"/>
    </row>
    <row r="125" spans="1:7" x14ac:dyDescent="0.25">
      <c r="A125" s="430" t="s">
        <v>1659</v>
      </c>
      <c r="B125" s="462" t="s">
        <v>699</v>
      </c>
      <c r="C125" s="475">
        <v>3.7546987017623247E-2</v>
      </c>
      <c r="D125" s="475"/>
      <c r="E125" s="466"/>
      <c r="F125" s="475">
        <f t="shared" si="1"/>
        <v>3.7546987017623247E-2</v>
      </c>
      <c r="G125" s="458"/>
    </row>
    <row r="126" spans="1:7" x14ac:dyDescent="0.25">
      <c r="A126" s="430" t="s">
        <v>1660</v>
      </c>
      <c r="B126" s="462" t="s">
        <v>701</v>
      </c>
      <c r="C126" s="475">
        <v>7.4911199424073371E-2</v>
      </c>
      <c r="D126" s="475"/>
      <c r="E126" s="466"/>
      <c r="F126" s="475">
        <f t="shared" si="1"/>
        <v>7.4911199424073371E-2</v>
      </c>
      <c r="G126" s="458"/>
    </row>
    <row r="127" spans="1:7" x14ac:dyDescent="0.25">
      <c r="A127" s="430" t="s">
        <v>1661</v>
      </c>
      <c r="B127" s="462" t="s">
        <v>703</v>
      </c>
      <c r="C127" s="475">
        <v>0.30581248000955691</v>
      </c>
      <c r="D127" s="475"/>
      <c r="E127" s="466"/>
      <c r="F127" s="475">
        <f t="shared" si="1"/>
        <v>0.30581248000955691</v>
      </c>
      <c r="G127" s="458"/>
    </row>
    <row r="128" spans="1:7" x14ac:dyDescent="0.25">
      <c r="A128" s="430" t="s">
        <v>1662</v>
      </c>
      <c r="B128" s="462" t="s">
        <v>705</v>
      </c>
      <c r="C128" s="475">
        <v>4.8654119245282589E-2</v>
      </c>
      <c r="D128" s="475"/>
      <c r="E128" s="466"/>
      <c r="F128" s="475">
        <f t="shared" si="1"/>
        <v>4.8654119245282589E-2</v>
      </c>
      <c r="G128" s="458"/>
    </row>
    <row r="129" spans="1:7" x14ac:dyDescent="0.25">
      <c r="A129" s="430" t="s">
        <v>1663</v>
      </c>
      <c r="B129" s="462" t="s">
        <v>707</v>
      </c>
      <c r="C129" s="475">
        <v>8.3411887191788839E-2</v>
      </c>
      <c r="D129" s="475"/>
      <c r="E129" s="466"/>
      <c r="F129" s="475">
        <f t="shared" si="1"/>
        <v>8.3411887191788839E-2</v>
      </c>
      <c r="G129" s="458"/>
    </row>
    <row r="130" spans="1:7" x14ac:dyDescent="0.25">
      <c r="A130" s="430" t="s">
        <v>1664</v>
      </c>
      <c r="B130" s="462" t="s">
        <v>709</v>
      </c>
      <c r="C130" s="475">
        <v>0.11030399967565711</v>
      </c>
      <c r="D130" s="475"/>
      <c r="E130" s="466"/>
      <c r="F130" s="475">
        <f t="shared" si="1"/>
        <v>0.11030399967565711</v>
      </c>
      <c r="G130" s="458"/>
    </row>
    <row r="131" spans="1:7" x14ac:dyDescent="0.25">
      <c r="A131" s="430" t="s">
        <v>1665</v>
      </c>
      <c r="B131" s="462" t="s">
        <v>711</v>
      </c>
      <c r="C131" s="475">
        <v>4.1860440431384913E-2</v>
      </c>
      <c r="D131" s="475"/>
      <c r="E131" s="466"/>
      <c r="F131" s="475">
        <f t="shared" si="1"/>
        <v>4.1860440431384913E-2</v>
      </c>
      <c r="G131" s="458"/>
    </row>
    <row r="132" spans="1:7" x14ac:dyDescent="0.25">
      <c r="A132" s="430" t="s">
        <v>1666</v>
      </c>
      <c r="B132" s="462" t="s">
        <v>713</v>
      </c>
      <c r="C132" s="475">
        <v>9.87215644821135E-2</v>
      </c>
      <c r="D132" s="475"/>
      <c r="E132" s="466"/>
      <c r="F132" s="475">
        <f t="shared" si="1"/>
        <v>9.87215644821135E-2</v>
      </c>
      <c r="G132" s="458"/>
    </row>
    <row r="133" spans="1:7" x14ac:dyDescent="0.25">
      <c r="A133" s="430" t="s">
        <v>1667</v>
      </c>
      <c r="B133" s="462"/>
      <c r="C133" s="475"/>
      <c r="D133" s="475"/>
      <c r="E133" s="466"/>
      <c r="F133" s="475" t="str">
        <f t="shared" si="1"/>
        <v/>
      </c>
      <c r="G133" s="458"/>
    </row>
    <row r="134" spans="1:7" hidden="1" outlineLevel="1" x14ac:dyDescent="0.25">
      <c r="A134" s="430" t="s">
        <v>1668</v>
      </c>
      <c r="B134" s="462"/>
      <c r="C134" s="475"/>
      <c r="D134" s="475"/>
      <c r="E134" s="466"/>
      <c r="F134" s="475" t="str">
        <f t="shared" si="1"/>
        <v/>
      </c>
      <c r="G134" s="458"/>
    </row>
    <row r="135" spans="1:7" hidden="1" outlineLevel="1" x14ac:dyDescent="0.25">
      <c r="A135" s="430" t="s">
        <v>1669</v>
      </c>
      <c r="B135" s="462"/>
      <c r="C135" s="475"/>
      <c r="D135" s="475"/>
      <c r="E135" s="466"/>
      <c r="F135" s="475" t="str">
        <f t="shared" si="1"/>
        <v/>
      </c>
      <c r="G135" s="458"/>
    </row>
    <row r="136" spans="1:7" hidden="1" outlineLevel="1" x14ac:dyDescent="0.25">
      <c r="A136" s="430" t="s">
        <v>1670</v>
      </c>
      <c r="B136" s="462"/>
      <c r="C136" s="475"/>
      <c r="D136" s="475"/>
      <c r="E136" s="466"/>
      <c r="F136" s="475" t="str">
        <f t="shared" si="1"/>
        <v/>
      </c>
      <c r="G136" s="458"/>
    </row>
    <row r="137" spans="1:7" hidden="1" outlineLevel="1" x14ac:dyDescent="0.25">
      <c r="A137" s="430" t="s">
        <v>1671</v>
      </c>
      <c r="B137" s="462"/>
      <c r="C137" s="475"/>
      <c r="D137" s="475"/>
      <c r="E137" s="466"/>
      <c r="F137" s="475" t="str">
        <f t="shared" si="1"/>
        <v/>
      </c>
      <c r="G137" s="458"/>
    </row>
    <row r="138" spans="1:7" hidden="1" outlineLevel="1" x14ac:dyDescent="0.25">
      <c r="A138" s="430" t="s">
        <v>1672</v>
      </c>
      <c r="B138" s="462"/>
      <c r="C138" s="475"/>
      <c r="D138" s="475"/>
      <c r="E138" s="466"/>
      <c r="F138" s="475" t="str">
        <f t="shared" si="1"/>
        <v/>
      </c>
      <c r="G138" s="458"/>
    </row>
    <row r="139" spans="1:7" hidden="1" outlineLevel="1" x14ac:dyDescent="0.25">
      <c r="A139" s="430" t="s">
        <v>1673</v>
      </c>
      <c r="B139" s="462"/>
      <c r="C139" s="475"/>
      <c r="D139" s="475"/>
      <c r="E139" s="466"/>
      <c r="F139" s="475" t="str">
        <f t="shared" si="1"/>
        <v/>
      </c>
      <c r="G139" s="458"/>
    </row>
    <row r="140" spans="1:7" hidden="1" outlineLevel="1" x14ac:dyDescent="0.25">
      <c r="A140" s="430" t="s">
        <v>1674</v>
      </c>
      <c r="B140" s="462"/>
      <c r="C140" s="475"/>
      <c r="D140" s="475"/>
      <c r="E140" s="466"/>
      <c r="F140" s="475" t="str">
        <f t="shared" si="1"/>
        <v/>
      </c>
      <c r="G140" s="458"/>
    </row>
    <row r="141" spans="1:7" hidden="1" outlineLevel="1" x14ac:dyDescent="0.25">
      <c r="A141" s="430" t="s">
        <v>1675</v>
      </c>
      <c r="B141" s="462"/>
      <c r="C141" s="475"/>
      <c r="D141" s="475"/>
      <c r="E141" s="466"/>
      <c r="F141" s="475" t="str">
        <f t="shared" si="1"/>
        <v/>
      </c>
      <c r="G141" s="458"/>
    </row>
    <row r="142" spans="1:7" hidden="1" outlineLevel="1" x14ac:dyDescent="0.25">
      <c r="A142" s="430" t="s">
        <v>1676</v>
      </c>
      <c r="B142" s="462"/>
      <c r="C142" s="475"/>
      <c r="D142" s="475"/>
      <c r="E142" s="466"/>
      <c r="F142" s="475" t="str">
        <f t="shared" si="1"/>
        <v/>
      </c>
      <c r="G142" s="458"/>
    </row>
    <row r="143" spans="1:7" hidden="1" outlineLevel="1" x14ac:dyDescent="0.25">
      <c r="A143" s="430" t="s">
        <v>1677</v>
      </c>
      <c r="B143" s="462"/>
      <c r="C143" s="475"/>
      <c r="D143" s="475"/>
      <c r="E143" s="466"/>
      <c r="F143" s="475" t="str">
        <f t="shared" si="1"/>
        <v/>
      </c>
      <c r="G143" s="458"/>
    </row>
    <row r="144" spans="1:7" hidden="1" outlineLevel="1" x14ac:dyDescent="0.25">
      <c r="A144" s="430" t="s">
        <v>1678</v>
      </c>
      <c r="B144" s="462"/>
      <c r="C144" s="475"/>
      <c r="D144" s="475"/>
      <c r="E144" s="466"/>
      <c r="F144" s="475" t="str">
        <f t="shared" si="1"/>
        <v/>
      </c>
      <c r="G144" s="458"/>
    </row>
    <row r="145" spans="1:7" hidden="1" outlineLevel="1" x14ac:dyDescent="0.25">
      <c r="A145" s="430" t="s">
        <v>1679</v>
      </c>
      <c r="B145" s="462"/>
      <c r="C145" s="475"/>
      <c r="D145" s="475"/>
      <c r="E145" s="466"/>
      <c r="F145" s="475" t="str">
        <f t="shared" si="1"/>
        <v/>
      </c>
      <c r="G145" s="458"/>
    </row>
    <row r="146" spans="1:7" hidden="1" outlineLevel="1" x14ac:dyDescent="0.25">
      <c r="A146" s="430" t="s">
        <v>1680</v>
      </c>
      <c r="B146" s="462"/>
      <c r="C146" s="475"/>
      <c r="D146" s="475"/>
      <c r="E146" s="466"/>
      <c r="F146" s="475" t="str">
        <f t="shared" si="1"/>
        <v/>
      </c>
      <c r="G146" s="458"/>
    </row>
    <row r="147" spans="1:7" hidden="1" outlineLevel="1" x14ac:dyDescent="0.25">
      <c r="A147" s="430" t="s">
        <v>1681</v>
      </c>
      <c r="B147" s="462"/>
      <c r="C147" s="475"/>
      <c r="D147" s="475"/>
      <c r="E147" s="466"/>
      <c r="F147" s="475" t="str">
        <f t="shared" si="1"/>
        <v/>
      </c>
      <c r="G147" s="458"/>
    </row>
    <row r="148" spans="1:7" hidden="1" outlineLevel="1" x14ac:dyDescent="0.25">
      <c r="A148" s="430" t="s">
        <v>1682</v>
      </c>
      <c r="B148" s="462"/>
      <c r="C148" s="475"/>
      <c r="D148" s="475"/>
      <c r="E148" s="466"/>
      <c r="F148" s="475" t="str">
        <f t="shared" si="1"/>
        <v/>
      </c>
      <c r="G148" s="458"/>
    </row>
    <row r="149" spans="1:7" hidden="1" outlineLevel="1" x14ac:dyDescent="0.25">
      <c r="A149" s="430" t="s">
        <v>1683</v>
      </c>
      <c r="B149" s="462"/>
      <c r="C149" s="475"/>
      <c r="D149" s="475"/>
      <c r="E149" s="466"/>
      <c r="F149" s="475" t="str">
        <f t="shared" si="1"/>
        <v/>
      </c>
      <c r="G149" s="458"/>
    </row>
    <row r="150" spans="1:7" hidden="1" outlineLevel="1" x14ac:dyDescent="0.25">
      <c r="A150" s="430" t="s">
        <v>1684</v>
      </c>
      <c r="B150" s="462"/>
      <c r="C150" s="475"/>
      <c r="D150" s="475"/>
      <c r="E150" s="466"/>
      <c r="F150" s="475" t="str">
        <f t="shared" si="1"/>
        <v/>
      </c>
      <c r="G150" s="458"/>
    </row>
    <row r="151" spans="1:7" hidden="1" outlineLevel="1" x14ac:dyDescent="0.25">
      <c r="A151" s="430" t="s">
        <v>1685</v>
      </c>
      <c r="B151" s="462"/>
      <c r="C151" s="475"/>
      <c r="D151" s="475"/>
      <c r="E151" s="466"/>
      <c r="F151" s="475" t="str">
        <f t="shared" si="1"/>
        <v/>
      </c>
      <c r="G151" s="458"/>
    </row>
    <row r="152" spans="1:7" hidden="1" outlineLevel="1" x14ac:dyDescent="0.25">
      <c r="A152" s="430" t="s">
        <v>1686</v>
      </c>
      <c r="B152" s="462"/>
      <c r="C152" s="475"/>
      <c r="D152" s="475"/>
      <c r="E152" s="466"/>
      <c r="F152" s="475" t="str">
        <f t="shared" si="1"/>
        <v/>
      </c>
      <c r="G152" s="458"/>
    </row>
    <row r="153" spans="1:7" hidden="1" outlineLevel="1" x14ac:dyDescent="0.25">
      <c r="A153" s="430" t="s">
        <v>1687</v>
      </c>
      <c r="B153" s="462"/>
      <c r="C153" s="475"/>
      <c r="D153" s="475"/>
      <c r="E153" s="466"/>
      <c r="F153" s="475" t="str">
        <f t="shared" si="1"/>
        <v/>
      </c>
      <c r="G153" s="458"/>
    </row>
    <row r="154" spans="1:7" hidden="1" outlineLevel="1" x14ac:dyDescent="0.25">
      <c r="A154" s="430" t="s">
        <v>1688</v>
      </c>
      <c r="B154" s="462"/>
      <c r="C154" s="475"/>
      <c r="D154" s="475"/>
      <c r="E154" s="466"/>
      <c r="F154" s="475" t="str">
        <f t="shared" si="1"/>
        <v/>
      </c>
      <c r="G154" s="458"/>
    </row>
    <row r="155" spans="1:7" hidden="1" outlineLevel="1" x14ac:dyDescent="0.25">
      <c r="A155" s="430" t="s">
        <v>1689</v>
      </c>
      <c r="B155" s="462"/>
      <c r="C155" s="475"/>
      <c r="D155" s="475"/>
      <c r="E155" s="466"/>
      <c r="F155" s="475" t="str">
        <f t="shared" si="1"/>
        <v/>
      </c>
      <c r="G155" s="458"/>
    </row>
    <row r="156" spans="1:7" hidden="1" outlineLevel="1" x14ac:dyDescent="0.25">
      <c r="A156" s="430" t="s">
        <v>1690</v>
      </c>
      <c r="B156" s="462"/>
      <c r="C156" s="475"/>
      <c r="D156" s="475"/>
      <c r="E156" s="466"/>
      <c r="F156" s="475" t="str">
        <f t="shared" si="1"/>
        <v/>
      </c>
      <c r="G156" s="458"/>
    </row>
    <row r="157" spans="1:7" hidden="1" outlineLevel="1" x14ac:dyDescent="0.25">
      <c r="A157" s="430" t="s">
        <v>1691</v>
      </c>
      <c r="B157" s="462"/>
      <c r="C157" s="475"/>
      <c r="D157" s="475"/>
      <c r="E157" s="466"/>
      <c r="F157" s="475" t="str">
        <f t="shared" si="1"/>
        <v/>
      </c>
      <c r="G157" s="458"/>
    </row>
    <row r="158" spans="1:7" hidden="1" outlineLevel="1" x14ac:dyDescent="0.25">
      <c r="A158" s="430" t="s">
        <v>1692</v>
      </c>
      <c r="B158" s="462"/>
      <c r="C158" s="475"/>
      <c r="D158" s="475"/>
      <c r="E158" s="466"/>
      <c r="F158" s="475" t="str">
        <f t="shared" si="1"/>
        <v/>
      </c>
      <c r="G158" s="458"/>
    </row>
    <row r="159" spans="1:7" hidden="1" outlineLevel="1" x14ac:dyDescent="0.25">
      <c r="A159" s="430" t="s">
        <v>1693</v>
      </c>
      <c r="B159" s="462"/>
      <c r="C159" s="475"/>
      <c r="D159" s="475"/>
      <c r="E159" s="466"/>
      <c r="F159" s="475" t="str">
        <f t="shared" si="1"/>
        <v/>
      </c>
      <c r="G159" s="458"/>
    </row>
    <row r="160" spans="1:7" hidden="1" outlineLevel="1" x14ac:dyDescent="0.25">
      <c r="A160" s="430" t="s">
        <v>1694</v>
      </c>
      <c r="B160" s="462"/>
      <c r="C160" s="475"/>
      <c r="D160" s="475"/>
      <c r="E160" s="466"/>
      <c r="F160" s="475" t="str">
        <f t="shared" si="1"/>
        <v/>
      </c>
      <c r="G160" s="458"/>
    </row>
    <row r="161" spans="1:7" hidden="1" outlineLevel="1" x14ac:dyDescent="0.25">
      <c r="A161" s="430" t="s">
        <v>1695</v>
      </c>
      <c r="B161" s="462"/>
      <c r="C161" s="475"/>
      <c r="D161" s="475"/>
      <c r="E161" s="466"/>
      <c r="F161" s="475" t="str">
        <f t="shared" si="1"/>
        <v/>
      </c>
      <c r="G161" s="458"/>
    </row>
    <row r="162" spans="1:7" hidden="1" outlineLevel="1" x14ac:dyDescent="0.25">
      <c r="A162" s="430" t="s">
        <v>1696</v>
      </c>
      <c r="B162" s="462"/>
      <c r="C162" s="475"/>
      <c r="D162" s="475"/>
      <c r="E162" s="466"/>
      <c r="F162" s="475" t="str">
        <f t="shared" si="1"/>
        <v/>
      </c>
      <c r="G162" s="458"/>
    </row>
    <row r="163" spans="1:7" hidden="1" outlineLevel="1" x14ac:dyDescent="0.25">
      <c r="A163" s="430" t="s">
        <v>1697</v>
      </c>
      <c r="B163" s="462"/>
      <c r="C163" s="475"/>
      <c r="D163" s="475"/>
      <c r="E163" s="466"/>
      <c r="F163" s="475" t="str">
        <f t="shared" si="1"/>
        <v/>
      </c>
      <c r="G163" s="458"/>
    </row>
    <row r="164" spans="1:7" hidden="1" outlineLevel="1" x14ac:dyDescent="0.25">
      <c r="A164" s="430" t="s">
        <v>1698</v>
      </c>
      <c r="B164" s="462"/>
      <c r="C164" s="475"/>
      <c r="D164" s="475"/>
      <c r="E164" s="466"/>
      <c r="F164" s="475" t="str">
        <f t="shared" si="1"/>
        <v/>
      </c>
      <c r="G164" s="458"/>
    </row>
    <row r="165" spans="1:7" hidden="1" outlineLevel="1" x14ac:dyDescent="0.25">
      <c r="A165" s="430" t="s">
        <v>1699</v>
      </c>
      <c r="B165" s="462"/>
      <c r="C165" s="475"/>
      <c r="D165" s="475"/>
      <c r="E165" s="466"/>
      <c r="F165" s="475" t="str">
        <f t="shared" si="1"/>
        <v/>
      </c>
      <c r="G165" s="458"/>
    </row>
    <row r="166" spans="1:7" hidden="1" outlineLevel="1" x14ac:dyDescent="0.25">
      <c r="A166" s="430" t="s">
        <v>1700</v>
      </c>
      <c r="B166" s="462"/>
      <c r="C166" s="475"/>
      <c r="D166" s="475"/>
      <c r="E166" s="466"/>
      <c r="F166" s="475" t="str">
        <f t="shared" si="1"/>
        <v/>
      </c>
      <c r="G166" s="458"/>
    </row>
    <row r="167" spans="1:7" hidden="1" outlineLevel="1" x14ac:dyDescent="0.25">
      <c r="A167" s="430" t="s">
        <v>1701</v>
      </c>
      <c r="B167" s="462"/>
      <c r="C167" s="475"/>
      <c r="D167" s="475"/>
      <c r="E167" s="466"/>
      <c r="F167" s="475" t="str">
        <f t="shared" si="1"/>
        <v/>
      </c>
      <c r="G167" s="458"/>
    </row>
    <row r="168" spans="1:7" hidden="1" outlineLevel="1" x14ac:dyDescent="0.25">
      <c r="A168" s="430" t="s">
        <v>1702</v>
      </c>
      <c r="B168" s="462"/>
      <c r="C168" s="475"/>
      <c r="D168" s="475"/>
      <c r="E168" s="466"/>
      <c r="F168" s="475" t="str">
        <f t="shared" si="1"/>
        <v/>
      </c>
      <c r="G168" s="458"/>
    </row>
    <row r="169" spans="1:7" hidden="1" outlineLevel="1" x14ac:dyDescent="0.25">
      <c r="A169" s="430" t="s">
        <v>1703</v>
      </c>
      <c r="B169" s="462"/>
      <c r="C169" s="475"/>
      <c r="D169" s="475"/>
      <c r="E169" s="466"/>
      <c r="F169" s="475" t="str">
        <f t="shared" si="1"/>
        <v/>
      </c>
      <c r="G169" s="458"/>
    </row>
    <row r="170" spans="1:7" ht="30" collapsed="1" x14ac:dyDescent="0.25">
      <c r="A170" s="453"/>
      <c r="B170" s="453" t="s">
        <v>750</v>
      </c>
      <c r="C170" s="453" t="s">
        <v>589</v>
      </c>
      <c r="D170" s="453" t="s">
        <v>590</v>
      </c>
      <c r="E170" s="453"/>
      <c r="F170" s="453" t="s">
        <v>554</v>
      </c>
      <c r="G170" s="453"/>
    </row>
    <row r="171" spans="1:7" x14ac:dyDescent="0.25">
      <c r="A171" s="430" t="s">
        <v>1704</v>
      </c>
      <c r="B171" s="430" t="s">
        <v>752</v>
      </c>
      <c r="C171" s="475">
        <v>0.99959154832833419</v>
      </c>
      <c r="D171" s="475"/>
      <c r="E171" s="479"/>
      <c r="F171" s="475">
        <f>C171</f>
        <v>0.99959154832833419</v>
      </c>
      <c r="G171" s="458"/>
    </row>
    <row r="172" spans="1:7" x14ac:dyDescent="0.25">
      <c r="A172" s="430" t="s">
        <v>1705</v>
      </c>
      <c r="B172" s="430" t="s">
        <v>754</v>
      </c>
      <c r="C172" s="475">
        <f>1-C171</f>
        <v>4.0845167166581042E-4</v>
      </c>
      <c r="D172" s="475"/>
      <c r="E172" s="479"/>
      <c r="F172" s="475">
        <f>C172</f>
        <v>4.0845167166581042E-4</v>
      </c>
      <c r="G172" s="458"/>
    </row>
    <row r="173" spans="1:7" x14ac:dyDescent="0.25">
      <c r="A173" s="430" t="s">
        <v>1706</v>
      </c>
      <c r="B173" s="430" t="s">
        <v>105</v>
      </c>
      <c r="C173" s="475">
        <v>0</v>
      </c>
      <c r="D173" s="475"/>
      <c r="E173" s="479"/>
      <c r="F173" s="475">
        <f>C173</f>
        <v>0</v>
      </c>
      <c r="G173" s="458"/>
    </row>
    <row r="174" spans="1:7" hidden="1" outlineLevel="1" x14ac:dyDescent="0.25">
      <c r="A174" s="430" t="s">
        <v>1707</v>
      </c>
      <c r="B174" s="473"/>
      <c r="C174" s="475"/>
      <c r="D174" s="475"/>
      <c r="E174" s="479"/>
      <c r="F174" s="475"/>
      <c r="G174" s="458"/>
    </row>
    <row r="175" spans="1:7" hidden="1" outlineLevel="1" x14ac:dyDescent="0.25">
      <c r="A175" s="430" t="s">
        <v>1708</v>
      </c>
      <c r="B175" s="473"/>
      <c r="C175" s="475"/>
      <c r="D175" s="475"/>
      <c r="E175" s="479"/>
      <c r="F175" s="475"/>
      <c r="G175" s="458"/>
    </row>
    <row r="176" spans="1:7" hidden="1" outlineLevel="1" x14ac:dyDescent="0.25">
      <c r="A176" s="430" t="s">
        <v>1709</v>
      </c>
      <c r="B176" s="473"/>
      <c r="C176" s="475"/>
      <c r="D176" s="475"/>
      <c r="E176" s="479"/>
      <c r="F176" s="475"/>
      <c r="G176" s="458"/>
    </row>
    <row r="177" spans="1:7" hidden="1" outlineLevel="1" x14ac:dyDescent="0.25">
      <c r="A177" s="430" t="s">
        <v>1710</v>
      </c>
      <c r="B177" s="473"/>
      <c r="C177" s="475"/>
      <c r="D177" s="475"/>
      <c r="E177" s="479"/>
      <c r="F177" s="475"/>
      <c r="G177" s="458"/>
    </row>
    <row r="178" spans="1:7" hidden="1" outlineLevel="1" x14ac:dyDescent="0.25">
      <c r="A178" s="430" t="s">
        <v>1711</v>
      </c>
      <c r="B178" s="473"/>
      <c r="C178" s="475"/>
      <c r="D178" s="475"/>
      <c r="E178" s="479"/>
      <c r="F178" s="475"/>
      <c r="G178" s="458"/>
    </row>
    <row r="179" spans="1:7" hidden="1" outlineLevel="1" x14ac:dyDescent="0.25">
      <c r="A179" s="430" t="s">
        <v>1712</v>
      </c>
      <c r="B179" s="473"/>
      <c r="C179" s="475"/>
      <c r="D179" s="475"/>
      <c r="E179" s="479"/>
      <c r="F179" s="475"/>
      <c r="G179" s="458"/>
    </row>
    <row r="180" spans="1:7" ht="30" collapsed="1" x14ac:dyDescent="0.25">
      <c r="A180" s="453"/>
      <c r="B180" s="453" t="s">
        <v>762</v>
      </c>
      <c r="C180" s="453" t="s">
        <v>589</v>
      </c>
      <c r="D180" s="453" t="s">
        <v>590</v>
      </c>
      <c r="E180" s="453"/>
      <c r="F180" s="453" t="s">
        <v>554</v>
      </c>
      <c r="G180" s="453"/>
    </row>
    <row r="181" spans="1:7" x14ac:dyDescent="0.25">
      <c r="A181" s="430" t="s">
        <v>1713</v>
      </c>
      <c r="B181" s="430" t="s">
        <v>764</v>
      </c>
      <c r="C181" s="475">
        <v>5.5903270733679497E-5</v>
      </c>
      <c r="D181" s="475"/>
      <c r="E181" s="479"/>
      <c r="F181" s="475">
        <f>C181</f>
        <v>5.5903270733679497E-5</v>
      </c>
      <c r="G181" s="458"/>
    </row>
    <row r="182" spans="1:7" x14ac:dyDescent="0.25">
      <c r="A182" s="430" t="s">
        <v>1714</v>
      </c>
      <c r="B182" s="430" t="s">
        <v>766</v>
      </c>
      <c r="C182" s="475">
        <f>1-C181</f>
        <v>0.99994409672926632</v>
      </c>
      <c r="D182" s="475"/>
      <c r="E182" s="479"/>
      <c r="F182" s="475">
        <f>C182</f>
        <v>0.99994409672926632</v>
      </c>
      <c r="G182" s="458"/>
    </row>
    <row r="183" spans="1:7" x14ac:dyDescent="0.25">
      <c r="A183" s="430" t="s">
        <v>1715</v>
      </c>
      <c r="B183" s="430" t="s">
        <v>105</v>
      </c>
      <c r="C183" s="475">
        <v>0</v>
      </c>
      <c r="D183" s="475"/>
      <c r="E183" s="479"/>
      <c r="F183" s="475">
        <f>C183</f>
        <v>0</v>
      </c>
      <c r="G183" s="458"/>
    </row>
    <row r="184" spans="1:7" hidden="1" outlineLevel="1" x14ac:dyDescent="0.25">
      <c r="A184" s="430" t="s">
        <v>1716</v>
      </c>
      <c r="B184" s="473"/>
      <c r="C184" s="473"/>
      <c r="D184" s="473"/>
      <c r="E184" s="439"/>
      <c r="F184" s="473"/>
      <c r="G184" s="458"/>
    </row>
    <row r="185" spans="1:7" hidden="1" outlineLevel="1" x14ac:dyDescent="0.25">
      <c r="A185" s="430" t="s">
        <v>1717</v>
      </c>
      <c r="B185" s="473"/>
      <c r="C185" s="473"/>
      <c r="D185" s="473"/>
      <c r="E185" s="439"/>
      <c r="F185" s="473"/>
      <c r="G185" s="458"/>
    </row>
    <row r="186" spans="1:7" hidden="1" outlineLevel="1" x14ac:dyDescent="0.25">
      <c r="A186" s="430" t="s">
        <v>1718</v>
      </c>
      <c r="B186" s="473"/>
      <c r="C186" s="473"/>
      <c r="D186" s="473"/>
      <c r="E186" s="439"/>
      <c r="F186" s="473"/>
      <c r="G186" s="458"/>
    </row>
    <row r="187" spans="1:7" hidden="1" outlineLevel="1" x14ac:dyDescent="0.25">
      <c r="A187" s="430" t="s">
        <v>1719</v>
      </c>
      <c r="B187" s="473"/>
      <c r="C187" s="473"/>
      <c r="D187" s="473"/>
      <c r="E187" s="439"/>
      <c r="F187" s="473"/>
      <c r="G187" s="458"/>
    </row>
    <row r="188" spans="1:7" hidden="1" outlineLevel="1" x14ac:dyDescent="0.25">
      <c r="A188" s="430" t="s">
        <v>1720</v>
      </c>
      <c r="B188" s="473"/>
      <c r="C188" s="473"/>
      <c r="D188" s="473"/>
      <c r="E188" s="439"/>
      <c r="F188" s="473"/>
      <c r="G188" s="458"/>
    </row>
    <row r="189" spans="1:7" hidden="1" outlineLevel="1" x14ac:dyDescent="0.25">
      <c r="A189" s="430" t="s">
        <v>1721</v>
      </c>
      <c r="B189" s="473"/>
      <c r="C189" s="473"/>
      <c r="D189" s="473"/>
      <c r="E189" s="439"/>
      <c r="F189" s="473"/>
      <c r="G189" s="458"/>
    </row>
    <row r="190" spans="1:7" ht="30" collapsed="1" x14ac:dyDescent="0.25">
      <c r="A190" s="453"/>
      <c r="B190" s="453" t="s">
        <v>774</v>
      </c>
      <c r="C190" s="453" t="s">
        <v>589</v>
      </c>
      <c r="D190" s="453" t="s">
        <v>590</v>
      </c>
      <c r="E190" s="453"/>
      <c r="F190" s="453" t="s">
        <v>554</v>
      </c>
      <c r="G190" s="453"/>
    </row>
    <row r="191" spans="1:7" x14ac:dyDescent="0.25">
      <c r="A191" s="430" t="s">
        <v>1722</v>
      </c>
      <c r="B191" s="480" t="s">
        <v>776</v>
      </c>
      <c r="C191" s="475">
        <v>2.6669797586045679E-2</v>
      </c>
      <c r="D191" s="475"/>
      <c r="E191" s="479"/>
      <c r="F191" s="475">
        <f>C191</f>
        <v>2.6669797586045679E-2</v>
      </c>
      <c r="G191" s="458"/>
    </row>
    <row r="192" spans="1:7" x14ac:dyDescent="0.25">
      <c r="A192" s="430" t="s">
        <v>1723</v>
      </c>
      <c r="B192" s="480" t="s">
        <v>1724</v>
      </c>
      <c r="C192" s="475">
        <v>3.5598495226461309E-2</v>
      </c>
      <c r="D192" s="475"/>
      <c r="E192" s="479"/>
      <c r="F192" s="475">
        <f>C192</f>
        <v>3.5598495226461309E-2</v>
      </c>
      <c r="G192" s="458"/>
    </row>
    <row r="193" spans="1:7" x14ac:dyDescent="0.25">
      <c r="A193" s="430" t="s">
        <v>1725</v>
      </c>
      <c r="B193" s="480" t="s">
        <v>1726</v>
      </c>
      <c r="C193" s="475">
        <v>0.12266361446390378</v>
      </c>
      <c r="D193" s="475"/>
      <c r="E193" s="466"/>
      <c r="F193" s="475">
        <f>C193</f>
        <v>0.12266361446390378</v>
      </c>
      <c r="G193" s="458"/>
    </row>
    <row r="194" spans="1:7" x14ac:dyDescent="0.25">
      <c r="A194" s="430" t="s">
        <v>1727</v>
      </c>
      <c r="B194" s="480" t="s">
        <v>1728</v>
      </c>
      <c r="C194" s="475">
        <v>0.30638799044236009</v>
      </c>
      <c r="D194" s="475"/>
      <c r="E194" s="466"/>
      <c r="F194" s="475">
        <f>C194</f>
        <v>0.30638799044236009</v>
      </c>
      <c r="G194" s="458"/>
    </row>
    <row r="195" spans="1:7" x14ac:dyDescent="0.25">
      <c r="A195" s="430" t="s">
        <v>1729</v>
      </c>
      <c r="B195" s="480" t="s">
        <v>1730</v>
      </c>
      <c r="C195" s="475">
        <v>0.50868010228122917</v>
      </c>
      <c r="D195" s="475"/>
      <c r="E195" s="466"/>
      <c r="F195" s="475">
        <f>C195</f>
        <v>0.50868010228122917</v>
      </c>
      <c r="G195" s="458"/>
    </row>
    <row r="196" spans="1:7" hidden="1" outlineLevel="1" x14ac:dyDescent="0.25">
      <c r="A196" s="430" t="s">
        <v>1731</v>
      </c>
      <c r="B196" s="472"/>
      <c r="C196" s="475"/>
      <c r="D196" s="475"/>
      <c r="E196" s="466"/>
      <c r="F196" s="475"/>
      <c r="G196" s="458"/>
    </row>
    <row r="197" spans="1:7" hidden="1" outlineLevel="1" x14ac:dyDescent="0.25">
      <c r="A197" s="430" t="s">
        <v>1732</v>
      </c>
      <c r="B197" s="472"/>
      <c r="C197" s="475"/>
      <c r="D197" s="475"/>
      <c r="E197" s="466"/>
      <c r="F197" s="475"/>
      <c r="G197" s="458"/>
    </row>
    <row r="198" spans="1:7" hidden="1" outlineLevel="1" x14ac:dyDescent="0.25">
      <c r="A198" s="430" t="s">
        <v>1733</v>
      </c>
      <c r="B198" s="481"/>
      <c r="C198" s="475"/>
      <c r="D198" s="475"/>
      <c r="E198" s="466"/>
      <c r="F198" s="475"/>
      <c r="G198" s="458"/>
    </row>
    <row r="199" spans="1:7" hidden="1" outlineLevel="1" x14ac:dyDescent="0.25">
      <c r="A199" s="430" t="s">
        <v>1734</v>
      </c>
      <c r="B199" s="481"/>
      <c r="C199" s="475"/>
      <c r="D199" s="475"/>
      <c r="E199" s="466"/>
      <c r="F199" s="475"/>
      <c r="G199" s="458"/>
    </row>
    <row r="200" spans="1:7" ht="30" collapsed="1" x14ac:dyDescent="0.25">
      <c r="A200" s="453"/>
      <c r="B200" s="453" t="s">
        <v>789</v>
      </c>
      <c r="C200" s="453" t="s">
        <v>589</v>
      </c>
      <c r="D200" s="453" t="s">
        <v>590</v>
      </c>
      <c r="E200" s="453"/>
      <c r="F200" s="453" t="s">
        <v>554</v>
      </c>
      <c r="G200" s="453"/>
    </row>
    <row r="201" spans="1:7" x14ac:dyDescent="0.25">
      <c r="A201" s="430" t="s">
        <v>1735</v>
      </c>
      <c r="B201" s="430" t="s">
        <v>791</v>
      </c>
      <c r="C201" s="475">
        <v>0</v>
      </c>
      <c r="D201" s="475"/>
      <c r="E201" s="479"/>
      <c r="F201" s="475">
        <f>C201</f>
        <v>0</v>
      </c>
      <c r="G201" s="458"/>
    </row>
    <row r="202" spans="1:7" x14ac:dyDescent="0.25">
      <c r="A202" s="430" t="s">
        <v>1736</v>
      </c>
      <c r="B202" s="482"/>
      <c r="C202" s="475"/>
      <c r="D202" s="475"/>
      <c r="E202" s="479"/>
      <c r="F202" s="475"/>
      <c r="G202" s="458"/>
    </row>
    <row r="203" spans="1:7" x14ac:dyDescent="0.25">
      <c r="A203" s="430" t="s">
        <v>1737</v>
      </c>
      <c r="B203" s="482"/>
      <c r="C203" s="475"/>
      <c r="D203" s="475"/>
      <c r="E203" s="479"/>
      <c r="F203" s="475"/>
      <c r="G203" s="458"/>
    </row>
    <row r="204" spans="1:7" x14ac:dyDescent="0.25">
      <c r="A204" s="430" t="s">
        <v>1738</v>
      </c>
      <c r="B204" s="482"/>
      <c r="C204" s="475"/>
      <c r="D204" s="475"/>
      <c r="E204" s="479"/>
      <c r="F204" s="475"/>
      <c r="G204" s="458"/>
    </row>
    <row r="205" spans="1:7" x14ac:dyDescent="0.25">
      <c r="A205" s="430" t="s">
        <v>1739</v>
      </c>
      <c r="B205" s="482"/>
      <c r="C205" s="475"/>
      <c r="D205" s="475"/>
      <c r="E205" s="479"/>
      <c r="F205" s="475"/>
      <c r="G205" s="458"/>
    </row>
    <row r="206" spans="1:7" x14ac:dyDescent="0.25">
      <c r="A206" s="430" t="s">
        <v>1740</v>
      </c>
      <c r="B206" s="462"/>
      <c r="C206" s="462"/>
      <c r="D206" s="462"/>
      <c r="E206" s="458"/>
      <c r="F206" s="462"/>
      <c r="G206" s="458"/>
    </row>
    <row r="207" spans="1:7" x14ac:dyDescent="0.25">
      <c r="A207" s="430" t="s">
        <v>1741</v>
      </c>
      <c r="B207" s="462"/>
      <c r="C207" s="462"/>
      <c r="D207" s="462"/>
      <c r="E207" s="458"/>
      <c r="F207" s="462"/>
      <c r="G207" s="458"/>
    </row>
    <row r="208" spans="1:7" x14ac:dyDescent="0.25">
      <c r="A208" s="430" t="s">
        <v>1742</v>
      </c>
      <c r="B208" s="462"/>
      <c r="C208" s="462"/>
      <c r="D208" s="462"/>
      <c r="E208" s="458"/>
      <c r="F208" s="462"/>
      <c r="G208" s="458"/>
    </row>
    <row r="209" spans="1:7" ht="18.75" x14ac:dyDescent="0.25">
      <c r="A209" s="483"/>
      <c r="B209" s="484" t="s">
        <v>1743</v>
      </c>
      <c r="C209" s="485"/>
      <c r="D209" s="485"/>
      <c r="E209" s="485"/>
      <c r="F209" s="485"/>
      <c r="G209" s="485"/>
    </row>
    <row r="210" spans="1:7" x14ac:dyDescent="0.25">
      <c r="A210" s="453"/>
      <c r="B210" s="453" t="s">
        <v>797</v>
      </c>
      <c r="C210" s="453" t="s">
        <v>798</v>
      </c>
      <c r="D210" s="453" t="s">
        <v>799</v>
      </c>
      <c r="E210" s="453"/>
      <c r="F210" s="453" t="s">
        <v>589</v>
      </c>
      <c r="G210" s="453" t="s">
        <v>800</v>
      </c>
    </row>
    <row r="211" spans="1:7" x14ac:dyDescent="0.25">
      <c r="A211" s="430" t="s">
        <v>1744</v>
      </c>
      <c r="B211" s="458" t="s">
        <v>802</v>
      </c>
      <c r="C211" s="463">
        <f>C238/D238*1000</f>
        <v>151.82325863632843</v>
      </c>
      <c r="D211" s="430"/>
      <c r="E211" s="429"/>
      <c r="F211" s="441"/>
      <c r="G211" s="441"/>
    </row>
    <row r="212" spans="1:7" x14ac:dyDescent="0.25">
      <c r="A212" s="429"/>
      <c r="B212" s="486"/>
      <c r="C212" s="429"/>
      <c r="D212" s="429"/>
      <c r="E212" s="429"/>
      <c r="F212" s="441"/>
      <c r="G212" s="441"/>
    </row>
    <row r="213" spans="1:7" x14ac:dyDescent="0.25">
      <c r="A213" s="430"/>
      <c r="B213" s="458" t="s">
        <v>803</v>
      </c>
      <c r="C213" s="429"/>
      <c r="D213" s="429"/>
      <c r="E213" s="429"/>
      <c r="F213" s="441"/>
      <c r="G213" s="441"/>
    </row>
    <row r="214" spans="1:7" x14ac:dyDescent="0.25">
      <c r="A214" s="430" t="s">
        <v>1745</v>
      </c>
      <c r="B214" s="458" t="s">
        <v>805</v>
      </c>
      <c r="C214" s="463">
        <v>4236.3967594100004</v>
      </c>
      <c r="D214" s="471">
        <v>38315</v>
      </c>
      <c r="E214" s="429"/>
      <c r="F214" s="457">
        <f t="shared" ref="F214:G219" si="2">C214/C$238</f>
        <v>0.54034617925881012</v>
      </c>
      <c r="G214" s="457">
        <f t="shared" si="2"/>
        <v>0.74196359411309065</v>
      </c>
    </row>
    <row r="215" spans="1:7" x14ac:dyDescent="0.25">
      <c r="A215" s="430" t="s">
        <v>1746</v>
      </c>
      <c r="B215" s="458" t="s">
        <v>807</v>
      </c>
      <c r="C215" s="463">
        <v>3229.7098332</v>
      </c>
      <c r="D215" s="471">
        <v>12478</v>
      </c>
      <c r="E215" s="429"/>
      <c r="F215" s="457">
        <f t="shared" si="2"/>
        <v>0.41194474162690942</v>
      </c>
      <c r="G215" s="457">
        <f t="shared" si="2"/>
        <v>0.24163439194422928</v>
      </c>
    </row>
    <row r="216" spans="1:7" x14ac:dyDescent="0.25">
      <c r="A216" s="430" t="s">
        <v>1747</v>
      </c>
      <c r="B216" s="458" t="s">
        <v>809</v>
      </c>
      <c r="C216" s="463">
        <v>374.04648336999998</v>
      </c>
      <c r="D216" s="471">
        <v>847</v>
      </c>
      <c r="E216" s="429"/>
      <c r="F216" s="457">
        <f t="shared" si="2"/>
        <v>4.7709079114280573E-2</v>
      </c>
      <c r="G216" s="457">
        <f t="shared" si="2"/>
        <v>1.6402013942680094E-2</v>
      </c>
    </row>
    <row r="217" spans="1:7" x14ac:dyDescent="0.25">
      <c r="A217" s="430" t="s">
        <v>1748</v>
      </c>
      <c r="B217" s="458" t="s">
        <v>811</v>
      </c>
      <c r="C217" s="463">
        <v>0</v>
      </c>
      <c r="D217" s="471">
        <v>0</v>
      </c>
      <c r="E217" s="429"/>
      <c r="F217" s="457">
        <f t="shared" si="2"/>
        <v>0</v>
      </c>
      <c r="G217" s="457">
        <f t="shared" si="2"/>
        <v>0</v>
      </c>
    </row>
    <row r="218" spans="1:7" x14ac:dyDescent="0.25">
      <c r="A218" s="430" t="s">
        <v>1749</v>
      </c>
      <c r="B218" s="458" t="s">
        <v>813</v>
      </c>
      <c r="C218" s="463">
        <v>0</v>
      </c>
      <c r="D218" s="471">
        <v>0</v>
      </c>
      <c r="E218" s="429"/>
      <c r="F218" s="457">
        <f t="shared" si="2"/>
        <v>0</v>
      </c>
      <c r="G218" s="457">
        <f t="shared" si="2"/>
        <v>0</v>
      </c>
    </row>
    <row r="219" spans="1:7" x14ac:dyDescent="0.25">
      <c r="A219" s="430" t="s">
        <v>1750</v>
      </c>
      <c r="B219" s="458" t="s">
        <v>815</v>
      </c>
      <c r="C219" s="463">
        <v>0</v>
      </c>
      <c r="D219" s="471">
        <v>0</v>
      </c>
      <c r="E219" s="429"/>
      <c r="F219" s="457">
        <f t="shared" si="2"/>
        <v>0</v>
      </c>
      <c r="G219" s="457">
        <f t="shared" si="2"/>
        <v>0</v>
      </c>
    </row>
    <row r="220" spans="1:7" x14ac:dyDescent="0.25">
      <c r="A220" s="430" t="s">
        <v>1751</v>
      </c>
      <c r="B220" s="462"/>
      <c r="C220" s="463"/>
      <c r="D220" s="471"/>
      <c r="E220" s="429"/>
      <c r="F220" s="457" t="str">
        <f t="shared" ref="F220:F237" si="3">IF($C$238=0,"",IF(C220="[for completion]","",IF(C220="","",C220/$C$238)))</f>
        <v/>
      </c>
      <c r="G220" s="457" t="str">
        <f t="shared" ref="G220:G237" si="4">IF($D$238=0,"",IF(D220="[for completion]","",IF(D220="","",D220/$D$238)))</f>
        <v/>
      </c>
    </row>
    <row r="221" spans="1:7" x14ac:dyDescent="0.25">
      <c r="A221" s="430" t="s">
        <v>1752</v>
      </c>
      <c r="B221" s="462"/>
      <c r="C221" s="463"/>
      <c r="D221" s="471"/>
      <c r="E221" s="429"/>
      <c r="F221" s="457" t="str">
        <f t="shared" si="3"/>
        <v/>
      </c>
      <c r="G221" s="457" t="str">
        <f t="shared" si="4"/>
        <v/>
      </c>
    </row>
    <row r="222" spans="1:7" hidden="1" outlineLevel="1" x14ac:dyDescent="0.25">
      <c r="A222" s="430" t="s">
        <v>1753</v>
      </c>
      <c r="B222" s="462"/>
      <c r="C222" s="463"/>
      <c r="D222" s="471"/>
      <c r="E222" s="429"/>
      <c r="F222" s="457" t="str">
        <f t="shared" si="3"/>
        <v/>
      </c>
      <c r="G222" s="457" t="str">
        <f t="shared" si="4"/>
        <v/>
      </c>
    </row>
    <row r="223" spans="1:7" hidden="1" outlineLevel="1" x14ac:dyDescent="0.25">
      <c r="A223" s="430" t="s">
        <v>1754</v>
      </c>
      <c r="B223" s="462"/>
      <c r="C223" s="463"/>
      <c r="D223" s="471"/>
      <c r="E223" s="458"/>
      <c r="F223" s="457" t="str">
        <f t="shared" si="3"/>
        <v/>
      </c>
      <c r="G223" s="457" t="str">
        <f t="shared" si="4"/>
        <v/>
      </c>
    </row>
    <row r="224" spans="1:7" hidden="1" outlineLevel="1" x14ac:dyDescent="0.25">
      <c r="A224" s="430" t="s">
        <v>1755</v>
      </c>
      <c r="B224" s="462"/>
      <c r="C224" s="463"/>
      <c r="D224" s="471"/>
      <c r="E224" s="458"/>
      <c r="F224" s="457" t="str">
        <f t="shared" si="3"/>
        <v/>
      </c>
      <c r="G224" s="457" t="str">
        <f t="shared" si="4"/>
        <v/>
      </c>
    </row>
    <row r="225" spans="1:7" hidden="1" outlineLevel="1" x14ac:dyDescent="0.25">
      <c r="A225" s="430" t="s">
        <v>1756</v>
      </c>
      <c r="B225" s="462"/>
      <c r="C225" s="463"/>
      <c r="D225" s="471"/>
      <c r="E225" s="458"/>
      <c r="F225" s="457" t="str">
        <f t="shared" si="3"/>
        <v/>
      </c>
      <c r="G225" s="457" t="str">
        <f t="shared" si="4"/>
        <v/>
      </c>
    </row>
    <row r="226" spans="1:7" hidden="1" outlineLevel="1" x14ac:dyDescent="0.25">
      <c r="A226" s="430" t="s">
        <v>1757</v>
      </c>
      <c r="B226" s="462"/>
      <c r="C226" s="463"/>
      <c r="D226" s="471"/>
      <c r="E226" s="458"/>
      <c r="F226" s="457" t="str">
        <f t="shared" si="3"/>
        <v/>
      </c>
      <c r="G226" s="457" t="str">
        <f t="shared" si="4"/>
        <v/>
      </c>
    </row>
    <row r="227" spans="1:7" hidden="1" outlineLevel="1" x14ac:dyDescent="0.25">
      <c r="A227" s="430" t="s">
        <v>1758</v>
      </c>
      <c r="B227" s="462"/>
      <c r="C227" s="463"/>
      <c r="D227" s="471"/>
      <c r="E227" s="458"/>
      <c r="F227" s="457" t="str">
        <f t="shared" si="3"/>
        <v/>
      </c>
      <c r="G227" s="457" t="str">
        <f t="shared" si="4"/>
        <v/>
      </c>
    </row>
    <row r="228" spans="1:7" hidden="1" outlineLevel="1" x14ac:dyDescent="0.25">
      <c r="A228" s="430" t="s">
        <v>1759</v>
      </c>
      <c r="B228" s="462"/>
      <c r="C228" s="463"/>
      <c r="D228" s="471"/>
      <c r="E228" s="458"/>
      <c r="F228" s="457" t="str">
        <f t="shared" si="3"/>
        <v/>
      </c>
      <c r="G228" s="457" t="str">
        <f t="shared" si="4"/>
        <v/>
      </c>
    </row>
    <row r="229" spans="1:7" hidden="1" outlineLevel="1" x14ac:dyDescent="0.25">
      <c r="A229" s="430" t="s">
        <v>1760</v>
      </c>
      <c r="B229" s="462"/>
      <c r="C229" s="463"/>
      <c r="D229" s="471"/>
      <c r="E229" s="430"/>
      <c r="F229" s="457" t="str">
        <f t="shared" si="3"/>
        <v/>
      </c>
      <c r="G229" s="457" t="str">
        <f t="shared" si="4"/>
        <v/>
      </c>
    </row>
    <row r="230" spans="1:7" hidden="1" outlineLevel="1" x14ac:dyDescent="0.25">
      <c r="A230" s="430" t="s">
        <v>1761</v>
      </c>
      <c r="B230" s="462"/>
      <c r="C230" s="463"/>
      <c r="D230" s="471"/>
      <c r="E230" s="487"/>
      <c r="F230" s="457" t="str">
        <f t="shared" si="3"/>
        <v/>
      </c>
      <c r="G230" s="457" t="str">
        <f t="shared" si="4"/>
        <v/>
      </c>
    </row>
    <row r="231" spans="1:7" hidden="1" outlineLevel="1" x14ac:dyDescent="0.25">
      <c r="A231" s="430" t="s">
        <v>1762</v>
      </c>
      <c r="B231" s="462"/>
      <c r="C231" s="463"/>
      <c r="D231" s="471"/>
      <c r="E231" s="487"/>
      <c r="F231" s="457" t="str">
        <f t="shared" si="3"/>
        <v/>
      </c>
      <c r="G231" s="457" t="str">
        <f t="shared" si="4"/>
        <v/>
      </c>
    </row>
    <row r="232" spans="1:7" hidden="1" outlineLevel="1" x14ac:dyDescent="0.25">
      <c r="A232" s="430" t="s">
        <v>1763</v>
      </c>
      <c r="B232" s="462"/>
      <c r="C232" s="463"/>
      <c r="D232" s="471"/>
      <c r="E232" s="487"/>
      <c r="F232" s="457" t="str">
        <f t="shared" si="3"/>
        <v/>
      </c>
      <c r="G232" s="457" t="str">
        <f t="shared" si="4"/>
        <v/>
      </c>
    </row>
    <row r="233" spans="1:7" hidden="1" outlineLevel="1" x14ac:dyDescent="0.25">
      <c r="A233" s="430" t="s">
        <v>1764</v>
      </c>
      <c r="B233" s="462"/>
      <c r="C233" s="463"/>
      <c r="D233" s="471"/>
      <c r="E233" s="487"/>
      <c r="F233" s="457" t="str">
        <f t="shared" si="3"/>
        <v/>
      </c>
      <c r="G233" s="457" t="str">
        <f t="shared" si="4"/>
        <v/>
      </c>
    </row>
    <row r="234" spans="1:7" hidden="1" outlineLevel="1" x14ac:dyDescent="0.25">
      <c r="A234" s="430" t="s">
        <v>1765</v>
      </c>
      <c r="B234" s="462"/>
      <c r="C234" s="463"/>
      <c r="D234" s="471"/>
      <c r="E234" s="487"/>
      <c r="F234" s="457" t="str">
        <f t="shared" si="3"/>
        <v/>
      </c>
      <c r="G234" s="457" t="str">
        <f t="shared" si="4"/>
        <v/>
      </c>
    </row>
    <row r="235" spans="1:7" hidden="1" outlineLevel="1" x14ac:dyDescent="0.25">
      <c r="A235" s="430" t="s">
        <v>1766</v>
      </c>
      <c r="B235" s="462"/>
      <c r="C235" s="463"/>
      <c r="D235" s="471"/>
      <c r="E235" s="487"/>
      <c r="F235" s="457" t="str">
        <f t="shared" si="3"/>
        <v/>
      </c>
      <c r="G235" s="457" t="str">
        <f t="shared" si="4"/>
        <v/>
      </c>
    </row>
    <row r="236" spans="1:7" hidden="1" outlineLevel="1" x14ac:dyDescent="0.25">
      <c r="A236" s="430" t="s">
        <v>1767</v>
      </c>
      <c r="B236" s="462"/>
      <c r="C236" s="463"/>
      <c r="D236" s="471"/>
      <c r="E236" s="487"/>
      <c r="F236" s="457" t="str">
        <f t="shared" si="3"/>
        <v/>
      </c>
      <c r="G236" s="457" t="str">
        <f t="shared" si="4"/>
        <v/>
      </c>
    </row>
    <row r="237" spans="1:7" hidden="1" outlineLevel="1" x14ac:dyDescent="0.25">
      <c r="A237" s="430" t="s">
        <v>1768</v>
      </c>
      <c r="B237" s="462"/>
      <c r="C237" s="463"/>
      <c r="D237" s="471"/>
      <c r="E237" s="487"/>
      <c r="F237" s="457" t="str">
        <f t="shared" si="3"/>
        <v/>
      </c>
      <c r="G237" s="457" t="str">
        <f t="shared" si="4"/>
        <v/>
      </c>
    </row>
    <row r="238" spans="1:7" hidden="1" outlineLevel="1" x14ac:dyDescent="0.25">
      <c r="A238" s="430" t="s">
        <v>1769</v>
      </c>
      <c r="B238" s="488" t="s">
        <v>107</v>
      </c>
      <c r="C238" s="459">
        <f>SUM(C214:C237)</f>
        <v>7840.1530759799998</v>
      </c>
      <c r="D238" s="460">
        <f>SUM(D214:D237)</f>
        <v>51640</v>
      </c>
      <c r="E238" s="487"/>
      <c r="F238" s="489">
        <f>SUM(F214:F237)</f>
        <v>1</v>
      </c>
      <c r="G238" s="489">
        <f>SUM(G214:G237)</f>
        <v>1</v>
      </c>
    </row>
    <row r="239" spans="1:7" collapsed="1" x14ac:dyDescent="0.25">
      <c r="A239" s="453"/>
      <c r="B239" s="453" t="s">
        <v>835</v>
      </c>
      <c r="C239" s="453" t="s">
        <v>798</v>
      </c>
      <c r="D239" s="453" t="s">
        <v>799</v>
      </c>
      <c r="E239" s="453"/>
      <c r="F239" s="453" t="s">
        <v>589</v>
      </c>
      <c r="G239" s="453" t="s">
        <v>800</v>
      </c>
    </row>
    <row r="240" spans="1:7" x14ac:dyDescent="0.25">
      <c r="A240" s="430" t="s">
        <v>1770</v>
      </c>
      <c r="B240" s="430" t="s">
        <v>837</v>
      </c>
      <c r="C240" s="475">
        <v>0.73103829846782586</v>
      </c>
      <c r="D240" s="430"/>
      <c r="E240" s="430"/>
      <c r="F240" s="476"/>
      <c r="G240" s="476"/>
    </row>
    <row r="241" spans="1:7" x14ac:dyDescent="0.25">
      <c r="A241" s="430"/>
      <c r="B241" s="430"/>
      <c r="C241" s="430"/>
      <c r="D241" s="430"/>
      <c r="E241" s="430"/>
      <c r="F241" s="476"/>
      <c r="G241" s="476"/>
    </row>
    <row r="242" spans="1:7" x14ac:dyDescent="0.25">
      <c r="A242" s="430"/>
      <c r="B242" s="458" t="s">
        <v>838</v>
      </c>
      <c r="C242" s="430"/>
      <c r="D242" s="430"/>
      <c r="E242" s="430"/>
      <c r="F242" s="476"/>
      <c r="G242" s="476"/>
    </row>
    <row r="243" spans="1:7" x14ac:dyDescent="0.25">
      <c r="A243" s="430" t="s">
        <v>1771</v>
      </c>
      <c r="B243" s="430" t="s">
        <v>840</v>
      </c>
      <c r="C243" s="463">
        <v>585.50535321999996</v>
      </c>
      <c r="D243" s="471">
        <v>8152</v>
      </c>
      <c r="E243" s="430"/>
      <c r="F243" s="457">
        <f t="shared" ref="F243:G249" si="5">C243/C$251</f>
        <v>7.468034712406596E-2</v>
      </c>
      <c r="G243" s="457">
        <f t="shared" si="5"/>
        <v>0.15786212238574748</v>
      </c>
    </row>
    <row r="244" spans="1:7" x14ac:dyDescent="0.25">
      <c r="A244" s="430" t="s">
        <v>1772</v>
      </c>
      <c r="B244" s="430" t="s">
        <v>842</v>
      </c>
      <c r="C244" s="463">
        <v>473.38866230999997</v>
      </c>
      <c r="D244" s="471">
        <v>3934</v>
      </c>
      <c r="E244" s="430"/>
      <c r="F244" s="457">
        <f t="shared" si="5"/>
        <v>6.0380028007403094E-2</v>
      </c>
      <c r="G244" s="457">
        <f t="shared" si="5"/>
        <v>7.6181254841208371E-2</v>
      </c>
    </row>
    <row r="245" spans="1:7" x14ac:dyDescent="0.25">
      <c r="A245" s="430" t="s">
        <v>1773</v>
      </c>
      <c r="B245" s="430" t="s">
        <v>844</v>
      </c>
      <c r="C245" s="463">
        <v>694.35403792</v>
      </c>
      <c r="D245" s="471">
        <v>5154</v>
      </c>
      <c r="E245" s="430"/>
      <c r="F245" s="457">
        <f t="shared" si="5"/>
        <v>8.8563836852535868E-2</v>
      </c>
      <c r="G245" s="457">
        <f t="shared" si="5"/>
        <v>9.9806351665375673E-2</v>
      </c>
    </row>
    <row r="246" spans="1:7" x14ac:dyDescent="0.25">
      <c r="A246" s="430" t="s">
        <v>1774</v>
      </c>
      <c r="B246" s="430" t="s">
        <v>846</v>
      </c>
      <c r="C246" s="463">
        <v>1024.81950267</v>
      </c>
      <c r="D246" s="471">
        <v>6937</v>
      </c>
      <c r="E246" s="430"/>
      <c r="F246" s="457">
        <f t="shared" si="5"/>
        <v>0.13071422110491127</v>
      </c>
      <c r="G246" s="457">
        <f t="shared" si="5"/>
        <v>0.13433384972889234</v>
      </c>
    </row>
    <row r="247" spans="1:7" x14ac:dyDescent="0.25">
      <c r="A247" s="430" t="s">
        <v>1775</v>
      </c>
      <c r="B247" s="430" t="s">
        <v>848</v>
      </c>
      <c r="C247" s="463">
        <v>1523.3454223599999</v>
      </c>
      <c r="D247" s="471">
        <v>9318</v>
      </c>
      <c r="E247" s="430"/>
      <c r="F247" s="457">
        <f t="shared" si="5"/>
        <v>0.19430046933995423</v>
      </c>
      <c r="G247" s="457">
        <f t="shared" si="5"/>
        <v>0.18044151820294346</v>
      </c>
    </row>
    <row r="248" spans="1:7" x14ac:dyDescent="0.25">
      <c r="A248" s="430" t="s">
        <v>1776</v>
      </c>
      <c r="B248" s="430" t="s">
        <v>850</v>
      </c>
      <c r="C248" s="463">
        <v>2094.4888707300001</v>
      </c>
      <c r="D248" s="471">
        <v>11202</v>
      </c>
      <c r="E248" s="430"/>
      <c r="F248" s="457">
        <f t="shared" si="5"/>
        <v>0.26714897661206621</v>
      </c>
      <c r="G248" s="457">
        <f t="shared" si="5"/>
        <v>0.21692486444616577</v>
      </c>
    </row>
    <row r="249" spans="1:7" x14ac:dyDescent="0.25">
      <c r="A249" s="430" t="s">
        <v>1777</v>
      </c>
      <c r="B249" s="430" t="s">
        <v>852</v>
      </c>
      <c r="C249" s="463">
        <v>1372.7336425000001</v>
      </c>
      <c r="D249" s="471">
        <v>6607</v>
      </c>
      <c r="E249" s="430"/>
      <c r="F249" s="457">
        <f t="shared" si="5"/>
        <v>0.17509015821459731</v>
      </c>
      <c r="G249" s="457">
        <f t="shared" si="5"/>
        <v>0.1279434546862897</v>
      </c>
    </row>
    <row r="250" spans="1:7" x14ac:dyDescent="0.25">
      <c r="A250" s="430" t="s">
        <v>1778</v>
      </c>
      <c r="B250" s="430" t="s">
        <v>854</v>
      </c>
      <c r="C250" s="463">
        <f>SUM(C252:C257)</f>
        <v>71.51758427</v>
      </c>
      <c r="D250" s="471">
        <f>SUM(D252:D257)</f>
        <v>336</v>
      </c>
      <c r="E250" s="430"/>
      <c r="F250" s="457">
        <f>SUM(F252:F257)</f>
        <v>9.1219627444659897E-3</v>
      </c>
      <c r="G250" s="457">
        <f>SUM(G252:G257)</f>
        <v>6.5065840433772264E-3</v>
      </c>
    </row>
    <row r="251" spans="1:7" x14ac:dyDescent="0.25">
      <c r="A251" s="430" t="s">
        <v>1779</v>
      </c>
      <c r="B251" s="488" t="s">
        <v>107</v>
      </c>
      <c r="C251" s="464">
        <f>SUM(C243:C250)</f>
        <v>7840.1530759800007</v>
      </c>
      <c r="D251" s="490">
        <f>SUM(D243:D250)</f>
        <v>51640</v>
      </c>
      <c r="E251" s="430"/>
      <c r="F251" s="503">
        <f>SUM(F243:F250)</f>
        <v>1</v>
      </c>
      <c r="G251" s="503">
        <f>SUM(G243:G250)</f>
        <v>1</v>
      </c>
    </row>
    <row r="252" spans="1:7" hidden="1" outlineLevel="1" x14ac:dyDescent="0.25">
      <c r="A252" s="430" t="s">
        <v>1780</v>
      </c>
      <c r="B252" s="467" t="s">
        <v>857</v>
      </c>
      <c r="C252" s="463">
        <v>70.065838540000001</v>
      </c>
      <c r="D252" s="471">
        <v>329</v>
      </c>
      <c r="E252" s="430"/>
      <c r="F252" s="457">
        <f t="shared" ref="F252:G257" si="6">C252/C$251</f>
        <v>8.9367947106366846E-3</v>
      </c>
      <c r="G252" s="457">
        <f t="shared" si="6"/>
        <v>6.3710302091402014E-3</v>
      </c>
    </row>
    <row r="253" spans="1:7" hidden="1" outlineLevel="1" x14ac:dyDescent="0.25">
      <c r="A253" s="430" t="s">
        <v>1781</v>
      </c>
      <c r="B253" s="467" t="s">
        <v>859</v>
      </c>
      <c r="C253" s="463">
        <v>1.09306115</v>
      </c>
      <c r="D253" s="471">
        <v>6</v>
      </c>
      <c r="E253" s="430"/>
      <c r="F253" s="457">
        <f t="shared" si="6"/>
        <v>1.3941834290823077E-4</v>
      </c>
      <c r="G253" s="457">
        <f t="shared" si="6"/>
        <v>1.1618900077459334E-4</v>
      </c>
    </row>
    <row r="254" spans="1:7" hidden="1" outlineLevel="1" x14ac:dyDescent="0.25">
      <c r="A254" s="430" t="s">
        <v>1782</v>
      </c>
      <c r="B254" s="467" t="s">
        <v>861</v>
      </c>
      <c r="C254" s="463">
        <v>0.35868457999999998</v>
      </c>
      <c r="D254" s="471">
        <v>1</v>
      </c>
      <c r="E254" s="430"/>
      <c r="F254" s="457">
        <f t="shared" si="6"/>
        <v>4.5749690921074936E-5</v>
      </c>
      <c r="G254" s="457">
        <f t="shared" si="6"/>
        <v>1.9364833462432222E-5</v>
      </c>
    </row>
    <row r="255" spans="1:7" hidden="1" outlineLevel="1" x14ac:dyDescent="0.25">
      <c r="A255" s="430" t="s">
        <v>1783</v>
      </c>
      <c r="B255" s="467" t="s">
        <v>863</v>
      </c>
      <c r="C255" s="463">
        <v>0</v>
      </c>
      <c r="D255" s="471">
        <v>0</v>
      </c>
      <c r="E255" s="430"/>
      <c r="F255" s="457">
        <f t="shared" si="6"/>
        <v>0</v>
      </c>
      <c r="G255" s="457">
        <f t="shared" si="6"/>
        <v>0</v>
      </c>
    </row>
    <row r="256" spans="1:7" hidden="1" outlineLevel="1" x14ac:dyDescent="0.25">
      <c r="A256" s="430" t="s">
        <v>1784</v>
      </c>
      <c r="B256" s="467" t="s">
        <v>865</v>
      </c>
      <c r="C256" s="463">
        <v>0</v>
      </c>
      <c r="D256" s="471">
        <v>0</v>
      </c>
      <c r="E256" s="430"/>
      <c r="F256" s="457">
        <f t="shared" si="6"/>
        <v>0</v>
      </c>
      <c r="G256" s="457">
        <f t="shared" si="6"/>
        <v>0</v>
      </c>
    </row>
    <row r="257" spans="1:7" hidden="1" outlineLevel="1" x14ac:dyDescent="0.25">
      <c r="A257" s="430" t="s">
        <v>1785</v>
      </c>
      <c r="B257" s="467" t="s">
        <v>867</v>
      </c>
      <c r="C257" s="463">
        <v>0</v>
      </c>
      <c r="D257" s="471">
        <v>0</v>
      </c>
      <c r="E257" s="430"/>
      <c r="F257" s="457">
        <f t="shared" si="6"/>
        <v>0</v>
      </c>
      <c r="G257" s="457">
        <f t="shared" si="6"/>
        <v>0</v>
      </c>
    </row>
    <row r="258" spans="1:7" hidden="1" outlineLevel="1" x14ac:dyDescent="0.25">
      <c r="A258" s="430" t="s">
        <v>1786</v>
      </c>
      <c r="B258" s="467"/>
      <c r="C258" s="430"/>
      <c r="D258" s="430"/>
      <c r="E258" s="430"/>
      <c r="F258" s="457"/>
      <c r="G258" s="457"/>
    </row>
    <row r="259" spans="1:7" hidden="1" outlineLevel="1" x14ac:dyDescent="0.25">
      <c r="A259" s="430" t="s">
        <v>1787</v>
      </c>
      <c r="B259" s="467"/>
      <c r="C259" s="430"/>
      <c r="D259" s="430"/>
      <c r="E259" s="430"/>
      <c r="F259" s="457"/>
      <c r="G259" s="457"/>
    </row>
    <row r="260" spans="1:7" hidden="1" outlineLevel="1" x14ac:dyDescent="0.25">
      <c r="A260" s="430" t="s">
        <v>1788</v>
      </c>
      <c r="B260" s="467"/>
      <c r="C260" s="430"/>
      <c r="D260" s="430"/>
      <c r="E260" s="430"/>
      <c r="F260" s="457"/>
      <c r="G260" s="457"/>
    </row>
    <row r="261" spans="1:7" collapsed="1" x14ac:dyDescent="0.25">
      <c r="A261" s="453"/>
      <c r="B261" s="453" t="s">
        <v>871</v>
      </c>
      <c r="C261" s="453" t="s">
        <v>798</v>
      </c>
      <c r="D261" s="453" t="s">
        <v>799</v>
      </c>
      <c r="E261" s="453"/>
      <c r="F261" s="453" t="s">
        <v>589</v>
      </c>
      <c r="G261" s="453" t="s">
        <v>800</v>
      </c>
    </row>
    <row r="262" spans="1:7" x14ac:dyDescent="0.25">
      <c r="A262" s="430" t="s">
        <v>1789</v>
      </c>
      <c r="B262" s="430" t="s">
        <v>837</v>
      </c>
      <c r="C262" s="475">
        <v>0.67339998708237148</v>
      </c>
      <c r="D262" s="430"/>
      <c r="E262" s="430"/>
      <c r="F262" s="476"/>
      <c r="G262" s="476"/>
    </row>
    <row r="263" spans="1:7" x14ac:dyDescent="0.25">
      <c r="A263" s="430"/>
      <c r="B263" s="430"/>
      <c r="C263" s="430"/>
      <c r="D263" s="430"/>
      <c r="E263" s="430"/>
      <c r="F263" s="476"/>
      <c r="G263" s="476"/>
    </row>
    <row r="264" spans="1:7" x14ac:dyDescent="0.25">
      <c r="A264" s="430"/>
      <c r="B264" s="458" t="s">
        <v>838</v>
      </c>
      <c r="C264" s="430"/>
      <c r="D264" s="430"/>
      <c r="E264" s="430"/>
      <c r="F264" s="476"/>
      <c r="G264" s="476"/>
    </row>
    <row r="265" spans="1:7" x14ac:dyDescent="0.25">
      <c r="A265" s="430" t="s">
        <v>1790</v>
      </c>
      <c r="B265" s="430" t="s">
        <v>840</v>
      </c>
      <c r="C265" s="463">
        <v>813.67299934000005</v>
      </c>
      <c r="D265" s="471">
        <v>10363</v>
      </c>
      <c r="E265" s="430"/>
      <c r="F265" s="457">
        <f t="shared" ref="F265:G271" si="7">C265/C$273</f>
        <v>0.10378279498558042</v>
      </c>
      <c r="G265" s="457">
        <f t="shared" si="7"/>
        <v>0.20067776917118513</v>
      </c>
    </row>
    <row r="266" spans="1:7" x14ac:dyDescent="0.25">
      <c r="A266" s="430" t="s">
        <v>1791</v>
      </c>
      <c r="B266" s="430" t="s">
        <v>842</v>
      </c>
      <c r="C266" s="463">
        <v>693.67790387000002</v>
      </c>
      <c r="D266" s="471">
        <v>5512</v>
      </c>
      <c r="E266" s="430"/>
      <c r="F266" s="457">
        <f t="shared" si="7"/>
        <v>8.8477596948359577E-2</v>
      </c>
      <c r="G266" s="457">
        <f t="shared" si="7"/>
        <v>0.10673896204492642</v>
      </c>
    </row>
    <row r="267" spans="1:7" x14ac:dyDescent="0.25">
      <c r="A267" s="430" t="s">
        <v>1792</v>
      </c>
      <c r="B267" s="430" t="s">
        <v>844</v>
      </c>
      <c r="C267" s="463">
        <v>1094.0733239199999</v>
      </c>
      <c r="D267" s="471">
        <v>7652</v>
      </c>
      <c r="E267" s="430"/>
      <c r="F267" s="457">
        <f t="shared" si="7"/>
        <v>0.13954744420385484</v>
      </c>
      <c r="G267" s="457">
        <f t="shared" si="7"/>
        <v>0.14817970565453137</v>
      </c>
    </row>
    <row r="268" spans="1:7" x14ac:dyDescent="0.25">
      <c r="A268" s="430" t="s">
        <v>1793</v>
      </c>
      <c r="B268" s="430" t="s">
        <v>846</v>
      </c>
      <c r="C268" s="463">
        <v>1407.07614844</v>
      </c>
      <c r="D268" s="471">
        <v>8688</v>
      </c>
      <c r="E268" s="430"/>
      <c r="F268" s="457">
        <f t="shared" si="7"/>
        <v>0.17947049436456558</v>
      </c>
      <c r="G268" s="457">
        <f t="shared" si="7"/>
        <v>0.16824167312161115</v>
      </c>
    </row>
    <row r="269" spans="1:7" x14ac:dyDescent="0.25">
      <c r="A269" s="430" t="s">
        <v>1794</v>
      </c>
      <c r="B269" s="430" t="s">
        <v>848</v>
      </c>
      <c r="C269" s="463">
        <v>1509.0954295500001</v>
      </c>
      <c r="D269" s="471">
        <v>8353</v>
      </c>
      <c r="E269" s="430"/>
      <c r="F269" s="457">
        <f t="shared" si="7"/>
        <v>0.19248290370419419</v>
      </c>
      <c r="G269" s="457">
        <f t="shared" si="7"/>
        <v>0.16175445391169635</v>
      </c>
    </row>
    <row r="270" spans="1:7" x14ac:dyDescent="0.25">
      <c r="A270" s="430" t="s">
        <v>1795</v>
      </c>
      <c r="B270" s="430" t="s">
        <v>850</v>
      </c>
      <c r="C270" s="463">
        <v>1255.4804139400001</v>
      </c>
      <c r="D270" s="471">
        <v>6263</v>
      </c>
      <c r="E270" s="430"/>
      <c r="F270" s="457">
        <f t="shared" si="7"/>
        <v>0.1601346812712669</v>
      </c>
      <c r="G270" s="457">
        <f t="shared" si="7"/>
        <v>0.12128195197521301</v>
      </c>
    </row>
    <row r="271" spans="1:7" x14ac:dyDescent="0.25">
      <c r="A271" s="430" t="s">
        <v>1796</v>
      </c>
      <c r="B271" s="430" t="s">
        <v>852</v>
      </c>
      <c r="C271" s="463">
        <v>1067.07685692</v>
      </c>
      <c r="D271" s="471">
        <v>4809</v>
      </c>
      <c r="E271" s="430"/>
      <c r="F271" s="457">
        <f t="shared" si="7"/>
        <v>0.13610408452217854</v>
      </c>
      <c r="G271" s="457">
        <f t="shared" si="7"/>
        <v>9.3125484120836557E-2</v>
      </c>
    </row>
    <row r="272" spans="1:7" x14ac:dyDescent="0.25">
      <c r="A272" s="430" t="s">
        <v>1797</v>
      </c>
      <c r="B272" s="430" t="s">
        <v>854</v>
      </c>
      <c r="C272" s="463">
        <f>SUM(C274:C279)</f>
        <v>0</v>
      </c>
      <c r="D272" s="471">
        <f>SUM(D274:D279)</f>
        <v>0</v>
      </c>
      <c r="E272" s="430"/>
      <c r="F272" s="476">
        <f>SUM(F274:F279)</f>
        <v>0</v>
      </c>
      <c r="G272" s="476">
        <f>SUM(G274:G279)</f>
        <v>0</v>
      </c>
    </row>
    <row r="273" spans="1:7" x14ac:dyDescent="0.25">
      <c r="A273" s="430" t="s">
        <v>1798</v>
      </c>
      <c r="B273" s="488" t="s">
        <v>107</v>
      </c>
      <c r="C273" s="464">
        <f>SUM(C265:C272)</f>
        <v>7840.1530759799998</v>
      </c>
      <c r="D273" s="490">
        <f>SUM(D265:D272)</f>
        <v>51640</v>
      </c>
      <c r="E273" s="430"/>
      <c r="F273" s="476">
        <f>SUM(F265:F272)</f>
        <v>1.0000000000000002</v>
      </c>
      <c r="G273" s="476">
        <f>SUM(G265:G272)</f>
        <v>1</v>
      </c>
    </row>
    <row r="274" spans="1:7" hidden="1" outlineLevel="1" x14ac:dyDescent="0.25">
      <c r="A274" s="430" t="s">
        <v>1799</v>
      </c>
      <c r="B274" s="467" t="s">
        <v>857</v>
      </c>
      <c r="C274" s="463">
        <v>0</v>
      </c>
      <c r="D274" s="471">
        <v>0</v>
      </c>
      <c r="E274" s="430"/>
      <c r="F274" s="457">
        <f t="shared" ref="F274:G279" si="8">C274/C$273</f>
        <v>0</v>
      </c>
      <c r="G274" s="457">
        <f t="shared" si="8"/>
        <v>0</v>
      </c>
    </row>
    <row r="275" spans="1:7" hidden="1" outlineLevel="1" x14ac:dyDescent="0.25">
      <c r="A275" s="430" t="s">
        <v>1800</v>
      </c>
      <c r="B275" s="467" t="s">
        <v>859</v>
      </c>
      <c r="C275" s="463">
        <v>0</v>
      </c>
      <c r="D275" s="471">
        <v>0</v>
      </c>
      <c r="E275" s="430"/>
      <c r="F275" s="457">
        <f t="shared" si="8"/>
        <v>0</v>
      </c>
      <c r="G275" s="457">
        <f t="shared" si="8"/>
        <v>0</v>
      </c>
    </row>
    <row r="276" spans="1:7" hidden="1" outlineLevel="1" x14ac:dyDescent="0.25">
      <c r="A276" s="430" t="s">
        <v>1801</v>
      </c>
      <c r="B276" s="467" t="s">
        <v>861</v>
      </c>
      <c r="C276" s="463">
        <v>0</v>
      </c>
      <c r="D276" s="471">
        <v>0</v>
      </c>
      <c r="E276" s="430"/>
      <c r="F276" s="457">
        <f t="shared" si="8"/>
        <v>0</v>
      </c>
      <c r="G276" s="457">
        <f t="shared" si="8"/>
        <v>0</v>
      </c>
    </row>
    <row r="277" spans="1:7" hidden="1" outlineLevel="1" x14ac:dyDescent="0.25">
      <c r="A277" s="430" t="s">
        <v>1802</v>
      </c>
      <c r="B277" s="467" t="s">
        <v>863</v>
      </c>
      <c r="C277" s="463">
        <v>0</v>
      </c>
      <c r="D277" s="471">
        <v>0</v>
      </c>
      <c r="E277" s="430"/>
      <c r="F277" s="457">
        <f t="shared" si="8"/>
        <v>0</v>
      </c>
      <c r="G277" s="457">
        <f t="shared" si="8"/>
        <v>0</v>
      </c>
    </row>
    <row r="278" spans="1:7" hidden="1" outlineLevel="1" x14ac:dyDescent="0.25">
      <c r="A278" s="430" t="s">
        <v>1803</v>
      </c>
      <c r="B278" s="467" t="s">
        <v>865</v>
      </c>
      <c r="C278" s="463">
        <v>0</v>
      </c>
      <c r="D278" s="471">
        <v>0</v>
      </c>
      <c r="E278" s="430"/>
      <c r="F278" s="457">
        <f t="shared" si="8"/>
        <v>0</v>
      </c>
      <c r="G278" s="457">
        <f t="shared" si="8"/>
        <v>0</v>
      </c>
    </row>
    <row r="279" spans="1:7" hidden="1" outlineLevel="1" x14ac:dyDescent="0.25">
      <c r="A279" s="430" t="s">
        <v>1804</v>
      </c>
      <c r="B279" s="467" t="s">
        <v>867</v>
      </c>
      <c r="C279" s="463">
        <v>0</v>
      </c>
      <c r="D279" s="471">
        <v>0</v>
      </c>
      <c r="E279" s="430"/>
      <c r="F279" s="457">
        <f t="shared" si="8"/>
        <v>0</v>
      </c>
      <c r="G279" s="457">
        <f t="shared" si="8"/>
        <v>0</v>
      </c>
    </row>
    <row r="280" spans="1:7" hidden="1" outlineLevel="1" x14ac:dyDescent="0.25">
      <c r="A280" s="430" t="s">
        <v>1805</v>
      </c>
      <c r="B280" s="467"/>
      <c r="C280" s="430"/>
      <c r="D280" s="430"/>
      <c r="E280" s="430"/>
      <c r="F280" s="491"/>
      <c r="G280" s="491"/>
    </row>
    <row r="281" spans="1:7" hidden="1" outlineLevel="1" x14ac:dyDescent="0.25">
      <c r="A281" s="430" t="s">
        <v>1806</v>
      </c>
      <c r="B281" s="467"/>
      <c r="C281" s="430"/>
      <c r="D281" s="430"/>
      <c r="E281" s="430"/>
      <c r="F281" s="491"/>
      <c r="G281" s="491"/>
    </row>
    <row r="282" spans="1:7" hidden="1" outlineLevel="1" x14ac:dyDescent="0.25">
      <c r="A282" s="430" t="s">
        <v>1807</v>
      </c>
      <c r="B282" s="467"/>
      <c r="C282" s="430"/>
      <c r="D282" s="430"/>
      <c r="E282" s="430"/>
      <c r="F282" s="491"/>
      <c r="G282" s="491"/>
    </row>
    <row r="283" spans="1:7" ht="30" collapsed="1" x14ac:dyDescent="0.25">
      <c r="A283" s="453"/>
      <c r="B283" s="453" t="s">
        <v>891</v>
      </c>
      <c r="C283" s="453" t="s">
        <v>589</v>
      </c>
      <c r="D283" s="453"/>
      <c r="E283" s="453"/>
      <c r="F283" s="453"/>
      <c r="G283" s="453"/>
    </row>
    <row r="284" spans="1:7" x14ac:dyDescent="0.25">
      <c r="A284" s="430" t="s">
        <v>1808</v>
      </c>
      <c r="B284" s="430" t="s">
        <v>893</v>
      </c>
      <c r="C284" s="475">
        <v>0.49793537884361055</v>
      </c>
      <c r="D284" s="430"/>
      <c r="E284" s="487"/>
      <c r="F284" s="487"/>
      <c r="G284" s="487"/>
    </row>
    <row r="285" spans="1:7" x14ac:dyDescent="0.25">
      <c r="A285" s="430" t="s">
        <v>1809</v>
      </c>
      <c r="B285" s="430" t="s">
        <v>895</v>
      </c>
      <c r="C285" s="475">
        <v>0</v>
      </c>
      <c r="D285" s="430"/>
      <c r="E285" s="487"/>
      <c r="F285" s="487"/>
      <c r="G285" s="439"/>
    </row>
    <row r="286" spans="1:7" x14ac:dyDescent="0.25">
      <c r="A286" s="430" t="s">
        <v>1810</v>
      </c>
      <c r="B286" s="430" t="s">
        <v>897</v>
      </c>
      <c r="C286" s="475">
        <v>0.5020646211563895</v>
      </c>
      <c r="D286" s="430"/>
      <c r="E286" s="487"/>
      <c r="F286" s="487"/>
      <c r="G286" s="439"/>
    </row>
    <row r="287" spans="1:7" x14ac:dyDescent="0.25">
      <c r="A287" s="430" t="s">
        <v>1811</v>
      </c>
      <c r="B287" s="430" t="s">
        <v>1812</v>
      </c>
      <c r="C287" s="475">
        <v>0</v>
      </c>
      <c r="D287" s="430"/>
      <c r="E287" s="487"/>
      <c r="F287" s="487"/>
      <c r="G287" s="439"/>
    </row>
    <row r="288" spans="1:7" x14ac:dyDescent="0.25">
      <c r="A288" s="430" t="s">
        <v>1813</v>
      </c>
      <c r="B288" s="458" t="s">
        <v>901</v>
      </c>
      <c r="C288" s="475">
        <v>0</v>
      </c>
      <c r="D288" s="429"/>
      <c r="E288" s="429"/>
      <c r="F288" s="441"/>
      <c r="G288" s="441"/>
    </row>
    <row r="289" spans="1:7" x14ac:dyDescent="0.25">
      <c r="A289" s="430" t="s">
        <v>1814</v>
      </c>
      <c r="B289" s="430" t="s">
        <v>105</v>
      </c>
      <c r="C289" s="475"/>
      <c r="D289" s="430"/>
      <c r="E289" s="487"/>
      <c r="F289" s="487"/>
      <c r="G289" s="439"/>
    </row>
    <row r="290" spans="1:7" hidden="1" outlineLevel="1" x14ac:dyDescent="0.25">
      <c r="A290" s="430" t="s">
        <v>1815</v>
      </c>
      <c r="B290" s="467" t="s">
        <v>904</v>
      </c>
      <c r="C290" s="492"/>
      <c r="D290" s="430"/>
      <c r="E290" s="487"/>
      <c r="F290" s="487"/>
      <c r="G290" s="439"/>
    </row>
    <row r="291" spans="1:7" hidden="1" outlineLevel="1" x14ac:dyDescent="0.25">
      <c r="A291" s="430" t="s">
        <v>1816</v>
      </c>
      <c r="B291" s="467" t="s">
        <v>906</v>
      </c>
      <c r="C291" s="475"/>
      <c r="D291" s="430"/>
      <c r="E291" s="487"/>
      <c r="F291" s="487"/>
      <c r="G291" s="439"/>
    </row>
    <row r="292" spans="1:7" hidden="1" outlineLevel="1" x14ac:dyDescent="0.25">
      <c r="A292" s="430" t="s">
        <v>1817</v>
      </c>
      <c r="B292" s="467" t="s">
        <v>908</v>
      </c>
      <c r="C292" s="475"/>
      <c r="D292" s="430"/>
      <c r="E292" s="487"/>
      <c r="F292" s="487"/>
      <c r="G292" s="439"/>
    </row>
    <row r="293" spans="1:7" hidden="1" outlineLevel="1" x14ac:dyDescent="0.25">
      <c r="A293" s="430" t="s">
        <v>1818</v>
      </c>
      <c r="B293" s="467" t="s">
        <v>910</v>
      </c>
      <c r="C293" s="475"/>
      <c r="D293" s="430"/>
      <c r="E293" s="487"/>
      <c r="F293" s="487"/>
      <c r="G293" s="439"/>
    </row>
    <row r="294" spans="1:7" hidden="1" outlineLevel="1" x14ac:dyDescent="0.25">
      <c r="A294" s="430" t="s">
        <v>1819</v>
      </c>
      <c r="B294" s="461" t="s">
        <v>109</v>
      </c>
      <c r="C294" s="475"/>
      <c r="D294" s="430"/>
      <c r="E294" s="487"/>
      <c r="F294" s="487"/>
      <c r="G294" s="439"/>
    </row>
    <row r="295" spans="1:7" hidden="1" outlineLevel="1" x14ac:dyDescent="0.25">
      <c r="A295" s="430" t="s">
        <v>1820</v>
      </c>
      <c r="B295" s="461" t="s">
        <v>109</v>
      </c>
      <c r="C295" s="475"/>
      <c r="D295" s="430"/>
      <c r="E295" s="487"/>
      <c r="F295" s="487"/>
      <c r="G295" s="439"/>
    </row>
    <row r="296" spans="1:7" hidden="1" outlineLevel="1" x14ac:dyDescent="0.25">
      <c r="A296" s="430" t="s">
        <v>1821</v>
      </c>
      <c r="B296" s="461" t="s">
        <v>109</v>
      </c>
      <c r="C296" s="475"/>
      <c r="D296" s="430"/>
      <c r="E296" s="487"/>
      <c r="F296" s="487"/>
      <c r="G296" s="439"/>
    </row>
    <row r="297" spans="1:7" hidden="1" outlineLevel="1" x14ac:dyDescent="0.25">
      <c r="A297" s="430" t="s">
        <v>1822</v>
      </c>
      <c r="B297" s="461" t="s">
        <v>109</v>
      </c>
      <c r="C297" s="475"/>
      <c r="D297" s="430"/>
      <c r="E297" s="487"/>
      <c r="F297" s="487"/>
      <c r="G297" s="439"/>
    </row>
    <row r="298" spans="1:7" hidden="1" outlineLevel="1" x14ac:dyDescent="0.25">
      <c r="A298" s="430" t="s">
        <v>1823</v>
      </c>
      <c r="B298" s="461" t="s">
        <v>109</v>
      </c>
      <c r="C298" s="475"/>
      <c r="D298" s="430"/>
      <c r="E298" s="487"/>
      <c r="F298" s="487"/>
      <c r="G298" s="439"/>
    </row>
    <row r="299" spans="1:7" hidden="1" outlineLevel="1" x14ac:dyDescent="0.25">
      <c r="A299" s="430" t="s">
        <v>1824</v>
      </c>
      <c r="B299" s="461" t="s">
        <v>109</v>
      </c>
      <c r="C299" s="475"/>
      <c r="D299" s="430"/>
      <c r="E299" s="487"/>
      <c r="F299" s="487"/>
      <c r="G299" s="439"/>
    </row>
    <row r="300" spans="1:7" ht="30" collapsed="1" x14ac:dyDescent="0.25">
      <c r="A300" s="453"/>
      <c r="B300" s="453" t="s">
        <v>917</v>
      </c>
      <c r="C300" s="453" t="s">
        <v>589</v>
      </c>
      <c r="D300" s="453"/>
      <c r="E300" s="453"/>
      <c r="F300" s="453"/>
      <c r="G300" s="453"/>
    </row>
    <row r="301" spans="1:7" x14ac:dyDescent="0.25">
      <c r="A301" s="430" t="s">
        <v>1825</v>
      </c>
      <c r="B301" s="430" t="s">
        <v>919</v>
      </c>
      <c r="C301" s="475">
        <v>0</v>
      </c>
      <c r="D301" s="430"/>
      <c r="E301" s="439"/>
      <c r="F301" s="439"/>
      <c r="G301" s="439"/>
    </row>
    <row r="302" spans="1:7" x14ac:dyDescent="0.25">
      <c r="A302" s="430" t="s">
        <v>1826</v>
      </c>
      <c r="B302" s="430" t="s">
        <v>921</v>
      </c>
      <c r="C302" s="475">
        <v>1</v>
      </c>
      <c r="D302" s="430"/>
      <c r="E302" s="439"/>
      <c r="F302" s="439"/>
      <c r="G302" s="439"/>
    </row>
    <row r="303" spans="1:7" x14ac:dyDescent="0.25">
      <c r="A303" s="430" t="s">
        <v>1827</v>
      </c>
      <c r="B303" s="430" t="s">
        <v>105</v>
      </c>
      <c r="C303" s="475">
        <v>0</v>
      </c>
      <c r="D303" s="430"/>
      <c r="E303" s="439"/>
      <c r="F303" s="439"/>
      <c r="G303" s="439"/>
    </row>
    <row r="304" spans="1:7" hidden="1" outlineLevel="1" x14ac:dyDescent="0.25">
      <c r="A304" s="430" t="s">
        <v>1828</v>
      </c>
      <c r="B304" s="430"/>
      <c r="C304" s="466"/>
      <c r="D304" s="430"/>
      <c r="E304" s="439"/>
      <c r="F304" s="439"/>
      <c r="G304" s="439"/>
    </row>
    <row r="305" spans="1:7" hidden="1" outlineLevel="1" x14ac:dyDescent="0.25">
      <c r="A305" s="430" t="s">
        <v>1829</v>
      </c>
      <c r="B305" s="430"/>
      <c r="C305" s="466"/>
      <c r="D305" s="430"/>
      <c r="E305" s="439"/>
      <c r="F305" s="439"/>
      <c r="G305" s="439"/>
    </row>
    <row r="306" spans="1:7" hidden="1" outlineLevel="1" x14ac:dyDescent="0.25">
      <c r="A306" s="430" t="s">
        <v>1830</v>
      </c>
      <c r="B306" s="430"/>
      <c r="C306" s="466"/>
      <c r="D306" s="430"/>
      <c r="E306" s="439"/>
      <c r="F306" s="439"/>
      <c r="G306" s="439"/>
    </row>
    <row r="307" spans="1:7" collapsed="1" x14ac:dyDescent="0.25">
      <c r="A307" s="453"/>
      <c r="B307" s="453" t="s">
        <v>1831</v>
      </c>
      <c r="C307" s="453" t="s">
        <v>64</v>
      </c>
      <c r="D307" s="453" t="s">
        <v>930</v>
      </c>
      <c r="E307" s="453"/>
      <c r="F307" s="453" t="s">
        <v>589</v>
      </c>
      <c r="G307" s="453" t="s">
        <v>931</v>
      </c>
    </row>
    <row r="308" spans="1:7" x14ac:dyDescent="0.25">
      <c r="A308" s="430" t="s">
        <v>1832</v>
      </c>
      <c r="B308" s="462" t="s">
        <v>1390</v>
      </c>
      <c r="C308" s="463"/>
      <c r="D308" s="471"/>
      <c r="E308" s="448"/>
      <c r="F308" s="457" t="str">
        <f>IF($C$326=0,"",IF(C308="[for completion]","",IF(C308="","",C308/$C$326)))</f>
        <v/>
      </c>
      <c r="G308" s="457" t="str">
        <f>IF($D$326=0,"",IF(D308="[for completion]","",IF(D308="","",D308/$D$326)))</f>
        <v/>
      </c>
    </row>
    <row r="309" spans="1:7" x14ac:dyDescent="0.25">
      <c r="A309" s="430" t="s">
        <v>1833</v>
      </c>
      <c r="B309" s="462"/>
      <c r="C309" s="463"/>
      <c r="D309" s="471"/>
      <c r="E309" s="448"/>
      <c r="F309" s="457" t="str">
        <f t="shared" ref="F309:F325" si="9">IF($C$326=0,"",IF(C309="[for completion]","",IF(C309="","",C309/$C$326)))</f>
        <v/>
      </c>
      <c r="G309" s="457" t="str">
        <f t="shared" ref="G309:G325" si="10">IF($D$326=0,"",IF(D309="[for completion]","",IF(D309="","",D309/$D$326)))</f>
        <v/>
      </c>
    </row>
    <row r="310" spans="1:7" x14ac:dyDescent="0.25">
      <c r="A310" s="430" t="s">
        <v>1834</v>
      </c>
      <c r="B310" s="462"/>
      <c r="C310" s="463"/>
      <c r="D310" s="471"/>
      <c r="E310" s="448"/>
      <c r="F310" s="457" t="str">
        <f t="shared" si="9"/>
        <v/>
      </c>
      <c r="G310" s="457" t="str">
        <f t="shared" si="10"/>
        <v/>
      </c>
    </row>
    <row r="311" spans="1:7" hidden="1" outlineLevel="1" x14ac:dyDescent="0.25">
      <c r="A311" s="430" t="s">
        <v>1835</v>
      </c>
      <c r="B311" s="462"/>
      <c r="C311" s="463"/>
      <c r="D311" s="471"/>
      <c r="E311" s="448"/>
      <c r="F311" s="457" t="str">
        <f t="shared" si="9"/>
        <v/>
      </c>
      <c r="G311" s="457" t="str">
        <f t="shared" si="10"/>
        <v/>
      </c>
    </row>
    <row r="312" spans="1:7" hidden="1" outlineLevel="1" x14ac:dyDescent="0.25">
      <c r="A312" s="430" t="s">
        <v>1836</v>
      </c>
      <c r="B312" s="462"/>
      <c r="C312" s="463"/>
      <c r="D312" s="471"/>
      <c r="E312" s="448"/>
      <c r="F312" s="457" t="str">
        <f t="shared" si="9"/>
        <v/>
      </c>
      <c r="G312" s="457" t="str">
        <f t="shared" si="10"/>
        <v/>
      </c>
    </row>
    <row r="313" spans="1:7" hidden="1" outlineLevel="1" x14ac:dyDescent="0.25">
      <c r="A313" s="430" t="s">
        <v>1837</v>
      </c>
      <c r="B313" s="462"/>
      <c r="C313" s="463"/>
      <c r="D313" s="471"/>
      <c r="E313" s="448"/>
      <c r="F313" s="457" t="str">
        <f t="shared" si="9"/>
        <v/>
      </c>
      <c r="G313" s="457" t="str">
        <f t="shared" si="10"/>
        <v/>
      </c>
    </row>
    <row r="314" spans="1:7" hidden="1" outlineLevel="1" x14ac:dyDescent="0.25">
      <c r="A314" s="430" t="s">
        <v>1838</v>
      </c>
      <c r="B314" s="462"/>
      <c r="C314" s="463"/>
      <c r="D314" s="471"/>
      <c r="E314" s="448"/>
      <c r="F314" s="457" t="str">
        <f>IF($C$326=0,"",IF(C314="[for completion]","",IF(C314="","",C314/$C$326)))</f>
        <v/>
      </c>
      <c r="G314" s="457" t="str">
        <f t="shared" si="10"/>
        <v/>
      </c>
    </row>
    <row r="315" spans="1:7" hidden="1" outlineLevel="1" x14ac:dyDescent="0.25">
      <c r="A315" s="430" t="s">
        <v>1839</v>
      </c>
      <c r="B315" s="462"/>
      <c r="C315" s="463"/>
      <c r="D315" s="471"/>
      <c r="E315" s="448"/>
      <c r="F315" s="457" t="str">
        <f t="shared" si="9"/>
        <v/>
      </c>
      <c r="G315" s="457" t="str">
        <f t="shared" si="10"/>
        <v/>
      </c>
    </row>
    <row r="316" spans="1:7" hidden="1" outlineLevel="1" x14ac:dyDescent="0.25">
      <c r="A316" s="430" t="s">
        <v>1840</v>
      </c>
      <c r="B316" s="462"/>
      <c r="C316" s="463"/>
      <c r="D316" s="471"/>
      <c r="E316" s="448"/>
      <c r="F316" s="457" t="str">
        <f t="shared" si="9"/>
        <v/>
      </c>
      <c r="G316" s="457" t="str">
        <f t="shared" si="10"/>
        <v/>
      </c>
    </row>
    <row r="317" spans="1:7" hidden="1" outlineLevel="1" x14ac:dyDescent="0.25">
      <c r="A317" s="430" t="s">
        <v>1841</v>
      </c>
      <c r="B317" s="462"/>
      <c r="C317" s="463"/>
      <c r="D317" s="471"/>
      <c r="E317" s="448"/>
      <c r="F317" s="457" t="str">
        <f t="shared" si="9"/>
        <v/>
      </c>
      <c r="G317" s="457" t="str">
        <f>IF($D$326=0,"",IF(D317="[for completion]","",IF(D317="","",D317/$D$326)))</f>
        <v/>
      </c>
    </row>
    <row r="318" spans="1:7" hidden="1" outlineLevel="1" x14ac:dyDescent="0.25">
      <c r="A318" s="430" t="s">
        <v>1842</v>
      </c>
      <c r="B318" s="462"/>
      <c r="C318" s="463"/>
      <c r="D318" s="471"/>
      <c r="E318" s="448"/>
      <c r="F318" s="457" t="str">
        <f t="shared" si="9"/>
        <v/>
      </c>
      <c r="G318" s="457" t="str">
        <f t="shared" si="10"/>
        <v/>
      </c>
    </row>
    <row r="319" spans="1:7" hidden="1" outlineLevel="1" x14ac:dyDescent="0.25">
      <c r="A319" s="430" t="s">
        <v>1843</v>
      </c>
      <c r="B319" s="462"/>
      <c r="C319" s="463"/>
      <c r="D319" s="471"/>
      <c r="E319" s="448"/>
      <c r="F319" s="457" t="str">
        <f t="shared" si="9"/>
        <v/>
      </c>
      <c r="G319" s="457" t="str">
        <f t="shared" si="10"/>
        <v/>
      </c>
    </row>
    <row r="320" spans="1:7" hidden="1" outlineLevel="1" x14ac:dyDescent="0.25">
      <c r="A320" s="430" t="s">
        <v>1844</v>
      </c>
      <c r="B320" s="462"/>
      <c r="C320" s="463"/>
      <c r="D320" s="471"/>
      <c r="E320" s="448"/>
      <c r="F320" s="457" t="str">
        <f t="shared" si="9"/>
        <v/>
      </c>
      <c r="G320" s="457" t="str">
        <f t="shared" si="10"/>
        <v/>
      </c>
    </row>
    <row r="321" spans="1:7" hidden="1" outlineLevel="1" x14ac:dyDescent="0.25">
      <c r="A321" s="430" t="s">
        <v>1845</v>
      </c>
      <c r="B321" s="462"/>
      <c r="C321" s="463"/>
      <c r="D321" s="471"/>
      <c r="E321" s="448"/>
      <c r="F321" s="457" t="str">
        <f t="shared" si="9"/>
        <v/>
      </c>
      <c r="G321" s="457" t="str">
        <f t="shared" si="10"/>
        <v/>
      </c>
    </row>
    <row r="322" spans="1:7" hidden="1" outlineLevel="1" x14ac:dyDescent="0.25">
      <c r="A322" s="430" t="s">
        <v>1846</v>
      </c>
      <c r="B322" s="462"/>
      <c r="C322" s="463"/>
      <c r="D322" s="471"/>
      <c r="E322" s="448"/>
      <c r="F322" s="457" t="str">
        <f t="shared" si="9"/>
        <v/>
      </c>
      <c r="G322" s="457" t="str">
        <f t="shared" si="10"/>
        <v/>
      </c>
    </row>
    <row r="323" spans="1:7" hidden="1" outlineLevel="1" x14ac:dyDescent="0.25">
      <c r="A323" s="430" t="s">
        <v>1847</v>
      </c>
      <c r="B323" s="462"/>
      <c r="C323" s="463"/>
      <c r="D323" s="471"/>
      <c r="E323" s="448"/>
      <c r="F323" s="457" t="str">
        <f t="shared" si="9"/>
        <v/>
      </c>
      <c r="G323" s="457" t="str">
        <f t="shared" si="10"/>
        <v/>
      </c>
    </row>
    <row r="324" spans="1:7" collapsed="1" x14ac:dyDescent="0.25">
      <c r="A324" s="430" t="s">
        <v>1848</v>
      </c>
      <c r="B324" s="462"/>
      <c r="C324" s="463"/>
      <c r="D324" s="471"/>
      <c r="E324" s="448"/>
      <c r="F324" s="457" t="str">
        <f t="shared" si="9"/>
        <v/>
      </c>
      <c r="G324" s="457" t="str">
        <f t="shared" si="10"/>
        <v/>
      </c>
    </row>
    <row r="325" spans="1:7" x14ac:dyDescent="0.25">
      <c r="A325" s="430" t="s">
        <v>1849</v>
      </c>
      <c r="B325" s="458" t="s">
        <v>951</v>
      </c>
      <c r="C325" s="463"/>
      <c r="D325" s="471"/>
      <c r="E325" s="448"/>
      <c r="F325" s="457" t="str">
        <f t="shared" si="9"/>
        <v/>
      </c>
      <c r="G325" s="457" t="str">
        <f t="shared" si="10"/>
        <v/>
      </c>
    </row>
    <row r="326" spans="1:7" x14ac:dyDescent="0.25">
      <c r="A326" s="430" t="s">
        <v>1850</v>
      </c>
      <c r="B326" s="458" t="s">
        <v>107</v>
      </c>
      <c r="C326" s="464">
        <f>SUM(C308:C325)</f>
        <v>0</v>
      </c>
      <c r="D326" s="490">
        <f>SUM(D308:D325)</f>
        <v>0</v>
      </c>
      <c r="E326" s="448"/>
      <c r="F326" s="489">
        <f>SUM(F318:F325)</f>
        <v>0</v>
      </c>
      <c r="G326" s="489">
        <f>SUM(G318:G325)</f>
        <v>0</v>
      </c>
    </row>
    <row r="327" spans="1:7" hidden="1" outlineLevel="1" x14ac:dyDescent="0.25">
      <c r="A327" s="430" t="s">
        <v>1851</v>
      </c>
      <c r="B327" s="458"/>
      <c r="C327" s="430"/>
      <c r="D327" s="430"/>
      <c r="E327" s="448"/>
      <c r="F327" s="448"/>
      <c r="G327" s="448"/>
    </row>
    <row r="328" spans="1:7" hidden="1" outlineLevel="1" x14ac:dyDescent="0.25">
      <c r="A328" s="430" t="s">
        <v>1852</v>
      </c>
      <c r="B328" s="458"/>
      <c r="C328" s="430"/>
      <c r="D328" s="430"/>
      <c r="E328" s="448"/>
      <c r="F328" s="448"/>
      <c r="G328" s="448"/>
    </row>
    <row r="329" spans="1:7" hidden="1" outlineLevel="1" x14ac:dyDescent="0.25">
      <c r="A329" s="430" t="s">
        <v>1853</v>
      </c>
      <c r="B329" s="458"/>
      <c r="C329" s="430"/>
      <c r="D329" s="430"/>
      <c r="E329" s="448"/>
      <c r="F329" s="448"/>
      <c r="G329" s="448"/>
    </row>
    <row r="330" spans="1:7" collapsed="1" x14ac:dyDescent="0.25">
      <c r="A330" s="453"/>
      <c r="B330" s="453" t="s">
        <v>1854</v>
      </c>
      <c r="C330" s="453" t="s">
        <v>64</v>
      </c>
      <c r="D330" s="453" t="s">
        <v>930</v>
      </c>
      <c r="E330" s="453"/>
      <c r="F330" s="453" t="s">
        <v>589</v>
      </c>
      <c r="G330" s="453" t="s">
        <v>931</v>
      </c>
    </row>
    <row r="331" spans="1:7" x14ac:dyDescent="0.25">
      <c r="A331" s="430" t="s">
        <v>1855</v>
      </c>
      <c r="B331" s="462" t="s">
        <v>1390</v>
      </c>
      <c r="C331" s="463"/>
      <c r="D331" s="471"/>
      <c r="E331" s="448"/>
      <c r="F331" s="457" t="str">
        <f>IF($C$349=0,"",IF(C331="[for completion]","",IF(C331="","",C331/$C$349)))</f>
        <v/>
      </c>
      <c r="G331" s="457" t="str">
        <f>IF($D$349=0,"",IF(D331="[for completion]","",IF(D331="","",D331/$D$349)))</f>
        <v/>
      </c>
    </row>
    <row r="332" spans="1:7" x14ac:dyDescent="0.25">
      <c r="A332" s="430" t="s">
        <v>1856</v>
      </c>
      <c r="B332" s="462"/>
      <c r="C332" s="463"/>
      <c r="D332" s="471"/>
      <c r="E332" s="448"/>
      <c r="F332" s="457" t="str">
        <f t="shared" ref="F332:F348" si="11">IF($C$349=0,"",IF(C332="[for completion]","",IF(C332="","",C332/$C$349)))</f>
        <v/>
      </c>
      <c r="G332" s="457" t="str">
        <f t="shared" ref="G332:G348" si="12">IF($D$349=0,"",IF(D332="[for completion]","",IF(D332="","",D332/$D$349)))</f>
        <v/>
      </c>
    </row>
    <row r="333" spans="1:7" x14ac:dyDescent="0.25">
      <c r="A333" s="430" t="s">
        <v>1857</v>
      </c>
      <c r="B333" s="462"/>
      <c r="C333" s="463"/>
      <c r="D333" s="471"/>
      <c r="E333" s="448"/>
      <c r="F333" s="457" t="str">
        <f t="shared" si="11"/>
        <v/>
      </c>
      <c r="G333" s="457" t="str">
        <f t="shared" si="12"/>
        <v/>
      </c>
    </row>
    <row r="334" spans="1:7" hidden="1" outlineLevel="1" x14ac:dyDescent="0.25">
      <c r="A334" s="430" t="s">
        <v>1858</v>
      </c>
      <c r="B334" s="462"/>
      <c r="C334" s="463"/>
      <c r="D334" s="471"/>
      <c r="E334" s="448"/>
      <c r="F334" s="457" t="str">
        <f t="shared" si="11"/>
        <v/>
      </c>
      <c r="G334" s="457" t="str">
        <f t="shared" si="12"/>
        <v/>
      </c>
    </row>
    <row r="335" spans="1:7" hidden="1" outlineLevel="1" x14ac:dyDescent="0.25">
      <c r="A335" s="430" t="s">
        <v>1859</v>
      </c>
      <c r="B335" s="462"/>
      <c r="C335" s="463"/>
      <c r="D335" s="471"/>
      <c r="E335" s="448"/>
      <c r="F335" s="457" t="str">
        <f t="shared" si="11"/>
        <v/>
      </c>
      <c r="G335" s="457" t="str">
        <f t="shared" si="12"/>
        <v/>
      </c>
    </row>
    <row r="336" spans="1:7" hidden="1" outlineLevel="1" x14ac:dyDescent="0.25">
      <c r="A336" s="430" t="s">
        <v>1860</v>
      </c>
      <c r="B336" s="462"/>
      <c r="C336" s="463"/>
      <c r="D336" s="471"/>
      <c r="E336" s="448"/>
      <c r="F336" s="457" t="str">
        <f t="shared" si="11"/>
        <v/>
      </c>
      <c r="G336" s="457" t="str">
        <f t="shared" si="12"/>
        <v/>
      </c>
    </row>
    <row r="337" spans="1:7" hidden="1" outlineLevel="1" x14ac:dyDescent="0.25">
      <c r="A337" s="430" t="s">
        <v>1861</v>
      </c>
      <c r="B337" s="462"/>
      <c r="C337" s="463"/>
      <c r="D337" s="471"/>
      <c r="E337" s="448"/>
      <c r="F337" s="457" t="str">
        <f t="shared" si="11"/>
        <v/>
      </c>
      <c r="G337" s="457" t="str">
        <f t="shared" si="12"/>
        <v/>
      </c>
    </row>
    <row r="338" spans="1:7" hidden="1" outlineLevel="1" x14ac:dyDescent="0.25">
      <c r="A338" s="430" t="s">
        <v>1862</v>
      </c>
      <c r="B338" s="462"/>
      <c r="C338" s="463"/>
      <c r="D338" s="471"/>
      <c r="E338" s="448"/>
      <c r="F338" s="457" t="str">
        <f t="shared" si="11"/>
        <v/>
      </c>
      <c r="G338" s="457" t="str">
        <f t="shared" si="12"/>
        <v/>
      </c>
    </row>
    <row r="339" spans="1:7" hidden="1" outlineLevel="1" x14ac:dyDescent="0.25">
      <c r="A339" s="430" t="s">
        <v>1863</v>
      </c>
      <c r="B339" s="462"/>
      <c r="C339" s="463"/>
      <c r="D339" s="471"/>
      <c r="E339" s="448"/>
      <c r="F339" s="457" t="str">
        <f t="shared" si="11"/>
        <v/>
      </c>
      <c r="G339" s="457" t="str">
        <f t="shared" si="12"/>
        <v/>
      </c>
    </row>
    <row r="340" spans="1:7" hidden="1" outlineLevel="1" x14ac:dyDescent="0.25">
      <c r="A340" s="430" t="s">
        <v>1864</v>
      </c>
      <c r="B340" s="462"/>
      <c r="C340" s="463"/>
      <c r="D340" s="471"/>
      <c r="E340" s="448"/>
      <c r="F340" s="457" t="str">
        <f t="shared" si="11"/>
        <v/>
      </c>
      <c r="G340" s="457" t="str">
        <f t="shared" si="12"/>
        <v/>
      </c>
    </row>
    <row r="341" spans="1:7" hidden="1" outlineLevel="1" x14ac:dyDescent="0.25">
      <c r="A341" s="430" t="s">
        <v>1865</v>
      </c>
      <c r="B341" s="462"/>
      <c r="C341" s="463"/>
      <c r="D341" s="471"/>
      <c r="E341" s="448"/>
      <c r="F341" s="457" t="str">
        <f t="shared" si="11"/>
        <v/>
      </c>
      <c r="G341" s="457" t="str">
        <f t="shared" si="12"/>
        <v/>
      </c>
    </row>
    <row r="342" spans="1:7" hidden="1" outlineLevel="1" x14ac:dyDescent="0.25">
      <c r="A342" s="430" t="s">
        <v>1866</v>
      </c>
      <c r="B342" s="462"/>
      <c r="C342" s="463"/>
      <c r="D342" s="471"/>
      <c r="E342" s="448"/>
      <c r="F342" s="457" t="str">
        <f t="shared" si="11"/>
        <v/>
      </c>
      <c r="G342" s="457" t="str">
        <f>IF($D$349=0,"",IF(D342="[for completion]","",IF(D342="","",D342/$D$349)))</f>
        <v/>
      </c>
    </row>
    <row r="343" spans="1:7" hidden="1" outlineLevel="1" x14ac:dyDescent="0.25">
      <c r="A343" s="430" t="s">
        <v>1867</v>
      </c>
      <c r="B343" s="462"/>
      <c r="C343" s="463"/>
      <c r="D343" s="471"/>
      <c r="E343" s="448"/>
      <c r="F343" s="457" t="str">
        <f t="shared" si="11"/>
        <v/>
      </c>
      <c r="G343" s="457" t="str">
        <f t="shared" si="12"/>
        <v/>
      </c>
    </row>
    <row r="344" spans="1:7" hidden="1" outlineLevel="1" x14ac:dyDescent="0.25">
      <c r="A344" s="430" t="s">
        <v>1868</v>
      </c>
      <c r="B344" s="462"/>
      <c r="C344" s="463"/>
      <c r="D344" s="471"/>
      <c r="E344" s="448"/>
      <c r="F344" s="457" t="str">
        <f t="shared" si="11"/>
        <v/>
      </c>
      <c r="G344" s="457" t="str">
        <f t="shared" si="12"/>
        <v/>
      </c>
    </row>
    <row r="345" spans="1:7" hidden="1" outlineLevel="1" x14ac:dyDescent="0.25">
      <c r="A345" s="430" t="s">
        <v>1869</v>
      </c>
      <c r="B345" s="462"/>
      <c r="C345" s="463"/>
      <c r="D345" s="471"/>
      <c r="E345" s="448"/>
      <c r="F345" s="457" t="str">
        <f t="shared" si="11"/>
        <v/>
      </c>
      <c r="G345" s="457" t="str">
        <f t="shared" si="12"/>
        <v/>
      </c>
    </row>
    <row r="346" spans="1:7" hidden="1" outlineLevel="1" x14ac:dyDescent="0.25">
      <c r="A346" s="430" t="s">
        <v>1870</v>
      </c>
      <c r="B346" s="462"/>
      <c r="C346" s="463"/>
      <c r="D346" s="471"/>
      <c r="E346" s="448"/>
      <c r="F346" s="457" t="str">
        <f>IF($C$349=0,"",IF(C346="[for completion]","",IF(C346="","",C346/$C$349)))</f>
        <v/>
      </c>
      <c r="G346" s="457" t="str">
        <f t="shared" si="12"/>
        <v/>
      </c>
    </row>
    <row r="347" spans="1:7" collapsed="1" x14ac:dyDescent="0.25">
      <c r="A347" s="430" t="s">
        <v>1871</v>
      </c>
      <c r="B347" s="462"/>
      <c r="C347" s="463"/>
      <c r="D347" s="471"/>
      <c r="E347" s="448"/>
      <c r="F347" s="457" t="str">
        <f t="shared" si="11"/>
        <v/>
      </c>
      <c r="G347" s="457" t="str">
        <f t="shared" si="12"/>
        <v/>
      </c>
    </row>
    <row r="348" spans="1:7" x14ac:dyDescent="0.25">
      <c r="A348" s="430" t="s">
        <v>1872</v>
      </c>
      <c r="B348" s="458" t="s">
        <v>951</v>
      </c>
      <c r="C348" s="463"/>
      <c r="D348" s="471"/>
      <c r="E348" s="448"/>
      <c r="F348" s="457" t="str">
        <f t="shared" si="11"/>
        <v/>
      </c>
      <c r="G348" s="457" t="str">
        <f t="shared" si="12"/>
        <v/>
      </c>
    </row>
    <row r="349" spans="1:7" x14ac:dyDescent="0.25">
      <c r="A349" s="430" t="s">
        <v>1873</v>
      </c>
      <c r="B349" s="458" t="s">
        <v>107</v>
      </c>
      <c r="C349" s="464">
        <f>SUM(C331:C348)</f>
        <v>0</v>
      </c>
      <c r="D349" s="490">
        <f>SUM(D331:D348)</f>
        <v>0</v>
      </c>
      <c r="E349" s="448"/>
      <c r="F349" s="489">
        <f>SUM(F331:F348)</f>
        <v>0</v>
      </c>
      <c r="G349" s="489">
        <f>SUM(G331:G348)</f>
        <v>0</v>
      </c>
    </row>
    <row r="350" spans="1:7" hidden="1" outlineLevel="1" x14ac:dyDescent="0.25">
      <c r="A350" s="430" t="s">
        <v>1874</v>
      </c>
      <c r="B350" s="458"/>
      <c r="C350" s="430"/>
      <c r="D350" s="430"/>
      <c r="E350" s="448"/>
      <c r="F350" s="448"/>
      <c r="G350" s="448"/>
    </row>
    <row r="351" spans="1:7" hidden="1" outlineLevel="1" x14ac:dyDescent="0.25">
      <c r="A351" s="430" t="s">
        <v>1875</v>
      </c>
      <c r="B351" s="458"/>
      <c r="C351" s="430"/>
      <c r="D351" s="430"/>
      <c r="E351" s="448"/>
      <c r="F351" s="448"/>
      <c r="G351" s="448"/>
    </row>
    <row r="352" spans="1:7" collapsed="1" x14ac:dyDescent="0.25">
      <c r="A352" s="453"/>
      <c r="B352" s="453" t="s">
        <v>1876</v>
      </c>
      <c r="C352" s="453" t="s">
        <v>64</v>
      </c>
      <c r="D352" s="453" t="s">
        <v>930</v>
      </c>
      <c r="E352" s="453"/>
      <c r="F352" s="453" t="s">
        <v>589</v>
      </c>
      <c r="G352" s="453" t="s">
        <v>1877</v>
      </c>
    </row>
    <row r="353" spans="1:7" x14ac:dyDescent="0.25">
      <c r="A353" s="430" t="s">
        <v>1878</v>
      </c>
      <c r="B353" s="458" t="s">
        <v>981</v>
      </c>
      <c r="C353" s="463" t="s">
        <v>1390</v>
      </c>
      <c r="D353" s="471" t="s">
        <v>1390</v>
      </c>
      <c r="E353" s="448"/>
      <c r="F353" s="457" t="str">
        <f>IF($C$366=0,"",IF(C353="[for completion]","",IF(C353="","",C353/$C$366)))</f>
        <v/>
      </c>
      <c r="G353" s="457" t="str">
        <f>IF($D$366=0,"",IF(D353="[for completion]","",IF(D353="","",D353/$D$366)))</f>
        <v/>
      </c>
    </row>
    <row r="354" spans="1:7" x14ac:dyDescent="0.25">
      <c r="A354" s="430" t="s">
        <v>1879</v>
      </c>
      <c r="B354" s="458" t="s">
        <v>983</v>
      </c>
      <c r="C354" s="463" t="s">
        <v>1390</v>
      </c>
      <c r="D354" s="471" t="s">
        <v>1390</v>
      </c>
      <c r="E354" s="448"/>
      <c r="F354" s="457" t="str">
        <f t="shared" ref="F354:F365" si="13">IF($C$366=0,"",IF(C354="[for completion]","",IF(C354="","",C354/$C$366)))</f>
        <v/>
      </c>
      <c r="G354" s="457" t="str">
        <f t="shared" ref="G354:G365" si="14">IF($D$366=0,"",IF(D354="[for completion]","",IF(D354="","",D354/$D$366)))</f>
        <v/>
      </c>
    </row>
    <row r="355" spans="1:7" x14ac:dyDescent="0.25">
      <c r="A355" s="430" t="s">
        <v>1880</v>
      </c>
      <c r="B355" s="458" t="s">
        <v>985</v>
      </c>
      <c r="C355" s="463" t="s">
        <v>1390</v>
      </c>
      <c r="D355" s="471" t="s">
        <v>1390</v>
      </c>
      <c r="E355" s="448"/>
      <c r="F355" s="457" t="str">
        <f t="shared" si="13"/>
        <v/>
      </c>
      <c r="G355" s="457" t="str">
        <f t="shared" si="14"/>
        <v/>
      </c>
    </row>
    <row r="356" spans="1:7" x14ac:dyDescent="0.25">
      <c r="A356" s="430" t="s">
        <v>1881</v>
      </c>
      <c r="B356" s="458" t="s">
        <v>987</v>
      </c>
      <c r="C356" s="463" t="s">
        <v>1390</v>
      </c>
      <c r="D356" s="471" t="s">
        <v>1390</v>
      </c>
      <c r="E356" s="448"/>
      <c r="F356" s="457" t="str">
        <f t="shared" si="13"/>
        <v/>
      </c>
      <c r="G356" s="457" t="str">
        <f t="shared" si="14"/>
        <v/>
      </c>
    </row>
    <row r="357" spans="1:7" x14ac:dyDescent="0.25">
      <c r="A357" s="430" t="s">
        <v>1882</v>
      </c>
      <c r="B357" s="458" t="s">
        <v>989</v>
      </c>
      <c r="C357" s="463" t="s">
        <v>1390</v>
      </c>
      <c r="D357" s="471" t="s">
        <v>1390</v>
      </c>
      <c r="E357" s="448"/>
      <c r="F357" s="457" t="str">
        <f t="shared" si="13"/>
        <v/>
      </c>
      <c r="G357" s="457" t="str">
        <f t="shared" si="14"/>
        <v/>
      </c>
    </row>
    <row r="358" spans="1:7" x14ac:dyDescent="0.25">
      <c r="A358" s="430" t="s">
        <v>1883</v>
      </c>
      <c r="B358" s="458" t="s">
        <v>991</v>
      </c>
      <c r="C358" s="463" t="s">
        <v>1390</v>
      </c>
      <c r="D358" s="471" t="s">
        <v>1390</v>
      </c>
      <c r="E358" s="448"/>
      <c r="F358" s="457" t="str">
        <f t="shared" si="13"/>
        <v/>
      </c>
      <c r="G358" s="457" t="str">
        <f t="shared" si="14"/>
        <v/>
      </c>
    </row>
    <row r="359" spans="1:7" x14ac:dyDescent="0.25">
      <c r="A359" s="430" t="s">
        <v>1884</v>
      </c>
      <c r="B359" s="458" t="s">
        <v>993</v>
      </c>
      <c r="C359" s="463" t="s">
        <v>1390</v>
      </c>
      <c r="D359" s="471" t="s">
        <v>1390</v>
      </c>
      <c r="E359" s="448"/>
      <c r="F359" s="457" t="str">
        <f t="shared" si="13"/>
        <v/>
      </c>
      <c r="G359" s="457" t="str">
        <f t="shared" si="14"/>
        <v/>
      </c>
    </row>
    <row r="360" spans="1:7" x14ac:dyDescent="0.25">
      <c r="A360" s="430" t="s">
        <v>1885</v>
      </c>
      <c r="B360" s="458" t="s">
        <v>995</v>
      </c>
      <c r="C360" s="463" t="s">
        <v>1390</v>
      </c>
      <c r="D360" s="471" t="s">
        <v>1390</v>
      </c>
      <c r="E360" s="448"/>
      <c r="F360" s="457" t="str">
        <f t="shared" si="13"/>
        <v/>
      </c>
      <c r="G360" s="457" t="str">
        <f t="shared" si="14"/>
        <v/>
      </c>
    </row>
    <row r="361" spans="1:7" x14ac:dyDescent="0.25">
      <c r="A361" s="430" t="s">
        <v>1886</v>
      </c>
      <c r="B361" s="458" t="s">
        <v>997</v>
      </c>
      <c r="C361" s="464" t="s">
        <v>1390</v>
      </c>
      <c r="D361" s="430" t="s">
        <v>1390</v>
      </c>
      <c r="E361" s="448"/>
      <c r="F361" s="457" t="str">
        <f t="shared" si="13"/>
        <v/>
      </c>
      <c r="G361" s="457" t="str">
        <f t="shared" si="14"/>
        <v/>
      </c>
    </row>
    <row r="362" spans="1:7" x14ac:dyDescent="0.25">
      <c r="A362" s="430" t="s">
        <v>1887</v>
      </c>
      <c r="B362" s="430" t="s">
        <v>999</v>
      </c>
      <c r="C362" s="464" t="s">
        <v>1390</v>
      </c>
      <c r="D362" s="430" t="s">
        <v>1390</v>
      </c>
      <c r="F362" s="457" t="str">
        <f t="shared" si="13"/>
        <v/>
      </c>
      <c r="G362" s="457" t="str">
        <f t="shared" si="14"/>
        <v/>
      </c>
    </row>
    <row r="363" spans="1:7" x14ac:dyDescent="0.25">
      <c r="A363" s="430" t="s">
        <v>1888</v>
      </c>
      <c r="B363" s="430" t="s">
        <v>1001</v>
      </c>
      <c r="C363" s="464" t="s">
        <v>1390</v>
      </c>
      <c r="D363" s="430" t="s">
        <v>1390</v>
      </c>
      <c r="F363" s="457" t="str">
        <f t="shared" si="13"/>
        <v/>
      </c>
      <c r="G363" s="457" t="str">
        <f t="shared" si="14"/>
        <v/>
      </c>
    </row>
    <row r="364" spans="1:7" x14ac:dyDescent="0.25">
      <c r="A364" s="430" t="s">
        <v>1889</v>
      </c>
      <c r="B364" s="458" t="s">
        <v>1003</v>
      </c>
      <c r="C364" s="464" t="s">
        <v>1390</v>
      </c>
      <c r="D364" s="430" t="s">
        <v>1390</v>
      </c>
      <c r="E364" s="448"/>
      <c r="F364" s="457" t="str">
        <f t="shared" si="13"/>
        <v/>
      </c>
      <c r="G364" s="457" t="str">
        <f t="shared" si="14"/>
        <v/>
      </c>
    </row>
    <row r="365" spans="1:7" x14ac:dyDescent="0.25">
      <c r="A365" s="430" t="s">
        <v>1890</v>
      </c>
      <c r="B365" s="430" t="s">
        <v>951</v>
      </c>
      <c r="C365" s="464"/>
      <c r="D365" s="490"/>
      <c r="E365" s="448"/>
      <c r="F365" s="457" t="str">
        <f t="shared" si="13"/>
        <v/>
      </c>
      <c r="G365" s="457" t="str">
        <f t="shared" si="14"/>
        <v/>
      </c>
    </row>
    <row r="366" spans="1:7" x14ac:dyDescent="0.25">
      <c r="A366" s="430" t="s">
        <v>1891</v>
      </c>
      <c r="B366" s="458" t="s">
        <v>107</v>
      </c>
      <c r="C366" s="464">
        <f>SUM(C353:C365)</f>
        <v>0</v>
      </c>
      <c r="D366" s="490">
        <f>SUM(D353:D365)</f>
        <v>0</v>
      </c>
      <c r="E366" s="448"/>
      <c r="F366" s="466">
        <f>SUM(F353:F365)</f>
        <v>0</v>
      </c>
      <c r="G366" s="466">
        <f>SUM(G353:G365)</f>
        <v>0</v>
      </c>
    </row>
    <row r="367" spans="1:7" hidden="1" outlineLevel="1" x14ac:dyDescent="0.25">
      <c r="A367" s="430" t="s">
        <v>1892</v>
      </c>
      <c r="B367" s="458"/>
      <c r="C367" s="463"/>
      <c r="D367" s="471"/>
      <c r="E367" s="448"/>
      <c r="F367" s="457" t="str">
        <f>IF($C$349=0,"",IF(C367="[for completion]","",IF(C367="","",C367/$C$349)))</f>
        <v/>
      </c>
      <c r="G367" s="457" t="str">
        <f>IF($D$349=0,"",IF(D367="[for completion]","",IF(D367="","",D367/$D$349)))</f>
        <v/>
      </c>
    </row>
    <row r="368" spans="1:7" hidden="1" outlineLevel="1" x14ac:dyDescent="0.25">
      <c r="A368" s="430" t="s">
        <v>1893</v>
      </c>
      <c r="B368" s="458"/>
      <c r="C368" s="463"/>
      <c r="D368" s="471"/>
      <c r="E368" s="448"/>
      <c r="F368" s="457"/>
      <c r="G368" s="457"/>
    </row>
    <row r="369" spans="1:7" hidden="1" outlineLevel="1" x14ac:dyDescent="0.25">
      <c r="A369" s="430" t="s">
        <v>1894</v>
      </c>
      <c r="B369" s="458"/>
      <c r="C369" s="463"/>
      <c r="D369" s="471"/>
      <c r="E369" s="448"/>
      <c r="F369" s="457"/>
      <c r="G369" s="457"/>
    </row>
    <row r="370" spans="1:7" hidden="1" outlineLevel="1" x14ac:dyDescent="0.25">
      <c r="A370" s="430" t="s">
        <v>1895</v>
      </c>
      <c r="B370" s="458"/>
      <c r="C370" s="463"/>
      <c r="D370" s="471"/>
      <c r="E370" s="448"/>
      <c r="F370" s="457"/>
      <c r="G370" s="457"/>
    </row>
    <row r="371" spans="1:7" hidden="1" outlineLevel="1" x14ac:dyDescent="0.25">
      <c r="A371" s="430" t="s">
        <v>1896</v>
      </c>
      <c r="B371" s="458"/>
      <c r="C371" s="463"/>
      <c r="D371" s="471"/>
      <c r="E371" s="448"/>
      <c r="F371" s="457"/>
      <c r="G371" s="457"/>
    </row>
    <row r="372" spans="1:7" hidden="1" outlineLevel="1" x14ac:dyDescent="0.25">
      <c r="A372" s="430" t="s">
        <v>1897</v>
      </c>
      <c r="B372" s="458"/>
      <c r="C372" s="463"/>
      <c r="D372" s="471"/>
      <c r="E372" s="448"/>
      <c r="F372" s="457"/>
      <c r="G372" s="457"/>
    </row>
    <row r="373" spans="1:7" hidden="1" outlineLevel="1" x14ac:dyDescent="0.25">
      <c r="A373" s="430" t="s">
        <v>1898</v>
      </c>
      <c r="B373" s="458"/>
      <c r="C373" s="463"/>
      <c r="D373" s="471"/>
      <c r="E373" s="448"/>
      <c r="F373" s="457"/>
      <c r="G373" s="457"/>
    </row>
    <row r="374" spans="1:7" hidden="1" outlineLevel="1" x14ac:dyDescent="0.25">
      <c r="A374" s="430" t="s">
        <v>1899</v>
      </c>
      <c r="B374" s="458"/>
      <c r="C374" s="464"/>
      <c r="D374" s="490"/>
      <c r="E374" s="448"/>
      <c r="F374" s="489"/>
      <c r="G374" s="489"/>
    </row>
    <row r="375" spans="1:7" hidden="1" outlineLevel="1" x14ac:dyDescent="0.25">
      <c r="A375" s="430" t="s">
        <v>1900</v>
      </c>
      <c r="B375" s="458"/>
      <c r="C375" s="430"/>
      <c r="D375" s="430"/>
      <c r="E375" s="448"/>
      <c r="F375" s="448"/>
      <c r="G375" s="448"/>
    </row>
    <row r="376" spans="1:7" hidden="1" outlineLevel="1" x14ac:dyDescent="0.25">
      <c r="A376" s="430" t="s">
        <v>1901</v>
      </c>
      <c r="B376" s="458"/>
      <c r="C376" s="430"/>
      <c r="D376" s="430"/>
      <c r="E376" s="448"/>
      <c r="F376" s="448"/>
      <c r="G376" s="448"/>
    </row>
    <row r="377" spans="1:7" collapsed="1" x14ac:dyDescent="0.25">
      <c r="A377" s="453"/>
      <c r="B377" s="453" t="s">
        <v>1902</v>
      </c>
      <c r="C377" s="453" t="s">
        <v>64</v>
      </c>
      <c r="D377" s="453" t="s">
        <v>930</v>
      </c>
      <c r="E377" s="453"/>
      <c r="F377" s="453" t="s">
        <v>589</v>
      </c>
      <c r="G377" s="453" t="s">
        <v>1877</v>
      </c>
    </row>
    <row r="378" spans="1:7" x14ac:dyDescent="0.25">
      <c r="A378" s="430" t="s">
        <v>1903</v>
      </c>
      <c r="B378" s="458" t="s">
        <v>1018</v>
      </c>
      <c r="C378" s="463">
        <v>2703.8727633899998</v>
      </c>
      <c r="D378" s="471">
        <v>17683</v>
      </c>
      <c r="E378" s="448"/>
      <c r="F378" s="457">
        <f t="shared" ref="F378:F384" si="15">IF($C$385=0,"",IF(C378="[for completion]","",IF(C378="","",C378/$C$385)))</f>
        <v>0.34493270352449334</v>
      </c>
      <c r="G378" s="457">
        <f>IF($D$385=0,"",IF(D378="[for completion]","",IF(D378="","",D378/$D$385)))</f>
        <v>0.34246814114730606</v>
      </c>
    </row>
    <row r="379" spans="1:7" x14ac:dyDescent="0.25">
      <c r="A379" s="430" t="s">
        <v>1904</v>
      </c>
      <c r="B379" s="493" t="s">
        <v>1020</v>
      </c>
      <c r="C379" s="463"/>
      <c r="D379" s="471"/>
      <c r="E379" s="448"/>
      <c r="F379" s="457" t="str">
        <f t="shared" si="15"/>
        <v/>
      </c>
      <c r="G379" s="457" t="str">
        <f t="shared" ref="G379:G384" si="16">IF($D$385=0,"",IF(D379="[for completion]","",IF(D379="","",D379/$D$385)))</f>
        <v/>
      </c>
    </row>
    <row r="380" spans="1:7" x14ac:dyDescent="0.25">
      <c r="A380" s="430" t="s">
        <v>1905</v>
      </c>
      <c r="B380" s="458" t="s">
        <v>1022</v>
      </c>
      <c r="C380" s="463"/>
      <c r="D380" s="471"/>
      <c r="E380" s="448"/>
      <c r="F380" s="457" t="str">
        <f t="shared" si="15"/>
        <v/>
      </c>
      <c r="G380" s="457" t="str">
        <f t="shared" si="16"/>
        <v/>
      </c>
    </row>
    <row r="381" spans="1:7" x14ac:dyDescent="0.25">
      <c r="A381" s="430" t="s">
        <v>1906</v>
      </c>
      <c r="B381" s="458" t="s">
        <v>1024</v>
      </c>
      <c r="C381" s="463"/>
      <c r="D381" s="471"/>
      <c r="E381" s="448"/>
      <c r="F381" s="457" t="str">
        <f t="shared" si="15"/>
        <v/>
      </c>
      <c r="G381" s="457" t="str">
        <f t="shared" si="16"/>
        <v/>
      </c>
    </row>
    <row r="382" spans="1:7" x14ac:dyDescent="0.25">
      <c r="A382" s="430" t="s">
        <v>1907</v>
      </c>
      <c r="B382" s="458" t="s">
        <v>1026</v>
      </c>
      <c r="C382" s="463">
        <v>5134.9686562899997</v>
      </c>
      <c r="D382" s="471">
        <v>33951</v>
      </c>
      <c r="E382" s="448"/>
      <c r="F382" s="457">
        <f t="shared" si="15"/>
        <v>0.65506729647550666</v>
      </c>
      <c r="G382" s="457">
        <f t="shared" si="16"/>
        <v>0.65753185885269394</v>
      </c>
    </row>
    <row r="383" spans="1:7" x14ac:dyDescent="0.25">
      <c r="A383" s="430" t="s">
        <v>1908</v>
      </c>
      <c r="B383" s="458" t="s">
        <v>1028</v>
      </c>
      <c r="C383" s="463"/>
      <c r="D383" s="471"/>
      <c r="E383" s="448"/>
      <c r="F383" s="457" t="str">
        <f t="shared" si="15"/>
        <v/>
      </c>
      <c r="G383" s="457" t="str">
        <f t="shared" si="16"/>
        <v/>
      </c>
    </row>
    <row r="384" spans="1:7" x14ac:dyDescent="0.25">
      <c r="A384" s="430" t="s">
        <v>1909</v>
      </c>
      <c r="B384" s="458" t="s">
        <v>1030</v>
      </c>
      <c r="C384" s="463"/>
      <c r="D384" s="471"/>
      <c r="E384" s="448"/>
      <c r="F384" s="457" t="str">
        <f t="shared" si="15"/>
        <v/>
      </c>
      <c r="G384" s="457" t="str">
        <f t="shared" si="16"/>
        <v/>
      </c>
    </row>
    <row r="385" spans="1:7" x14ac:dyDescent="0.25">
      <c r="A385" s="430" t="s">
        <v>1910</v>
      </c>
      <c r="B385" s="458" t="s">
        <v>107</v>
      </c>
      <c r="C385" s="464">
        <f>SUM(C378:C384)</f>
        <v>7838.8414196799995</v>
      </c>
      <c r="D385" s="490">
        <f>SUM(D378:D384)</f>
        <v>51634</v>
      </c>
      <c r="E385" s="448"/>
      <c r="F385" s="489">
        <f>SUM(F378:F384)</f>
        <v>1</v>
      </c>
      <c r="G385" s="489">
        <f>SUM(G378:G384)</f>
        <v>1</v>
      </c>
    </row>
    <row r="386" spans="1:7" hidden="1" outlineLevel="1" x14ac:dyDescent="0.25">
      <c r="A386" s="430" t="s">
        <v>1911</v>
      </c>
      <c r="B386" s="458"/>
      <c r="C386" s="430"/>
      <c r="D386" s="430"/>
      <c r="E386" s="448"/>
      <c r="F386" s="448"/>
      <c r="G386" s="448"/>
    </row>
    <row r="387" spans="1:7" collapsed="1" x14ac:dyDescent="0.25">
      <c r="A387" s="453"/>
      <c r="B387" s="453" t="s">
        <v>1912</v>
      </c>
      <c r="C387" s="453" t="s">
        <v>64</v>
      </c>
      <c r="D387" s="453" t="s">
        <v>930</v>
      </c>
      <c r="E387" s="453"/>
      <c r="F387" s="453" t="s">
        <v>589</v>
      </c>
      <c r="G387" s="453" t="s">
        <v>1877</v>
      </c>
    </row>
    <row r="388" spans="1:7" x14ac:dyDescent="0.25">
      <c r="A388" s="430" t="s">
        <v>1913</v>
      </c>
      <c r="B388" s="458" t="s">
        <v>1914</v>
      </c>
      <c r="C388" s="463"/>
      <c r="D388" s="471"/>
      <c r="E388" s="448"/>
      <c r="F388" s="457" t="str">
        <f>IF($C$392=0,"",IF(C388="[for completion]","",IF(C388="","",C388/$C$392)))</f>
        <v/>
      </c>
      <c r="G388" s="457" t="str">
        <f>IF($D$392=0,"",IF(D388="[for completion]","",IF(D388="","",D388/$D$392)))</f>
        <v/>
      </c>
    </row>
    <row r="389" spans="1:7" x14ac:dyDescent="0.25">
      <c r="A389" s="430" t="s">
        <v>1915</v>
      </c>
      <c r="B389" s="493" t="s">
        <v>1280</v>
      </c>
      <c r="C389" s="463"/>
      <c r="D389" s="471"/>
      <c r="E389" s="448"/>
      <c r="F389" s="457" t="str">
        <f>IF($C$392=0,"",IF(C389="[for completion]","",IF(C389="","",C389/$C$392)))</f>
        <v/>
      </c>
      <c r="G389" s="457" t="str">
        <f>IF($D$392=0,"",IF(D389="[for completion]","",IF(D389="","",D389/$D$392)))</f>
        <v/>
      </c>
    </row>
    <row r="390" spans="1:7" x14ac:dyDescent="0.25">
      <c r="A390" s="430" t="s">
        <v>1916</v>
      </c>
      <c r="B390" s="458" t="s">
        <v>1030</v>
      </c>
      <c r="C390" s="463"/>
      <c r="D390" s="471"/>
      <c r="E390" s="448"/>
      <c r="F390" s="457" t="str">
        <f>IF($C$392=0,"",IF(C390="[for completion]","",IF(C390="","",C390/$C$392)))</f>
        <v/>
      </c>
      <c r="G390" s="457" t="str">
        <f>IF($D$392=0,"",IF(D390="[for completion]","",IF(D390="","",D390/$D$392)))</f>
        <v/>
      </c>
    </row>
    <row r="391" spans="1:7" x14ac:dyDescent="0.25">
      <c r="A391" s="430" t="s">
        <v>1917</v>
      </c>
      <c r="B391" s="430" t="s">
        <v>951</v>
      </c>
      <c r="C391" s="463"/>
      <c r="D391" s="471"/>
      <c r="E391" s="448"/>
      <c r="F391" s="457" t="str">
        <f>IF($C$392=0,"",IF(C391="[for completion]","",IF(C391="","",C391/$C$392)))</f>
        <v/>
      </c>
      <c r="G391" s="457" t="str">
        <f>IF($D$392=0,"",IF(D391="[for completion]","",IF(D391="","",D391/$D$392)))</f>
        <v/>
      </c>
    </row>
    <row r="392" spans="1:7" x14ac:dyDescent="0.25">
      <c r="A392" s="430" t="s">
        <v>1918</v>
      </c>
      <c r="B392" s="458" t="s">
        <v>107</v>
      </c>
      <c r="C392" s="464">
        <f>SUM(C388:C391)</f>
        <v>0</v>
      </c>
      <c r="D392" s="490">
        <f>SUM(D388:D391)</f>
        <v>0</v>
      </c>
      <c r="E392" s="448"/>
      <c r="F392" s="489">
        <f>SUM(F388:F391)</f>
        <v>0</v>
      </c>
      <c r="G392" s="489">
        <f>SUM(G388:G391)</f>
        <v>0</v>
      </c>
    </row>
    <row r="393" spans="1:7" hidden="1" outlineLevel="1" x14ac:dyDescent="0.25">
      <c r="A393" s="430" t="s">
        <v>1919</v>
      </c>
      <c r="B393" s="430"/>
      <c r="C393" s="466"/>
      <c r="D393" s="430"/>
      <c r="E393" s="439"/>
      <c r="F393" s="439"/>
      <c r="G393" s="439"/>
    </row>
    <row r="394" spans="1:7" ht="30" collapsed="1" x14ac:dyDescent="0.25">
      <c r="A394" s="453"/>
      <c r="B394" s="453" t="s">
        <v>1920</v>
      </c>
      <c r="C394" s="453" t="s">
        <v>1043</v>
      </c>
      <c r="D394" s="453" t="s">
        <v>1044</v>
      </c>
      <c r="E394" s="453"/>
      <c r="F394" s="453" t="s">
        <v>1045</v>
      </c>
      <c r="G394" s="453"/>
    </row>
    <row r="395" spans="1:7" x14ac:dyDescent="0.25">
      <c r="A395" s="430" t="s">
        <v>1921</v>
      </c>
      <c r="B395" s="458" t="s">
        <v>1018</v>
      </c>
      <c r="C395" s="463" t="s">
        <v>1390</v>
      </c>
      <c r="D395" s="463" t="s">
        <v>1390</v>
      </c>
      <c r="E395" s="439"/>
      <c r="F395" s="463" t="s">
        <v>1390</v>
      </c>
      <c r="G395" s="457" t="str">
        <f>IF($D$413=0,"",IF(D395="[for completion]","",IF(D395="","",D395/$D$413)))</f>
        <v/>
      </c>
    </row>
    <row r="396" spans="1:7" x14ac:dyDescent="0.25">
      <c r="A396" s="430" t="s">
        <v>1922</v>
      </c>
      <c r="B396" s="493" t="s">
        <v>1020</v>
      </c>
      <c r="C396" s="463"/>
      <c r="D396" s="463"/>
      <c r="E396" s="439"/>
      <c r="F396" s="463"/>
      <c r="G396" s="457" t="str">
        <f t="shared" ref="G396:G404" si="17">IF($D$413=0,"",IF(D396="[for completion]","",IF(D396="","",D396/$D$413)))</f>
        <v/>
      </c>
    </row>
    <row r="397" spans="1:7" x14ac:dyDescent="0.25">
      <c r="A397" s="430" t="s">
        <v>1923</v>
      </c>
      <c r="B397" s="458" t="s">
        <v>1022</v>
      </c>
      <c r="C397" s="463"/>
      <c r="D397" s="463"/>
      <c r="E397" s="439"/>
      <c r="F397" s="463"/>
      <c r="G397" s="457" t="str">
        <f t="shared" si="17"/>
        <v/>
      </c>
    </row>
    <row r="398" spans="1:7" x14ac:dyDescent="0.25">
      <c r="A398" s="430" t="s">
        <v>1924</v>
      </c>
      <c r="B398" s="458" t="s">
        <v>1024</v>
      </c>
      <c r="C398" s="463"/>
      <c r="D398" s="463"/>
      <c r="E398" s="439"/>
      <c r="F398" s="463"/>
      <c r="G398" s="457" t="str">
        <f t="shared" si="17"/>
        <v/>
      </c>
    </row>
    <row r="399" spans="1:7" x14ac:dyDescent="0.25">
      <c r="A399" s="430" t="s">
        <v>1925</v>
      </c>
      <c r="B399" s="458" t="s">
        <v>1026</v>
      </c>
      <c r="C399" s="463" t="s">
        <v>1390</v>
      </c>
      <c r="D399" s="463" t="s">
        <v>1390</v>
      </c>
      <c r="E399" s="439"/>
      <c r="F399" s="463" t="s">
        <v>1390</v>
      </c>
      <c r="G399" s="457" t="str">
        <f t="shared" si="17"/>
        <v/>
      </c>
    </row>
    <row r="400" spans="1:7" x14ac:dyDescent="0.25">
      <c r="A400" s="430" t="s">
        <v>1926</v>
      </c>
      <c r="B400" s="458" t="s">
        <v>1028</v>
      </c>
      <c r="C400" s="463"/>
      <c r="D400" s="463"/>
      <c r="E400" s="439"/>
      <c r="F400" s="463"/>
      <c r="G400" s="457" t="str">
        <f t="shared" si="17"/>
        <v/>
      </c>
    </row>
    <row r="401" spans="1:7" x14ac:dyDescent="0.25">
      <c r="A401" s="430" t="s">
        <v>1927</v>
      </c>
      <c r="B401" s="458" t="s">
        <v>1030</v>
      </c>
      <c r="C401" s="463"/>
      <c r="D401" s="463"/>
      <c r="E401" s="439"/>
      <c r="F401" s="463"/>
      <c r="G401" s="457" t="str">
        <f t="shared" si="17"/>
        <v/>
      </c>
    </row>
    <row r="402" spans="1:7" x14ac:dyDescent="0.25">
      <c r="A402" s="430" t="s">
        <v>1928</v>
      </c>
      <c r="B402" s="458" t="s">
        <v>951</v>
      </c>
      <c r="C402" s="463"/>
      <c r="D402" s="463"/>
      <c r="E402" s="439"/>
      <c r="F402" s="463"/>
      <c r="G402" s="457" t="str">
        <f t="shared" si="17"/>
        <v/>
      </c>
    </row>
    <row r="403" spans="1:7" x14ac:dyDescent="0.25">
      <c r="A403" s="430" t="s">
        <v>1929</v>
      </c>
      <c r="B403" s="458" t="s">
        <v>107</v>
      </c>
      <c r="C403" s="464">
        <f>SUM(C395:C402)</f>
        <v>0</v>
      </c>
      <c r="D403" s="464">
        <f>SUM(D395:D402)</f>
        <v>0</v>
      </c>
      <c r="E403" s="439"/>
      <c r="F403" s="430"/>
      <c r="G403" s="457" t="str">
        <f t="shared" si="17"/>
        <v/>
      </c>
    </row>
    <row r="404" spans="1:7" x14ac:dyDescent="0.25">
      <c r="A404" s="430" t="s">
        <v>1930</v>
      </c>
      <c r="B404" s="430" t="s">
        <v>1056</v>
      </c>
      <c r="C404" s="430"/>
      <c r="D404" s="430"/>
      <c r="E404" s="430"/>
      <c r="F404" s="463" t="s">
        <v>1390</v>
      </c>
      <c r="G404" s="457" t="str">
        <f t="shared" si="17"/>
        <v/>
      </c>
    </row>
    <row r="405" spans="1:7" hidden="1" outlineLevel="1" x14ac:dyDescent="0.25">
      <c r="A405" s="430" t="s">
        <v>1931</v>
      </c>
      <c r="B405" s="462"/>
      <c r="C405" s="430"/>
      <c r="D405" s="430"/>
      <c r="E405" s="439"/>
      <c r="F405" s="457"/>
      <c r="G405" s="457"/>
    </row>
    <row r="406" spans="1:7" hidden="1" outlineLevel="1" x14ac:dyDescent="0.25">
      <c r="A406" s="430" t="s">
        <v>1932</v>
      </c>
      <c r="B406" s="462"/>
      <c r="C406" s="430"/>
      <c r="D406" s="430"/>
      <c r="E406" s="439"/>
      <c r="F406" s="457"/>
      <c r="G406" s="457"/>
    </row>
    <row r="407" spans="1:7" hidden="1" outlineLevel="1" x14ac:dyDescent="0.25">
      <c r="A407" s="430" t="s">
        <v>1933</v>
      </c>
      <c r="B407" s="462"/>
      <c r="C407" s="430"/>
      <c r="D407" s="430"/>
      <c r="E407" s="439"/>
      <c r="F407" s="457"/>
      <c r="G407" s="457"/>
    </row>
    <row r="408" spans="1:7" hidden="1" outlineLevel="1" x14ac:dyDescent="0.25">
      <c r="A408" s="430" t="s">
        <v>1934</v>
      </c>
      <c r="B408" s="462"/>
      <c r="C408" s="430"/>
      <c r="D408" s="430"/>
      <c r="E408" s="439"/>
      <c r="F408" s="457"/>
      <c r="G408" s="457"/>
    </row>
    <row r="409" spans="1:7" hidden="1" outlineLevel="1" x14ac:dyDescent="0.25">
      <c r="A409" s="430" t="s">
        <v>1935</v>
      </c>
      <c r="B409" s="462"/>
      <c r="C409" s="430"/>
      <c r="D409" s="430"/>
      <c r="E409" s="439"/>
      <c r="F409" s="457"/>
      <c r="G409" s="457"/>
    </row>
    <row r="410" spans="1:7" hidden="1" outlineLevel="1" x14ac:dyDescent="0.25">
      <c r="A410" s="430" t="s">
        <v>1936</v>
      </c>
      <c r="B410" s="462"/>
      <c r="C410" s="430"/>
      <c r="D410" s="430"/>
      <c r="E410" s="439"/>
      <c r="F410" s="457"/>
      <c r="G410" s="457"/>
    </row>
    <row r="411" spans="1:7" hidden="1" outlineLevel="1" x14ac:dyDescent="0.25">
      <c r="A411" s="430" t="s">
        <v>1937</v>
      </c>
      <c r="B411" s="462"/>
      <c r="C411" s="430"/>
      <c r="D411" s="430"/>
      <c r="E411" s="439"/>
      <c r="F411" s="457"/>
      <c r="G411" s="457"/>
    </row>
    <row r="412" spans="1:7" hidden="1" outlineLevel="1" x14ac:dyDescent="0.25">
      <c r="A412" s="430" t="s">
        <v>1938</v>
      </c>
      <c r="B412" s="458"/>
      <c r="C412" s="430"/>
      <c r="D412" s="430"/>
      <c r="E412" s="439"/>
      <c r="F412" s="457"/>
      <c r="G412" s="457"/>
    </row>
    <row r="413" spans="1:7" hidden="1" outlineLevel="1" x14ac:dyDescent="0.25">
      <c r="A413" s="430" t="s">
        <v>1939</v>
      </c>
      <c r="B413" s="458"/>
      <c r="C413" s="464"/>
      <c r="D413" s="430"/>
      <c r="E413" s="439"/>
      <c r="F413" s="494"/>
      <c r="G413" s="494"/>
    </row>
    <row r="414" spans="1:7" hidden="1" outlineLevel="1" x14ac:dyDescent="0.25">
      <c r="A414" s="430" t="s">
        <v>1940</v>
      </c>
      <c r="B414" s="430"/>
      <c r="C414" s="495"/>
      <c r="D414" s="430"/>
      <c r="E414" s="439"/>
      <c r="F414" s="439"/>
      <c r="G414" s="439"/>
    </row>
    <row r="415" spans="1:7" hidden="1" outlineLevel="1" x14ac:dyDescent="0.25">
      <c r="A415" s="430" t="s">
        <v>1941</v>
      </c>
      <c r="B415" s="430"/>
      <c r="C415" s="495"/>
      <c r="D415" s="430"/>
      <c r="E415" s="439"/>
      <c r="F415" s="439"/>
      <c r="G415" s="439"/>
    </row>
    <row r="416" spans="1:7" hidden="1" outlineLevel="1" x14ac:dyDescent="0.25">
      <c r="A416" s="430" t="s">
        <v>1942</v>
      </c>
      <c r="B416" s="430"/>
      <c r="C416" s="495"/>
      <c r="D416" s="430"/>
      <c r="E416" s="439"/>
      <c r="F416" s="439"/>
      <c r="G416" s="439"/>
    </row>
    <row r="417" spans="1:7" hidden="1" outlineLevel="1" x14ac:dyDescent="0.25">
      <c r="A417" s="430" t="s">
        <v>1943</v>
      </c>
      <c r="B417" s="430"/>
      <c r="C417" s="495"/>
      <c r="D417" s="430"/>
      <c r="E417" s="439"/>
      <c r="F417" s="439"/>
      <c r="G417" s="439"/>
    </row>
    <row r="418" spans="1:7" hidden="1" outlineLevel="1" x14ac:dyDescent="0.25">
      <c r="A418" s="430" t="s">
        <v>1944</v>
      </c>
      <c r="B418" s="430"/>
      <c r="C418" s="495"/>
      <c r="D418" s="430"/>
      <c r="E418" s="439"/>
      <c r="F418" s="439"/>
      <c r="G418" s="439"/>
    </row>
    <row r="419" spans="1:7" hidden="1" outlineLevel="1" x14ac:dyDescent="0.25">
      <c r="A419" s="430" t="s">
        <v>1945</v>
      </c>
      <c r="B419" s="430"/>
      <c r="C419" s="495"/>
      <c r="D419" s="430"/>
      <c r="E419" s="439"/>
      <c r="F419" s="439"/>
      <c r="G419" s="439"/>
    </row>
    <row r="420" spans="1:7" hidden="1" outlineLevel="1" x14ac:dyDescent="0.25">
      <c r="A420" s="430" t="s">
        <v>1946</v>
      </c>
      <c r="B420" s="430"/>
      <c r="C420" s="495"/>
      <c r="D420" s="430"/>
      <c r="E420" s="439"/>
      <c r="F420" s="439"/>
      <c r="G420" s="439"/>
    </row>
    <row r="421" spans="1:7" hidden="1" outlineLevel="1" x14ac:dyDescent="0.25">
      <c r="A421" s="430" t="s">
        <v>1947</v>
      </c>
      <c r="B421" s="430"/>
      <c r="C421" s="495"/>
      <c r="D421" s="430"/>
      <c r="E421" s="439"/>
      <c r="F421" s="439"/>
      <c r="G421" s="439"/>
    </row>
    <row r="422" spans="1:7" hidden="1" outlineLevel="1" x14ac:dyDescent="0.25">
      <c r="A422" s="430" t="s">
        <v>1948</v>
      </c>
      <c r="B422" s="430"/>
      <c r="C422" s="495"/>
      <c r="D422" s="430"/>
      <c r="E422" s="439"/>
      <c r="F422" s="439"/>
      <c r="G422" s="439"/>
    </row>
    <row r="423" spans="1:7" hidden="1" outlineLevel="1" x14ac:dyDescent="0.25">
      <c r="A423" s="430" t="s">
        <v>1949</v>
      </c>
      <c r="B423" s="430"/>
      <c r="C423" s="495"/>
      <c r="D423" s="430"/>
      <c r="E423" s="439"/>
      <c r="F423" s="439"/>
      <c r="G423" s="439"/>
    </row>
    <row r="424" spans="1:7" hidden="1" outlineLevel="1" x14ac:dyDescent="0.25">
      <c r="A424" s="430" t="s">
        <v>1950</v>
      </c>
      <c r="B424" s="430"/>
      <c r="C424" s="495"/>
      <c r="D424" s="430"/>
      <c r="E424" s="439"/>
      <c r="F424" s="439"/>
      <c r="G424" s="439"/>
    </row>
    <row r="425" spans="1:7" hidden="1" outlineLevel="1" x14ac:dyDescent="0.25">
      <c r="A425" s="430" t="s">
        <v>1951</v>
      </c>
      <c r="B425" s="430"/>
      <c r="C425" s="495"/>
      <c r="D425" s="430"/>
      <c r="E425" s="439"/>
      <c r="F425" s="439"/>
      <c r="G425" s="439"/>
    </row>
    <row r="426" spans="1:7" hidden="1" outlineLevel="1" x14ac:dyDescent="0.25">
      <c r="A426" s="430" t="s">
        <v>1952</v>
      </c>
      <c r="B426" s="430"/>
      <c r="C426" s="495"/>
      <c r="D426" s="430"/>
      <c r="E426" s="439"/>
      <c r="F426" s="439"/>
      <c r="G426" s="439"/>
    </row>
    <row r="427" spans="1:7" hidden="1" outlineLevel="1" x14ac:dyDescent="0.25">
      <c r="A427" s="430" t="s">
        <v>1953</v>
      </c>
      <c r="B427" s="430"/>
      <c r="C427" s="495"/>
      <c r="D427" s="430"/>
      <c r="E427" s="439"/>
      <c r="F427" s="439"/>
      <c r="G427" s="439"/>
    </row>
    <row r="428" spans="1:7" hidden="1" outlineLevel="1" x14ac:dyDescent="0.25">
      <c r="A428" s="430" t="s">
        <v>1954</v>
      </c>
      <c r="B428" s="430"/>
      <c r="C428" s="495"/>
      <c r="D428" s="430"/>
      <c r="E428" s="439"/>
      <c r="F428" s="439"/>
      <c r="G428" s="439"/>
    </row>
    <row r="429" spans="1:7" hidden="1" outlineLevel="1" x14ac:dyDescent="0.25">
      <c r="A429" s="430" t="s">
        <v>1955</v>
      </c>
      <c r="B429" s="430"/>
      <c r="C429" s="495"/>
      <c r="D429" s="430"/>
      <c r="E429" s="439"/>
      <c r="F429" s="439"/>
      <c r="G429" s="439"/>
    </row>
    <row r="430" spans="1:7" hidden="1" outlineLevel="1" x14ac:dyDescent="0.25">
      <c r="A430" s="430" t="s">
        <v>1956</v>
      </c>
      <c r="B430" s="430"/>
      <c r="C430" s="495"/>
      <c r="D430" s="430"/>
      <c r="E430" s="439"/>
      <c r="F430" s="439"/>
      <c r="G430" s="439"/>
    </row>
    <row r="431" spans="1:7" hidden="1" outlineLevel="1" x14ac:dyDescent="0.25">
      <c r="A431" s="430" t="s">
        <v>1957</v>
      </c>
      <c r="B431" s="430"/>
      <c r="C431" s="495"/>
      <c r="D431" s="430"/>
      <c r="E431" s="439"/>
      <c r="F431" s="439"/>
      <c r="G431" s="439"/>
    </row>
    <row r="432" spans="1:7" hidden="1" outlineLevel="1" x14ac:dyDescent="0.25">
      <c r="A432" s="430" t="s">
        <v>1958</v>
      </c>
      <c r="B432" s="430"/>
      <c r="C432" s="495"/>
      <c r="D432" s="430"/>
      <c r="E432" s="439"/>
      <c r="F432" s="439"/>
      <c r="G432" s="439"/>
    </row>
    <row r="433" spans="1:7" hidden="1" outlineLevel="1" x14ac:dyDescent="0.25">
      <c r="A433" s="430" t="s">
        <v>1959</v>
      </c>
      <c r="B433" s="430"/>
      <c r="C433" s="495"/>
      <c r="D433" s="430"/>
      <c r="E433" s="439"/>
      <c r="F433" s="439"/>
      <c r="G433" s="439"/>
    </row>
    <row r="434" spans="1:7" hidden="1" outlineLevel="1" x14ac:dyDescent="0.25">
      <c r="A434" s="430" t="s">
        <v>1960</v>
      </c>
      <c r="B434" s="430"/>
      <c r="C434" s="495"/>
      <c r="D434" s="430"/>
      <c r="E434" s="439"/>
      <c r="F434" s="439"/>
      <c r="G434" s="439"/>
    </row>
    <row r="435" spans="1:7" hidden="1" outlineLevel="1" x14ac:dyDescent="0.25">
      <c r="A435" s="430" t="s">
        <v>1961</v>
      </c>
      <c r="B435" s="430"/>
      <c r="C435" s="495"/>
      <c r="D435" s="430"/>
      <c r="E435" s="439"/>
      <c r="F435" s="439"/>
      <c r="G435" s="439"/>
    </row>
    <row r="436" spans="1:7" hidden="1" outlineLevel="1" x14ac:dyDescent="0.25">
      <c r="A436" s="430" t="s">
        <v>1962</v>
      </c>
      <c r="B436" s="430"/>
      <c r="C436" s="495"/>
      <c r="D436" s="430"/>
      <c r="E436" s="439"/>
      <c r="F436" s="439"/>
      <c r="G436" s="439"/>
    </row>
    <row r="437" spans="1:7" hidden="1" outlineLevel="1" x14ac:dyDescent="0.25">
      <c r="A437" s="430" t="s">
        <v>1963</v>
      </c>
      <c r="B437" s="430"/>
      <c r="C437" s="495"/>
      <c r="D437" s="430"/>
      <c r="E437" s="439"/>
      <c r="F437" s="439"/>
      <c r="G437" s="439"/>
    </row>
    <row r="438" spans="1:7" hidden="1" outlineLevel="1" x14ac:dyDescent="0.25">
      <c r="A438" s="430" t="s">
        <v>1964</v>
      </c>
      <c r="B438" s="430"/>
      <c r="C438" s="495"/>
      <c r="D438" s="430"/>
      <c r="E438" s="439"/>
      <c r="F438" s="439"/>
      <c r="G438" s="439"/>
    </row>
    <row r="439" spans="1:7" hidden="1" outlineLevel="1" x14ac:dyDescent="0.25">
      <c r="A439" s="430" t="s">
        <v>1965</v>
      </c>
      <c r="B439" s="430"/>
      <c r="C439" s="495"/>
      <c r="D439" s="430"/>
      <c r="E439" s="439"/>
      <c r="F439" s="439"/>
      <c r="G439" s="439"/>
    </row>
    <row r="440" spans="1:7" hidden="1" outlineLevel="1" x14ac:dyDescent="0.25">
      <c r="A440" s="430" t="s">
        <v>1966</v>
      </c>
      <c r="B440" s="430"/>
      <c r="C440" s="495"/>
      <c r="D440" s="430"/>
      <c r="E440" s="439"/>
      <c r="F440" s="439"/>
      <c r="G440" s="439"/>
    </row>
    <row r="441" spans="1:7" hidden="1" outlineLevel="1" x14ac:dyDescent="0.25">
      <c r="A441" s="430" t="s">
        <v>1967</v>
      </c>
      <c r="B441" s="430"/>
      <c r="C441" s="495"/>
      <c r="D441" s="430"/>
      <c r="E441" s="439"/>
      <c r="F441" s="439"/>
      <c r="G441" s="439"/>
    </row>
    <row r="442" spans="1:7" hidden="1" outlineLevel="1" x14ac:dyDescent="0.25">
      <c r="A442" s="430" t="s">
        <v>1968</v>
      </c>
      <c r="B442" s="430"/>
      <c r="C442" s="495"/>
      <c r="D442" s="430"/>
      <c r="E442" s="439"/>
      <c r="F442" s="439"/>
      <c r="G442" s="439"/>
    </row>
    <row r="443" spans="1:7" ht="18.75" collapsed="1" x14ac:dyDescent="0.25">
      <c r="A443" s="483"/>
      <c r="B443" s="484" t="s">
        <v>1969</v>
      </c>
      <c r="C443" s="483"/>
      <c r="D443" s="483"/>
      <c r="E443" s="483"/>
      <c r="F443" s="483"/>
      <c r="G443" s="483"/>
    </row>
    <row r="444" spans="1:7" x14ac:dyDescent="0.25">
      <c r="A444" s="453"/>
      <c r="B444" s="453" t="s">
        <v>1095</v>
      </c>
      <c r="C444" s="453" t="s">
        <v>798</v>
      </c>
      <c r="D444" s="453" t="s">
        <v>799</v>
      </c>
      <c r="E444" s="453"/>
      <c r="F444" s="453" t="s">
        <v>590</v>
      </c>
      <c r="G444" s="453" t="s">
        <v>800</v>
      </c>
    </row>
    <row r="445" spans="1:7" x14ac:dyDescent="0.25">
      <c r="A445" s="430" t="s">
        <v>1970</v>
      </c>
      <c r="B445" s="430" t="s">
        <v>802</v>
      </c>
      <c r="C445" s="463"/>
      <c r="D445" s="429"/>
      <c r="E445" s="429"/>
      <c r="F445" s="441"/>
      <c r="G445" s="441"/>
    </row>
    <row r="446" spans="1:7" x14ac:dyDescent="0.25">
      <c r="A446" s="429"/>
      <c r="B446" s="430"/>
      <c r="C446" s="430"/>
      <c r="D446" s="429"/>
      <c r="E446" s="429"/>
      <c r="F446" s="441"/>
      <c r="G446" s="441"/>
    </row>
    <row r="447" spans="1:7" x14ac:dyDescent="0.25">
      <c r="A447" s="430"/>
      <c r="B447" s="430" t="s">
        <v>803</v>
      </c>
      <c r="C447" s="430"/>
      <c r="D447" s="429"/>
      <c r="E447" s="429"/>
      <c r="F447" s="441"/>
      <c r="G447" s="441"/>
    </row>
    <row r="448" spans="1:7" x14ac:dyDescent="0.25">
      <c r="A448" s="430" t="s">
        <v>1971</v>
      </c>
      <c r="B448" s="462" t="s">
        <v>933</v>
      </c>
      <c r="C448" s="463"/>
      <c r="D448" s="463"/>
      <c r="E448" s="429"/>
      <c r="F448" s="457" t="str">
        <f>IF($C$472=0,"",IF(C448="[for completion]","",IF(C448="","",C448/$C$472)))</f>
        <v/>
      </c>
      <c r="G448" s="457" t="str">
        <f>IF($D$472=0,"",IF(D448="[for completion]","",IF(D448="","",D448/$D$472)))</f>
        <v/>
      </c>
    </row>
    <row r="449" spans="1:7" x14ac:dyDescent="0.25">
      <c r="A449" s="430" t="s">
        <v>1972</v>
      </c>
      <c r="B449" s="462" t="s">
        <v>933</v>
      </c>
      <c r="C449" s="463"/>
      <c r="D449" s="463"/>
      <c r="E449" s="429"/>
      <c r="F449" s="457" t="str">
        <f t="shared" ref="F449:F471" si="18">IF($C$472=0,"",IF(C449="[for completion]","",IF(C449="","",C449/$C$472)))</f>
        <v/>
      </c>
      <c r="G449" s="457" t="str">
        <f t="shared" ref="G449:G471" si="19">IF($D$472=0,"",IF(D449="[for completion]","",IF(D449="","",D449/$D$472)))</f>
        <v/>
      </c>
    </row>
    <row r="450" spans="1:7" x14ac:dyDescent="0.25">
      <c r="A450" s="430" t="s">
        <v>1973</v>
      </c>
      <c r="B450" s="462" t="s">
        <v>933</v>
      </c>
      <c r="C450" s="463"/>
      <c r="D450" s="463"/>
      <c r="E450" s="429"/>
      <c r="F450" s="457" t="str">
        <f t="shared" si="18"/>
        <v/>
      </c>
      <c r="G450" s="457" t="str">
        <f t="shared" si="19"/>
        <v/>
      </c>
    </row>
    <row r="451" spans="1:7" x14ac:dyDescent="0.25">
      <c r="A451" s="430" t="s">
        <v>1974</v>
      </c>
      <c r="B451" s="462" t="s">
        <v>933</v>
      </c>
      <c r="C451" s="463"/>
      <c r="D451" s="463"/>
      <c r="E451" s="429"/>
      <c r="F451" s="457" t="str">
        <f t="shared" si="18"/>
        <v/>
      </c>
      <c r="G451" s="457" t="str">
        <f t="shared" si="19"/>
        <v/>
      </c>
    </row>
    <row r="452" spans="1:7" x14ac:dyDescent="0.25">
      <c r="A452" s="430" t="s">
        <v>1975</v>
      </c>
      <c r="B452" s="462" t="s">
        <v>933</v>
      </c>
      <c r="C452" s="463"/>
      <c r="D452" s="463"/>
      <c r="E452" s="429"/>
      <c r="F452" s="457" t="str">
        <f t="shared" si="18"/>
        <v/>
      </c>
      <c r="G452" s="457" t="str">
        <f t="shared" si="19"/>
        <v/>
      </c>
    </row>
    <row r="453" spans="1:7" x14ac:dyDescent="0.25">
      <c r="A453" s="430" t="s">
        <v>1976</v>
      </c>
      <c r="B453" s="462" t="s">
        <v>933</v>
      </c>
      <c r="C453" s="463"/>
      <c r="D453" s="463"/>
      <c r="E453" s="429"/>
      <c r="F453" s="457" t="str">
        <f t="shared" si="18"/>
        <v/>
      </c>
      <c r="G453" s="457" t="str">
        <f t="shared" si="19"/>
        <v/>
      </c>
    </row>
    <row r="454" spans="1:7" x14ac:dyDescent="0.25">
      <c r="A454" s="430" t="s">
        <v>1977</v>
      </c>
      <c r="B454" s="462" t="s">
        <v>933</v>
      </c>
      <c r="C454" s="463"/>
      <c r="D454" s="463"/>
      <c r="E454" s="429"/>
      <c r="F454" s="457" t="str">
        <f t="shared" si="18"/>
        <v/>
      </c>
      <c r="G454" s="457" t="str">
        <f t="shared" si="19"/>
        <v/>
      </c>
    </row>
    <row r="455" spans="1:7" x14ac:dyDescent="0.25">
      <c r="A455" s="430" t="s">
        <v>1978</v>
      </c>
      <c r="B455" s="462" t="s">
        <v>933</v>
      </c>
      <c r="C455" s="463"/>
      <c r="D455" s="471"/>
      <c r="E455" s="429"/>
      <c r="F455" s="457" t="str">
        <f t="shared" si="18"/>
        <v/>
      </c>
      <c r="G455" s="457" t="str">
        <f t="shared" si="19"/>
        <v/>
      </c>
    </row>
    <row r="456" spans="1:7" x14ac:dyDescent="0.25">
      <c r="A456" s="430" t="s">
        <v>1979</v>
      </c>
      <c r="B456" s="462" t="s">
        <v>933</v>
      </c>
      <c r="C456" s="463"/>
      <c r="D456" s="471"/>
      <c r="E456" s="429"/>
      <c r="F456" s="457" t="str">
        <f t="shared" si="18"/>
        <v/>
      </c>
      <c r="G456" s="457" t="str">
        <f t="shared" si="19"/>
        <v/>
      </c>
    </row>
    <row r="457" spans="1:7" x14ac:dyDescent="0.25">
      <c r="A457" s="430" t="s">
        <v>1980</v>
      </c>
      <c r="B457" s="462" t="s">
        <v>933</v>
      </c>
      <c r="C457" s="463"/>
      <c r="D457" s="471"/>
      <c r="E457" s="458"/>
      <c r="F457" s="457" t="str">
        <f t="shared" si="18"/>
        <v/>
      </c>
      <c r="G457" s="457" t="str">
        <f t="shared" si="19"/>
        <v/>
      </c>
    </row>
    <row r="458" spans="1:7" x14ac:dyDescent="0.25">
      <c r="A458" s="430" t="s">
        <v>1981</v>
      </c>
      <c r="B458" s="462" t="s">
        <v>933</v>
      </c>
      <c r="C458" s="463"/>
      <c r="D458" s="471"/>
      <c r="E458" s="458"/>
      <c r="F458" s="457" t="str">
        <f t="shared" si="18"/>
        <v/>
      </c>
      <c r="G458" s="457" t="str">
        <f t="shared" si="19"/>
        <v/>
      </c>
    </row>
    <row r="459" spans="1:7" x14ac:dyDescent="0.25">
      <c r="A459" s="430" t="s">
        <v>1982</v>
      </c>
      <c r="B459" s="462" t="s">
        <v>933</v>
      </c>
      <c r="C459" s="463"/>
      <c r="D459" s="471"/>
      <c r="E459" s="458"/>
      <c r="F459" s="457" t="str">
        <f t="shared" si="18"/>
        <v/>
      </c>
      <c r="G459" s="457" t="str">
        <f t="shared" si="19"/>
        <v/>
      </c>
    </row>
    <row r="460" spans="1:7" x14ac:dyDescent="0.25">
      <c r="A460" s="430" t="s">
        <v>1983</v>
      </c>
      <c r="B460" s="462" t="s">
        <v>933</v>
      </c>
      <c r="C460" s="463"/>
      <c r="D460" s="471"/>
      <c r="E460" s="458"/>
      <c r="F460" s="457" t="str">
        <f t="shared" si="18"/>
        <v/>
      </c>
      <c r="G460" s="457" t="str">
        <f t="shared" si="19"/>
        <v/>
      </c>
    </row>
    <row r="461" spans="1:7" x14ac:dyDescent="0.25">
      <c r="A461" s="430" t="s">
        <v>1984</v>
      </c>
      <c r="B461" s="462" t="s">
        <v>933</v>
      </c>
      <c r="C461" s="463"/>
      <c r="D461" s="471"/>
      <c r="E461" s="458"/>
      <c r="F461" s="457" t="str">
        <f t="shared" si="18"/>
        <v/>
      </c>
      <c r="G461" s="457" t="str">
        <f t="shared" si="19"/>
        <v/>
      </c>
    </row>
    <row r="462" spans="1:7" x14ac:dyDescent="0.25">
      <c r="A462" s="430" t="s">
        <v>1985</v>
      </c>
      <c r="B462" s="462" t="s">
        <v>933</v>
      </c>
      <c r="C462" s="463"/>
      <c r="D462" s="471"/>
      <c r="E462" s="458"/>
      <c r="F462" s="457" t="str">
        <f t="shared" si="18"/>
        <v/>
      </c>
      <c r="G462" s="457" t="str">
        <f t="shared" si="19"/>
        <v/>
      </c>
    </row>
    <row r="463" spans="1:7" x14ac:dyDescent="0.25">
      <c r="A463" s="430" t="s">
        <v>1986</v>
      </c>
      <c r="B463" s="462" t="s">
        <v>933</v>
      </c>
      <c r="C463" s="463"/>
      <c r="D463" s="471"/>
      <c r="E463" s="430"/>
      <c r="F463" s="457" t="str">
        <f t="shared" si="18"/>
        <v/>
      </c>
      <c r="G463" s="457" t="str">
        <f t="shared" si="19"/>
        <v/>
      </c>
    </row>
    <row r="464" spans="1:7" x14ac:dyDescent="0.25">
      <c r="A464" s="430" t="s">
        <v>1987</v>
      </c>
      <c r="B464" s="462" t="s">
        <v>933</v>
      </c>
      <c r="C464" s="463"/>
      <c r="D464" s="471"/>
      <c r="E464" s="487"/>
      <c r="F464" s="457" t="str">
        <f t="shared" si="18"/>
        <v/>
      </c>
      <c r="G464" s="457" t="str">
        <f t="shared" si="19"/>
        <v/>
      </c>
    </row>
    <row r="465" spans="1:7" x14ac:dyDescent="0.25">
      <c r="A465" s="430" t="s">
        <v>1988</v>
      </c>
      <c r="B465" s="462" t="s">
        <v>933</v>
      </c>
      <c r="C465" s="463"/>
      <c r="D465" s="471"/>
      <c r="E465" s="487"/>
      <c r="F465" s="457" t="str">
        <f t="shared" si="18"/>
        <v/>
      </c>
      <c r="G465" s="457" t="str">
        <f t="shared" si="19"/>
        <v/>
      </c>
    </row>
    <row r="466" spans="1:7" x14ac:dyDescent="0.25">
      <c r="A466" s="430" t="s">
        <v>1989</v>
      </c>
      <c r="B466" s="462" t="s">
        <v>933</v>
      </c>
      <c r="C466" s="463"/>
      <c r="D466" s="471"/>
      <c r="E466" s="487"/>
      <c r="F466" s="457" t="str">
        <f t="shared" si="18"/>
        <v/>
      </c>
      <c r="G466" s="457" t="str">
        <f t="shared" si="19"/>
        <v/>
      </c>
    </row>
    <row r="467" spans="1:7" x14ac:dyDescent="0.25">
      <c r="A467" s="430" t="s">
        <v>1990</v>
      </c>
      <c r="B467" s="462" t="s">
        <v>933</v>
      </c>
      <c r="C467" s="463"/>
      <c r="D467" s="471"/>
      <c r="E467" s="487"/>
      <c r="F467" s="457" t="str">
        <f t="shared" si="18"/>
        <v/>
      </c>
      <c r="G467" s="457" t="str">
        <f t="shared" si="19"/>
        <v/>
      </c>
    </row>
    <row r="468" spans="1:7" x14ac:dyDescent="0.25">
      <c r="A468" s="430" t="s">
        <v>1991</v>
      </c>
      <c r="B468" s="462" t="s">
        <v>933</v>
      </c>
      <c r="C468" s="463"/>
      <c r="D468" s="471"/>
      <c r="E468" s="487"/>
      <c r="F468" s="457" t="str">
        <f t="shared" si="18"/>
        <v/>
      </c>
      <c r="G468" s="457" t="str">
        <f t="shared" si="19"/>
        <v/>
      </c>
    </row>
    <row r="469" spans="1:7" x14ac:dyDescent="0.25">
      <c r="A469" s="430" t="s">
        <v>1992</v>
      </c>
      <c r="B469" s="462" t="s">
        <v>933</v>
      </c>
      <c r="C469" s="463"/>
      <c r="D469" s="471"/>
      <c r="E469" s="487"/>
      <c r="F469" s="457" t="str">
        <f t="shared" si="18"/>
        <v/>
      </c>
      <c r="G469" s="457" t="str">
        <f t="shared" si="19"/>
        <v/>
      </c>
    </row>
    <row r="470" spans="1:7" x14ac:dyDescent="0.25">
      <c r="A470" s="430" t="s">
        <v>1993</v>
      </c>
      <c r="B470" s="462" t="s">
        <v>933</v>
      </c>
      <c r="C470" s="463"/>
      <c r="D470" s="471"/>
      <c r="E470" s="487"/>
      <c r="F470" s="457" t="str">
        <f t="shared" si="18"/>
        <v/>
      </c>
      <c r="G470" s="457" t="str">
        <f t="shared" si="19"/>
        <v/>
      </c>
    </row>
    <row r="471" spans="1:7" x14ac:dyDescent="0.25">
      <c r="A471" s="430" t="s">
        <v>1994</v>
      </c>
      <c r="B471" s="462" t="s">
        <v>933</v>
      </c>
      <c r="C471" s="463"/>
      <c r="D471" s="471"/>
      <c r="E471" s="487"/>
      <c r="F471" s="457" t="str">
        <f t="shared" si="18"/>
        <v/>
      </c>
      <c r="G471" s="457" t="str">
        <f t="shared" si="19"/>
        <v/>
      </c>
    </row>
    <row r="472" spans="1:7" x14ac:dyDescent="0.25">
      <c r="A472" s="430" t="s">
        <v>1995</v>
      </c>
      <c r="B472" s="458" t="s">
        <v>107</v>
      </c>
      <c r="C472" s="459">
        <f>SUM(C448:C471)</f>
        <v>0</v>
      </c>
      <c r="D472" s="430">
        <f>SUM(D448:D471)</f>
        <v>0</v>
      </c>
      <c r="E472" s="487"/>
      <c r="F472" s="489">
        <f>SUM(F448:F471)</f>
        <v>0</v>
      </c>
      <c r="G472" s="489">
        <f>SUM(G448:G471)</f>
        <v>0</v>
      </c>
    </row>
    <row r="473" spans="1:7" x14ac:dyDescent="0.25">
      <c r="A473" s="453"/>
      <c r="B473" s="453" t="s">
        <v>1122</v>
      </c>
      <c r="C473" s="453" t="s">
        <v>798</v>
      </c>
      <c r="D473" s="453" t="s">
        <v>799</v>
      </c>
      <c r="E473" s="453"/>
      <c r="F473" s="453" t="s">
        <v>590</v>
      </c>
      <c r="G473" s="453" t="s">
        <v>800</v>
      </c>
    </row>
    <row r="474" spans="1:7" x14ac:dyDescent="0.25">
      <c r="A474" s="430" t="s">
        <v>1996</v>
      </c>
      <c r="B474" s="430" t="s">
        <v>837</v>
      </c>
      <c r="C474" s="475"/>
      <c r="D474" s="430"/>
      <c r="E474" s="430"/>
      <c r="F474" s="430"/>
      <c r="G474" s="430"/>
    </row>
    <row r="475" spans="1:7" x14ac:dyDescent="0.25">
      <c r="A475" s="430"/>
      <c r="B475" s="430"/>
      <c r="C475" s="430"/>
      <c r="D475" s="430"/>
      <c r="E475" s="430"/>
      <c r="F475" s="430"/>
      <c r="G475" s="430"/>
    </row>
    <row r="476" spans="1:7" x14ac:dyDescent="0.25">
      <c r="A476" s="430"/>
      <c r="B476" s="458" t="s">
        <v>838</v>
      </c>
      <c r="C476" s="430"/>
      <c r="D476" s="430"/>
      <c r="E476" s="430"/>
      <c r="F476" s="430"/>
      <c r="G476" s="430"/>
    </row>
    <row r="477" spans="1:7" x14ac:dyDescent="0.25">
      <c r="A477" s="430" t="s">
        <v>1997</v>
      </c>
      <c r="B477" s="430" t="s">
        <v>840</v>
      </c>
      <c r="C477" s="463"/>
      <c r="D477" s="471"/>
      <c r="E477" s="430"/>
      <c r="F477" s="457" t="str">
        <f>IF($C$485=0,"",IF(C477="[for completion]","",IF(C477="","",C477/$C$485)))</f>
        <v/>
      </c>
      <c r="G477" s="457" t="str">
        <f>IF($D$485=0,"",IF(D477="[for completion]","",IF(D477="","",D477/$D$485)))</f>
        <v/>
      </c>
    </row>
    <row r="478" spans="1:7" x14ac:dyDescent="0.25">
      <c r="A478" s="430" t="s">
        <v>1998</v>
      </c>
      <c r="B478" s="430" t="s">
        <v>842</v>
      </c>
      <c r="C478" s="463"/>
      <c r="D478" s="471"/>
      <c r="E478" s="430"/>
      <c r="F478" s="457" t="str">
        <f t="shared" ref="F478:F484" si="20">IF($C$485=0,"",IF(C478="[for completion]","",IF(C478="","",C478/$C$485)))</f>
        <v/>
      </c>
      <c r="G478" s="457" t="str">
        <f t="shared" ref="G478:G484" si="21">IF($D$485=0,"",IF(D478="[for completion]","",IF(D478="","",D478/$D$485)))</f>
        <v/>
      </c>
    </row>
    <row r="479" spans="1:7" x14ac:dyDescent="0.25">
      <c r="A479" s="430" t="s">
        <v>1999</v>
      </c>
      <c r="B479" s="430" t="s">
        <v>844</v>
      </c>
      <c r="C479" s="463"/>
      <c r="D479" s="471"/>
      <c r="E479" s="430"/>
      <c r="F479" s="457" t="str">
        <f t="shared" si="20"/>
        <v/>
      </c>
      <c r="G479" s="457" t="str">
        <f t="shared" si="21"/>
        <v/>
      </c>
    </row>
    <row r="480" spans="1:7" x14ac:dyDescent="0.25">
      <c r="A480" s="430" t="s">
        <v>2000</v>
      </c>
      <c r="B480" s="430" t="s">
        <v>846</v>
      </c>
      <c r="C480" s="463"/>
      <c r="D480" s="471"/>
      <c r="E480" s="430"/>
      <c r="F480" s="457" t="str">
        <f t="shared" si="20"/>
        <v/>
      </c>
      <c r="G480" s="457" t="str">
        <f t="shared" si="21"/>
        <v/>
      </c>
    </row>
    <row r="481" spans="1:7" x14ac:dyDescent="0.25">
      <c r="A481" s="430" t="s">
        <v>2001</v>
      </c>
      <c r="B481" s="430" t="s">
        <v>848</v>
      </c>
      <c r="C481" s="463"/>
      <c r="D481" s="471"/>
      <c r="E481" s="430"/>
      <c r="F481" s="457" t="str">
        <f t="shared" si="20"/>
        <v/>
      </c>
      <c r="G481" s="457" t="str">
        <f t="shared" si="21"/>
        <v/>
      </c>
    </row>
    <row r="482" spans="1:7" x14ac:dyDescent="0.25">
      <c r="A482" s="430" t="s">
        <v>2002</v>
      </c>
      <c r="B482" s="430" t="s">
        <v>850</v>
      </c>
      <c r="C482" s="463"/>
      <c r="D482" s="471"/>
      <c r="E482" s="430"/>
      <c r="F482" s="457" t="str">
        <f t="shared" si="20"/>
        <v/>
      </c>
      <c r="G482" s="457" t="str">
        <f t="shared" si="21"/>
        <v/>
      </c>
    </row>
    <row r="483" spans="1:7" x14ac:dyDescent="0.25">
      <c r="A483" s="430" t="s">
        <v>2003</v>
      </c>
      <c r="B483" s="430" t="s">
        <v>852</v>
      </c>
      <c r="C483" s="463"/>
      <c r="D483" s="471"/>
      <c r="E483" s="430"/>
      <c r="F483" s="457" t="str">
        <f t="shared" si="20"/>
        <v/>
      </c>
      <c r="G483" s="457" t="str">
        <f t="shared" si="21"/>
        <v/>
      </c>
    </row>
    <row r="484" spans="1:7" x14ac:dyDescent="0.25">
      <c r="A484" s="430" t="s">
        <v>2004</v>
      </c>
      <c r="B484" s="430" t="s">
        <v>854</v>
      </c>
      <c r="C484" s="463"/>
      <c r="D484" s="471"/>
      <c r="E484" s="430"/>
      <c r="F484" s="457" t="str">
        <f t="shared" si="20"/>
        <v/>
      </c>
      <c r="G484" s="457" t="str">
        <f t="shared" si="21"/>
        <v/>
      </c>
    </row>
    <row r="485" spans="1:7" x14ac:dyDescent="0.25">
      <c r="A485" s="430" t="s">
        <v>2005</v>
      </c>
      <c r="B485" s="488" t="s">
        <v>107</v>
      </c>
      <c r="C485" s="464">
        <f>SUM(C477:C484)</f>
        <v>0</v>
      </c>
      <c r="D485" s="460">
        <f>SUM(D477:D484)</f>
        <v>0</v>
      </c>
      <c r="E485" s="430"/>
      <c r="F485" s="466">
        <f>SUM(F477:F484)</f>
        <v>0</v>
      </c>
      <c r="G485" s="466">
        <f>SUM(G477:G484)</f>
        <v>0</v>
      </c>
    </row>
    <row r="486" spans="1:7" hidden="1" outlineLevel="1" x14ac:dyDescent="0.25">
      <c r="A486" s="430" t="s">
        <v>2006</v>
      </c>
      <c r="B486" s="467" t="s">
        <v>857</v>
      </c>
      <c r="C486" s="463"/>
      <c r="D486" s="471"/>
      <c r="E486" s="430"/>
      <c r="F486" s="457" t="s">
        <v>2007</v>
      </c>
      <c r="G486" s="457" t="s">
        <v>2007</v>
      </c>
    </row>
    <row r="487" spans="1:7" hidden="1" outlineLevel="1" x14ac:dyDescent="0.25">
      <c r="A487" s="430" t="s">
        <v>2008</v>
      </c>
      <c r="B487" s="467" t="s">
        <v>859</v>
      </c>
      <c r="C487" s="463"/>
      <c r="D487" s="471"/>
      <c r="E487" s="430"/>
      <c r="F487" s="457" t="s">
        <v>2007</v>
      </c>
      <c r="G487" s="457" t="s">
        <v>2007</v>
      </c>
    </row>
    <row r="488" spans="1:7" hidden="1" outlineLevel="1" x14ac:dyDescent="0.25">
      <c r="A488" s="430" t="s">
        <v>2009</v>
      </c>
      <c r="B488" s="467" t="s">
        <v>861</v>
      </c>
      <c r="C488" s="463"/>
      <c r="D488" s="471"/>
      <c r="E488" s="430"/>
      <c r="F488" s="457" t="s">
        <v>2007</v>
      </c>
      <c r="G488" s="457" t="s">
        <v>2007</v>
      </c>
    </row>
    <row r="489" spans="1:7" hidden="1" outlineLevel="1" x14ac:dyDescent="0.25">
      <c r="A489" s="430" t="s">
        <v>2010</v>
      </c>
      <c r="B489" s="467" t="s">
        <v>863</v>
      </c>
      <c r="C489" s="463"/>
      <c r="D489" s="471"/>
      <c r="E489" s="430"/>
      <c r="F489" s="457" t="s">
        <v>2007</v>
      </c>
      <c r="G489" s="457" t="s">
        <v>2007</v>
      </c>
    </row>
    <row r="490" spans="1:7" hidden="1" outlineLevel="1" x14ac:dyDescent="0.25">
      <c r="A490" s="430" t="s">
        <v>2011</v>
      </c>
      <c r="B490" s="467" t="s">
        <v>865</v>
      </c>
      <c r="C490" s="463"/>
      <c r="D490" s="471"/>
      <c r="E490" s="430"/>
      <c r="F490" s="457" t="s">
        <v>2007</v>
      </c>
      <c r="G490" s="457" t="s">
        <v>2007</v>
      </c>
    </row>
    <row r="491" spans="1:7" hidden="1" outlineLevel="1" x14ac:dyDescent="0.25">
      <c r="A491" s="430" t="s">
        <v>2012</v>
      </c>
      <c r="B491" s="467" t="s">
        <v>867</v>
      </c>
      <c r="C491" s="463"/>
      <c r="D491" s="471"/>
      <c r="E491" s="430"/>
      <c r="F491" s="457" t="s">
        <v>2007</v>
      </c>
      <c r="G491" s="457" t="s">
        <v>2007</v>
      </c>
    </row>
    <row r="492" spans="1:7" hidden="1" outlineLevel="1" x14ac:dyDescent="0.25">
      <c r="A492" s="430" t="s">
        <v>2013</v>
      </c>
      <c r="B492" s="467"/>
      <c r="C492" s="430"/>
      <c r="D492" s="430"/>
      <c r="E492" s="430"/>
      <c r="F492" s="491"/>
      <c r="G492" s="491"/>
    </row>
    <row r="493" spans="1:7" hidden="1" outlineLevel="1" x14ac:dyDescent="0.25">
      <c r="A493" s="430" t="s">
        <v>2014</v>
      </c>
      <c r="B493" s="467"/>
      <c r="C493" s="430"/>
      <c r="D493" s="430"/>
      <c r="E493" s="430"/>
      <c r="F493" s="491"/>
      <c r="G493" s="491"/>
    </row>
    <row r="494" spans="1:7" hidden="1" outlineLevel="1" x14ac:dyDescent="0.25">
      <c r="A494" s="430" t="s">
        <v>2015</v>
      </c>
      <c r="B494" s="467"/>
      <c r="C494" s="430"/>
      <c r="D494" s="430"/>
      <c r="E494" s="430"/>
      <c r="F494" s="487"/>
      <c r="G494" s="487"/>
    </row>
    <row r="495" spans="1:7" x14ac:dyDescent="0.25">
      <c r="A495" s="453"/>
      <c r="B495" s="453" t="s">
        <v>1142</v>
      </c>
      <c r="C495" s="453" t="s">
        <v>798</v>
      </c>
      <c r="D495" s="453" t="s">
        <v>799</v>
      </c>
      <c r="E495" s="453"/>
      <c r="F495" s="453" t="s">
        <v>590</v>
      </c>
      <c r="G495" s="453" t="s">
        <v>800</v>
      </c>
    </row>
    <row r="496" spans="1:7" x14ac:dyDescent="0.25">
      <c r="A496" s="430" t="s">
        <v>2016</v>
      </c>
      <c r="B496" s="430" t="s">
        <v>837</v>
      </c>
      <c r="C496" s="475"/>
      <c r="D496" s="430"/>
      <c r="E496" s="430"/>
      <c r="F496" s="430"/>
      <c r="G496" s="430"/>
    </row>
    <row r="497" spans="1:7" x14ac:dyDescent="0.25">
      <c r="A497" s="430"/>
      <c r="B497" s="430"/>
      <c r="C497" s="430"/>
      <c r="D497" s="430"/>
      <c r="E497" s="430"/>
      <c r="F497" s="430"/>
      <c r="G497" s="430"/>
    </row>
    <row r="498" spans="1:7" x14ac:dyDescent="0.25">
      <c r="A498" s="430"/>
      <c r="B498" s="458" t="s">
        <v>838</v>
      </c>
      <c r="C498" s="430"/>
      <c r="D498" s="430"/>
      <c r="E498" s="430"/>
      <c r="F498" s="430"/>
      <c r="G498" s="430"/>
    </row>
    <row r="499" spans="1:7" x14ac:dyDescent="0.25">
      <c r="A499" s="430" t="s">
        <v>2017</v>
      </c>
      <c r="B499" s="430" t="s">
        <v>840</v>
      </c>
      <c r="C499" s="463"/>
      <c r="D499" s="471"/>
      <c r="E499" s="430"/>
      <c r="F499" s="457" t="str">
        <f>IF($C$507=0,"",IF(C499="[for completion]","",IF(C499="","",C499/$C$507)))</f>
        <v/>
      </c>
      <c r="G499" s="457" t="str">
        <f>IF($D$507=0,"",IF(D499="[for completion]","",IF(D499="","",D499/$D$507)))</f>
        <v/>
      </c>
    </row>
    <row r="500" spans="1:7" x14ac:dyDescent="0.25">
      <c r="A500" s="430" t="s">
        <v>2018</v>
      </c>
      <c r="B500" s="430" t="s">
        <v>842</v>
      </c>
      <c r="C500" s="463"/>
      <c r="D500" s="471"/>
      <c r="E500" s="430"/>
      <c r="F500" s="457" t="str">
        <f t="shared" ref="F500:F506" si="22">IF($C$507=0,"",IF(C500="[for completion]","",IF(C500="","",C500/$C$507)))</f>
        <v/>
      </c>
      <c r="G500" s="457" t="str">
        <f t="shared" ref="G500:G506" si="23">IF($D$507=0,"",IF(D500="[for completion]","",IF(D500="","",D500/$D$507)))</f>
        <v/>
      </c>
    </row>
    <row r="501" spans="1:7" x14ac:dyDescent="0.25">
      <c r="A501" s="430" t="s">
        <v>2019</v>
      </c>
      <c r="B501" s="430" t="s">
        <v>844</v>
      </c>
      <c r="C501" s="463"/>
      <c r="D501" s="471"/>
      <c r="E501" s="430"/>
      <c r="F501" s="457" t="str">
        <f t="shared" si="22"/>
        <v/>
      </c>
      <c r="G501" s="457" t="str">
        <f t="shared" si="23"/>
        <v/>
      </c>
    </row>
    <row r="502" spans="1:7" x14ac:dyDescent="0.25">
      <c r="A502" s="430" t="s">
        <v>2020</v>
      </c>
      <c r="B502" s="430" t="s">
        <v>846</v>
      </c>
      <c r="C502" s="463"/>
      <c r="D502" s="471"/>
      <c r="E502" s="430"/>
      <c r="F502" s="457" t="str">
        <f t="shared" si="22"/>
        <v/>
      </c>
      <c r="G502" s="457" t="str">
        <f t="shared" si="23"/>
        <v/>
      </c>
    </row>
    <row r="503" spans="1:7" x14ac:dyDescent="0.25">
      <c r="A503" s="430" t="s">
        <v>2021</v>
      </c>
      <c r="B503" s="430" t="s">
        <v>848</v>
      </c>
      <c r="C503" s="463"/>
      <c r="D503" s="471"/>
      <c r="E503" s="430"/>
      <c r="F503" s="457" t="str">
        <f t="shared" si="22"/>
        <v/>
      </c>
      <c r="G503" s="457" t="str">
        <f t="shared" si="23"/>
        <v/>
      </c>
    </row>
    <row r="504" spans="1:7" x14ac:dyDescent="0.25">
      <c r="A504" s="430" t="s">
        <v>2022</v>
      </c>
      <c r="B504" s="430" t="s">
        <v>850</v>
      </c>
      <c r="C504" s="463"/>
      <c r="D504" s="471"/>
      <c r="E504" s="430"/>
      <c r="F504" s="457" t="str">
        <f t="shared" si="22"/>
        <v/>
      </c>
      <c r="G504" s="457" t="str">
        <f t="shared" si="23"/>
        <v/>
      </c>
    </row>
    <row r="505" spans="1:7" x14ac:dyDescent="0.25">
      <c r="A505" s="430" t="s">
        <v>2023</v>
      </c>
      <c r="B505" s="430" t="s">
        <v>852</v>
      </c>
      <c r="C505" s="463"/>
      <c r="D505" s="471"/>
      <c r="E505" s="430"/>
      <c r="F505" s="457" t="str">
        <f t="shared" si="22"/>
        <v/>
      </c>
      <c r="G505" s="457" t="str">
        <f t="shared" si="23"/>
        <v/>
      </c>
    </row>
    <row r="506" spans="1:7" x14ac:dyDescent="0.25">
      <c r="A506" s="430" t="s">
        <v>2024</v>
      </c>
      <c r="B506" s="430" t="s">
        <v>854</v>
      </c>
      <c r="C506" s="463"/>
      <c r="D506" s="456"/>
      <c r="E506" s="430"/>
      <c r="F506" s="457" t="str">
        <f t="shared" si="22"/>
        <v/>
      </c>
      <c r="G506" s="457" t="str">
        <f t="shared" si="23"/>
        <v/>
      </c>
    </row>
    <row r="507" spans="1:7" x14ac:dyDescent="0.25">
      <c r="A507" s="430" t="s">
        <v>2025</v>
      </c>
      <c r="B507" s="488" t="s">
        <v>107</v>
      </c>
      <c r="C507" s="464">
        <f>SUM(C499:C506)</f>
        <v>0</v>
      </c>
      <c r="D507" s="460">
        <f>SUM(D499:D506)</f>
        <v>0</v>
      </c>
      <c r="E507" s="430"/>
      <c r="F507" s="466">
        <f>SUM(F499:F506)</f>
        <v>0</v>
      </c>
      <c r="G507" s="466">
        <f>SUM(G499:G506)</f>
        <v>0</v>
      </c>
    </row>
    <row r="508" spans="1:7" hidden="1" outlineLevel="1" x14ac:dyDescent="0.25">
      <c r="A508" s="430" t="s">
        <v>2026</v>
      </c>
      <c r="B508" s="467" t="s">
        <v>857</v>
      </c>
      <c r="C508" s="464"/>
      <c r="D508" s="490"/>
      <c r="E508" s="430"/>
      <c r="F508" s="457" t="s">
        <v>2007</v>
      </c>
      <c r="G508" s="457" t="s">
        <v>2007</v>
      </c>
    </row>
    <row r="509" spans="1:7" hidden="1" outlineLevel="1" x14ac:dyDescent="0.25">
      <c r="A509" s="430" t="s">
        <v>2027</v>
      </c>
      <c r="B509" s="467" t="s">
        <v>859</v>
      </c>
      <c r="C509" s="464"/>
      <c r="D509" s="490"/>
      <c r="E509" s="430"/>
      <c r="F509" s="457" t="s">
        <v>2007</v>
      </c>
      <c r="G509" s="457" t="s">
        <v>2007</v>
      </c>
    </row>
    <row r="510" spans="1:7" hidden="1" outlineLevel="1" x14ac:dyDescent="0.25">
      <c r="A510" s="430" t="s">
        <v>2028</v>
      </c>
      <c r="B510" s="467" t="s">
        <v>861</v>
      </c>
      <c r="C510" s="464"/>
      <c r="D510" s="490"/>
      <c r="E510" s="430"/>
      <c r="F510" s="457" t="s">
        <v>2007</v>
      </c>
      <c r="G510" s="457" t="s">
        <v>2007</v>
      </c>
    </row>
    <row r="511" spans="1:7" hidden="1" outlineLevel="1" x14ac:dyDescent="0.25">
      <c r="A511" s="430" t="s">
        <v>2029</v>
      </c>
      <c r="B511" s="467" t="s">
        <v>863</v>
      </c>
      <c r="C511" s="464"/>
      <c r="D511" s="490"/>
      <c r="E511" s="430"/>
      <c r="F511" s="457" t="s">
        <v>2007</v>
      </c>
      <c r="G511" s="457" t="s">
        <v>2007</v>
      </c>
    </row>
    <row r="512" spans="1:7" hidden="1" outlineLevel="1" x14ac:dyDescent="0.25">
      <c r="A512" s="430" t="s">
        <v>2030</v>
      </c>
      <c r="B512" s="467" t="s">
        <v>865</v>
      </c>
      <c r="C512" s="464"/>
      <c r="D512" s="490"/>
      <c r="E512" s="430"/>
      <c r="F512" s="457" t="s">
        <v>2007</v>
      </c>
      <c r="G512" s="457" t="s">
        <v>2007</v>
      </c>
    </row>
    <row r="513" spans="1:7" hidden="1" outlineLevel="1" x14ac:dyDescent="0.25">
      <c r="A513" s="430" t="s">
        <v>2031</v>
      </c>
      <c r="B513" s="467" t="s">
        <v>867</v>
      </c>
      <c r="C513" s="464"/>
      <c r="D513" s="490"/>
      <c r="E513" s="430"/>
      <c r="F513" s="457" t="s">
        <v>2007</v>
      </c>
      <c r="G513" s="457" t="s">
        <v>2007</v>
      </c>
    </row>
    <row r="514" spans="1:7" hidden="1" outlineLevel="1" x14ac:dyDescent="0.25">
      <c r="A514" s="430" t="s">
        <v>2032</v>
      </c>
      <c r="B514" s="467"/>
      <c r="C514" s="430"/>
      <c r="D514" s="430"/>
      <c r="E514" s="430"/>
      <c r="F514" s="457"/>
      <c r="G514" s="457"/>
    </row>
    <row r="515" spans="1:7" hidden="1" outlineLevel="1" x14ac:dyDescent="0.25">
      <c r="A515" s="430" t="s">
        <v>2033</v>
      </c>
      <c r="B515" s="467"/>
      <c r="C515" s="430"/>
      <c r="D515" s="430"/>
      <c r="E515" s="430"/>
      <c r="F515" s="457"/>
      <c r="G515" s="457"/>
    </row>
    <row r="516" spans="1:7" hidden="1" outlineLevel="1" x14ac:dyDescent="0.25">
      <c r="A516" s="430" t="s">
        <v>2034</v>
      </c>
      <c r="B516" s="467"/>
      <c r="C516" s="430"/>
      <c r="D516" s="430"/>
      <c r="E516" s="430"/>
      <c r="F516" s="457"/>
      <c r="G516" s="466"/>
    </row>
    <row r="517" spans="1:7" ht="30" x14ac:dyDescent="0.25">
      <c r="A517" s="453"/>
      <c r="B517" s="453" t="s">
        <v>1162</v>
      </c>
      <c r="C517" s="453" t="s">
        <v>1163</v>
      </c>
      <c r="D517" s="453"/>
      <c r="E517" s="453"/>
      <c r="F517" s="453"/>
      <c r="G517" s="453"/>
    </row>
    <row r="518" spans="1:7" x14ac:dyDescent="0.25">
      <c r="A518" s="430" t="s">
        <v>2035</v>
      </c>
      <c r="B518" s="458" t="s">
        <v>1165</v>
      </c>
      <c r="C518" s="475"/>
      <c r="D518" s="475"/>
      <c r="E518" s="430"/>
      <c r="F518" s="430"/>
      <c r="G518" s="430"/>
    </row>
    <row r="519" spans="1:7" x14ac:dyDescent="0.25">
      <c r="A519" s="430" t="s">
        <v>2036</v>
      </c>
      <c r="B519" s="458" t="s">
        <v>1167</v>
      </c>
      <c r="C519" s="475"/>
      <c r="D519" s="475"/>
      <c r="E519" s="430"/>
      <c r="F519" s="430"/>
      <c r="G519" s="430"/>
    </row>
    <row r="520" spans="1:7" x14ac:dyDescent="0.25">
      <c r="A520" s="430" t="s">
        <v>2037</v>
      </c>
      <c r="B520" s="458" t="s">
        <v>1169</v>
      </c>
      <c r="C520" s="475"/>
      <c r="D520" s="475"/>
      <c r="E520" s="430"/>
      <c r="F520" s="430"/>
      <c r="G520" s="430"/>
    </row>
    <row r="521" spans="1:7" x14ac:dyDescent="0.25">
      <c r="A521" s="430" t="s">
        <v>2038</v>
      </c>
      <c r="B521" s="458" t="s">
        <v>1171</v>
      </c>
      <c r="C521" s="475"/>
      <c r="D521" s="475"/>
      <c r="E521" s="430"/>
      <c r="F521" s="430"/>
      <c r="G521" s="430"/>
    </row>
    <row r="522" spans="1:7" x14ac:dyDescent="0.25">
      <c r="A522" s="430" t="s">
        <v>2039</v>
      </c>
      <c r="B522" s="458" t="s">
        <v>1173</v>
      </c>
      <c r="C522" s="475"/>
      <c r="D522" s="475"/>
      <c r="E522" s="430"/>
      <c r="F522" s="430"/>
      <c r="G522" s="430"/>
    </row>
    <row r="523" spans="1:7" x14ac:dyDescent="0.25">
      <c r="A523" s="430" t="s">
        <v>2040</v>
      </c>
      <c r="B523" s="458" t="s">
        <v>1175</v>
      </c>
      <c r="C523" s="475"/>
      <c r="D523" s="475"/>
      <c r="E523" s="430"/>
      <c r="F523" s="430"/>
      <c r="G523" s="430"/>
    </row>
    <row r="524" spans="1:7" x14ac:dyDescent="0.25">
      <c r="A524" s="430" t="s">
        <v>2041</v>
      </c>
      <c r="B524" s="458" t="s">
        <v>1177</v>
      </c>
      <c r="C524" s="475"/>
      <c r="D524" s="475"/>
      <c r="E524" s="430"/>
      <c r="F524" s="430"/>
      <c r="G524" s="430"/>
    </row>
    <row r="525" spans="1:7" x14ac:dyDescent="0.25">
      <c r="A525" s="430" t="s">
        <v>2042</v>
      </c>
      <c r="B525" s="458" t="s">
        <v>1179</v>
      </c>
      <c r="C525" s="475"/>
      <c r="D525" s="475"/>
      <c r="E525" s="430"/>
      <c r="F525" s="430"/>
      <c r="G525" s="430"/>
    </row>
    <row r="526" spans="1:7" x14ac:dyDescent="0.25">
      <c r="A526" s="430" t="s">
        <v>2043</v>
      </c>
      <c r="B526" s="458" t="s">
        <v>1181</v>
      </c>
      <c r="C526" s="475"/>
      <c r="D526" s="475"/>
      <c r="E526" s="430"/>
      <c r="F526" s="430"/>
      <c r="G526" s="430"/>
    </row>
    <row r="527" spans="1:7" x14ac:dyDescent="0.25">
      <c r="A527" s="430" t="s">
        <v>2044</v>
      </c>
      <c r="B527" s="458" t="s">
        <v>1183</v>
      </c>
      <c r="C527" s="475"/>
      <c r="D527" s="475"/>
      <c r="E527" s="430"/>
      <c r="F527" s="430"/>
      <c r="G527" s="430"/>
    </row>
    <row r="528" spans="1:7" x14ac:dyDescent="0.25">
      <c r="A528" s="430" t="s">
        <v>2045</v>
      </c>
      <c r="B528" s="458" t="s">
        <v>1185</v>
      </c>
      <c r="C528" s="475"/>
      <c r="D528" s="475"/>
      <c r="E528" s="430"/>
      <c r="F528" s="430"/>
      <c r="G528" s="430"/>
    </row>
    <row r="529" spans="1:7" x14ac:dyDescent="0.25">
      <c r="A529" s="430" t="s">
        <v>2046</v>
      </c>
      <c r="B529" s="458" t="s">
        <v>1187</v>
      </c>
      <c r="C529" s="475"/>
      <c r="D529" s="475"/>
      <c r="E529" s="430"/>
      <c r="F529" s="430"/>
      <c r="G529" s="430"/>
    </row>
    <row r="530" spans="1:7" x14ac:dyDescent="0.25">
      <c r="A530" s="430" t="s">
        <v>2047</v>
      </c>
      <c r="B530" s="458" t="s">
        <v>105</v>
      </c>
      <c r="C530" s="475"/>
      <c r="D530" s="475"/>
      <c r="E530" s="430"/>
      <c r="F530" s="430"/>
      <c r="G530" s="430"/>
    </row>
    <row r="531" spans="1:7" hidden="1" outlineLevel="1" x14ac:dyDescent="0.25">
      <c r="A531" s="430" t="s">
        <v>2048</v>
      </c>
      <c r="B531" s="467" t="s">
        <v>1190</v>
      </c>
      <c r="C531" s="475"/>
      <c r="D531" s="473"/>
      <c r="E531" s="430"/>
      <c r="F531" s="430"/>
      <c r="G531" s="430"/>
    </row>
    <row r="532" spans="1:7" hidden="1" outlineLevel="1" x14ac:dyDescent="0.25">
      <c r="A532" s="430" t="s">
        <v>2049</v>
      </c>
      <c r="B532" s="467" t="s">
        <v>109</v>
      </c>
      <c r="C532" s="475"/>
      <c r="D532" s="473"/>
      <c r="E532" s="430"/>
      <c r="F532" s="430"/>
      <c r="G532" s="430"/>
    </row>
    <row r="533" spans="1:7" hidden="1" outlineLevel="1" x14ac:dyDescent="0.25">
      <c r="A533" s="430" t="s">
        <v>2050</v>
      </c>
      <c r="B533" s="467" t="s">
        <v>109</v>
      </c>
      <c r="C533" s="475"/>
      <c r="D533" s="473"/>
      <c r="E533" s="430"/>
      <c r="F533" s="430"/>
      <c r="G533" s="430"/>
    </row>
    <row r="534" spans="1:7" hidden="1" outlineLevel="1" x14ac:dyDescent="0.25">
      <c r="A534" s="430" t="s">
        <v>2051</v>
      </c>
      <c r="B534" s="467" t="s">
        <v>109</v>
      </c>
      <c r="C534" s="475"/>
      <c r="D534" s="473"/>
      <c r="E534" s="430"/>
      <c r="F534" s="430"/>
      <c r="G534" s="430"/>
    </row>
    <row r="535" spans="1:7" hidden="1" outlineLevel="1" x14ac:dyDescent="0.25">
      <c r="A535" s="430" t="s">
        <v>2052</v>
      </c>
      <c r="B535" s="467" t="s">
        <v>109</v>
      </c>
      <c r="C535" s="475"/>
      <c r="D535" s="473"/>
      <c r="E535" s="430"/>
      <c r="F535" s="430"/>
      <c r="G535" s="430"/>
    </row>
    <row r="536" spans="1:7" hidden="1" outlineLevel="1" x14ac:dyDescent="0.25">
      <c r="A536" s="430" t="s">
        <v>2053</v>
      </c>
      <c r="B536" s="467" t="s">
        <v>109</v>
      </c>
      <c r="C536" s="475"/>
      <c r="D536" s="473"/>
      <c r="E536" s="430"/>
      <c r="F536" s="430"/>
      <c r="G536" s="430"/>
    </row>
    <row r="537" spans="1:7" hidden="1" outlineLevel="1" x14ac:dyDescent="0.25">
      <c r="A537" s="430" t="s">
        <v>2054</v>
      </c>
      <c r="B537" s="467" t="s">
        <v>109</v>
      </c>
      <c r="C537" s="475"/>
      <c r="D537" s="473"/>
      <c r="E537" s="430"/>
      <c r="F537" s="430"/>
      <c r="G537" s="430"/>
    </row>
    <row r="538" spans="1:7" hidden="1" outlineLevel="1" x14ac:dyDescent="0.25">
      <c r="A538" s="430" t="s">
        <v>2055</v>
      </c>
      <c r="B538" s="467" t="s">
        <v>109</v>
      </c>
      <c r="C538" s="475"/>
      <c r="D538" s="473"/>
      <c r="E538" s="430"/>
      <c r="F538" s="430"/>
      <c r="G538" s="430"/>
    </row>
    <row r="539" spans="1:7" hidden="1" outlineLevel="1" x14ac:dyDescent="0.25">
      <c r="A539" s="430" t="s">
        <v>2056</v>
      </c>
      <c r="B539" s="467" t="s">
        <v>109</v>
      </c>
      <c r="C539" s="475"/>
      <c r="D539" s="473"/>
      <c r="E539" s="430"/>
      <c r="F539" s="430"/>
      <c r="G539" s="430"/>
    </row>
    <row r="540" spans="1:7" hidden="1" outlineLevel="1" x14ac:dyDescent="0.25">
      <c r="A540" s="430" t="s">
        <v>2057</v>
      </c>
      <c r="B540" s="467" t="s">
        <v>109</v>
      </c>
      <c r="C540" s="475"/>
      <c r="D540" s="473"/>
      <c r="E540" s="430"/>
      <c r="F540" s="430"/>
      <c r="G540" s="430"/>
    </row>
    <row r="541" spans="1:7" hidden="1" outlineLevel="1" x14ac:dyDescent="0.25">
      <c r="A541" s="430" t="s">
        <v>2058</v>
      </c>
      <c r="B541" s="467" t="s">
        <v>109</v>
      </c>
      <c r="C541" s="475"/>
      <c r="D541" s="473"/>
      <c r="E541" s="430"/>
      <c r="F541" s="430"/>
      <c r="G541" s="430"/>
    </row>
    <row r="542" spans="1:7" hidden="1" outlineLevel="1" x14ac:dyDescent="0.25">
      <c r="A542" s="430" t="s">
        <v>2059</v>
      </c>
      <c r="B542" s="467" t="s">
        <v>109</v>
      </c>
      <c r="C542" s="475"/>
      <c r="D542" s="473"/>
      <c r="E542" s="430"/>
      <c r="F542" s="430"/>
      <c r="G542" s="439"/>
    </row>
    <row r="543" spans="1:7" hidden="1" outlineLevel="1" x14ac:dyDescent="0.25">
      <c r="A543" s="430" t="s">
        <v>2060</v>
      </c>
      <c r="B543" s="467" t="s">
        <v>109</v>
      </c>
      <c r="C543" s="475"/>
      <c r="D543" s="473"/>
      <c r="E543" s="430"/>
      <c r="F543" s="430"/>
      <c r="G543" s="439"/>
    </row>
    <row r="544" spans="1:7" hidden="1" outlineLevel="1" x14ac:dyDescent="0.25">
      <c r="A544" s="430" t="s">
        <v>2061</v>
      </c>
      <c r="B544" s="467" t="s">
        <v>109</v>
      </c>
      <c r="C544" s="475"/>
      <c r="D544" s="473"/>
      <c r="E544" s="430"/>
      <c r="F544" s="430"/>
      <c r="G544" s="439"/>
    </row>
    <row r="545" spans="1:7" x14ac:dyDescent="0.25">
      <c r="A545" s="453"/>
      <c r="B545" s="453" t="s">
        <v>2062</v>
      </c>
      <c r="C545" s="453" t="s">
        <v>64</v>
      </c>
      <c r="D545" s="453" t="s">
        <v>1205</v>
      </c>
      <c r="E545" s="453"/>
      <c r="F545" s="453" t="s">
        <v>590</v>
      </c>
      <c r="G545" s="453" t="s">
        <v>1206</v>
      </c>
    </row>
    <row r="546" spans="1:7" x14ac:dyDescent="0.25">
      <c r="A546" s="430" t="s">
        <v>2063</v>
      </c>
      <c r="B546" s="462" t="s">
        <v>933</v>
      </c>
      <c r="C546" s="473"/>
      <c r="D546" s="473"/>
      <c r="E546" s="448"/>
      <c r="F546" s="457" t="str">
        <f>IF($C$564=0,"",IF(C546="[for completion]","",IF(C546="","",C546/$C$564)))</f>
        <v/>
      </c>
      <c r="G546" s="457" t="str">
        <f>IF($D$564=0,"",IF(D546="[for completion]","",IF(D546="","",D546/$D$564)))</f>
        <v/>
      </c>
    </row>
    <row r="547" spans="1:7" x14ac:dyDescent="0.25">
      <c r="A547" s="430" t="s">
        <v>2064</v>
      </c>
      <c r="B547" s="462" t="s">
        <v>933</v>
      </c>
      <c r="C547" s="473"/>
      <c r="D547" s="473"/>
      <c r="E547" s="448"/>
      <c r="F547" s="457" t="str">
        <f t="shared" ref="F547:F563" si="24">IF($C$564=0,"",IF(C547="[for completion]","",IF(C547="","",C547/$C$564)))</f>
        <v/>
      </c>
      <c r="G547" s="457" t="str">
        <f t="shared" ref="G547:G563" si="25">IF($D$564=0,"",IF(D547="[for completion]","",IF(D547="","",D547/$D$564)))</f>
        <v/>
      </c>
    </row>
    <row r="548" spans="1:7" x14ac:dyDescent="0.25">
      <c r="A548" s="430" t="s">
        <v>2065</v>
      </c>
      <c r="B548" s="462" t="s">
        <v>933</v>
      </c>
      <c r="C548" s="473"/>
      <c r="D548" s="473"/>
      <c r="E548" s="448"/>
      <c r="F548" s="457" t="str">
        <f t="shared" si="24"/>
        <v/>
      </c>
      <c r="G548" s="457" t="str">
        <f t="shared" si="25"/>
        <v/>
      </c>
    </row>
    <row r="549" spans="1:7" x14ac:dyDescent="0.25">
      <c r="A549" s="430" t="s">
        <v>2066</v>
      </c>
      <c r="B549" s="462" t="s">
        <v>933</v>
      </c>
      <c r="C549" s="473"/>
      <c r="D549" s="473"/>
      <c r="E549" s="448"/>
      <c r="F549" s="457" t="str">
        <f t="shared" si="24"/>
        <v/>
      </c>
      <c r="G549" s="457" t="str">
        <f t="shared" si="25"/>
        <v/>
      </c>
    </row>
    <row r="550" spans="1:7" x14ac:dyDescent="0.25">
      <c r="A550" s="430" t="s">
        <v>2067</v>
      </c>
      <c r="B550" s="462" t="s">
        <v>933</v>
      </c>
      <c r="C550" s="473"/>
      <c r="D550" s="473"/>
      <c r="E550" s="448"/>
      <c r="F550" s="457" t="str">
        <f t="shared" si="24"/>
        <v/>
      </c>
      <c r="G550" s="457" t="str">
        <f t="shared" si="25"/>
        <v/>
      </c>
    </row>
    <row r="551" spans="1:7" x14ac:dyDescent="0.25">
      <c r="A551" s="430" t="s">
        <v>2068</v>
      </c>
      <c r="B551" s="462" t="s">
        <v>933</v>
      </c>
      <c r="C551" s="473"/>
      <c r="D551" s="473"/>
      <c r="E551" s="448"/>
      <c r="F551" s="457" t="str">
        <f t="shared" si="24"/>
        <v/>
      </c>
      <c r="G551" s="457" t="str">
        <f t="shared" si="25"/>
        <v/>
      </c>
    </row>
    <row r="552" spans="1:7" x14ac:dyDescent="0.25">
      <c r="A552" s="430" t="s">
        <v>2069</v>
      </c>
      <c r="B552" s="462" t="s">
        <v>933</v>
      </c>
      <c r="C552" s="473"/>
      <c r="D552" s="473"/>
      <c r="E552" s="448"/>
      <c r="F552" s="457" t="str">
        <f t="shared" si="24"/>
        <v/>
      </c>
      <c r="G552" s="457" t="str">
        <f t="shared" si="25"/>
        <v/>
      </c>
    </row>
    <row r="553" spans="1:7" x14ac:dyDescent="0.25">
      <c r="A553" s="430" t="s">
        <v>2070</v>
      </c>
      <c r="B553" s="462" t="s">
        <v>933</v>
      </c>
      <c r="C553" s="473"/>
      <c r="D553" s="473"/>
      <c r="E553" s="448"/>
      <c r="F553" s="457" t="str">
        <f t="shared" si="24"/>
        <v/>
      </c>
      <c r="G553" s="457" t="str">
        <f t="shared" si="25"/>
        <v/>
      </c>
    </row>
    <row r="554" spans="1:7" x14ac:dyDescent="0.25">
      <c r="A554" s="430" t="s">
        <v>2071</v>
      </c>
      <c r="B554" s="462" t="s">
        <v>933</v>
      </c>
      <c r="C554" s="473"/>
      <c r="D554" s="473"/>
      <c r="E554" s="448"/>
      <c r="F554" s="457" t="str">
        <f t="shared" si="24"/>
        <v/>
      </c>
      <c r="G554" s="457" t="str">
        <f t="shared" si="25"/>
        <v/>
      </c>
    </row>
    <row r="555" spans="1:7" x14ac:dyDescent="0.25">
      <c r="A555" s="430" t="s">
        <v>2072</v>
      </c>
      <c r="B555" s="462" t="s">
        <v>933</v>
      </c>
      <c r="C555" s="473"/>
      <c r="D555" s="473"/>
      <c r="E555" s="448"/>
      <c r="F555" s="457" t="str">
        <f t="shared" si="24"/>
        <v/>
      </c>
      <c r="G555" s="457" t="str">
        <f t="shared" si="25"/>
        <v/>
      </c>
    </row>
    <row r="556" spans="1:7" x14ac:dyDescent="0.25">
      <c r="A556" s="430" t="s">
        <v>2073</v>
      </c>
      <c r="B556" s="462" t="s">
        <v>933</v>
      </c>
      <c r="C556" s="473"/>
      <c r="D556" s="473"/>
      <c r="E556" s="448"/>
      <c r="F556" s="457" t="str">
        <f t="shared" si="24"/>
        <v/>
      </c>
      <c r="G556" s="457" t="str">
        <f t="shared" si="25"/>
        <v/>
      </c>
    </row>
    <row r="557" spans="1:7" x14ac:dyDescent="0.25">
      <c r="A557" s="430" t="s">
        <v>2074</v>
      </c>
      <c r="B557" s="462" t="s">
        <v>933</v>
      </c>
      <c r="C557" s="473"/>
      <c r="D557" s="473"/>
      <c r="E557" s="448"/>
      <c r="F557" s="457" t="str">
        <f t="shared" si="24"/>
        <v/>
      </c>
      <c r="G557" s="457" t="str">
        <f t="shared" si="25"/>
        <v/>
      </c>
    </row>
    <row r="558" spans="1:7" x14ac:dyDescent="0.25">
      <c r="A558" s="430" t="s">
        <v>2075</v>
      </c>
      <c r="B558" s="462" t="s">
        <v>933</v>
      </c>
      <c r="C558" s="473"/>
      <c r="D558" s="473"/>
      <c r="E558" s="448"/>
      <c r="F558" s="457" t="str">
        <f t="shared" si="24"/>
        <v/>
      </c>
      <c r="G558" s="457" t="str">
        <f t="shared" si="25"/>
        <v/>
      </c>
    </row>
    <row r="559" spans="1:7" x14ac:dyDescent="0.25">
      <c r="A559" s="430" t="s">
        <v>2076</v>
      </c>
      <c r="B559" s="462" t="s">
        <v>933</v>
      </c>
      <c r="C559" s="473"/>
      <c r="D559" s="473"/>
      <c r="E559" s="448"/>
      <c r="F559" s="457" t="str">
        <f t="shared" si="24"/>
        <v/>
      </c>
      <c r="G559" s="457" t="str">
        <f t="shared" si="25"/>
        <v/>
      </c>
    </row>
    <row r="560" spans="1:7" x14ac:dyDescent="0.25">
      <c r="A560" s="430" t="s">
        <v>2077</v>
      </c>
      <c r="B560" s="462" t="s">
        <v>933</v>
      </c>
      <c r="C560" s="473"/>
      <c r="D560" s="473"/>
      <c r="E560" s="448"/>
      <c r="F560" s="457" t="str">
        <f t="shared" si="24"/>
        <v/>
      </c>
      <c r="G560" s="457" t="str">
        <f t="shared" si="25"/>
        <v/>
      </c>
    </row>
    <row r="561" spans="1:7" x14ac:dyDescent="0.25">
      <c r="A561" s="430" t="s">
        <v>2078</v>
      </c>
      <c r="B561" s="462" t="s">
        <v>933</v>
      </c>
      <c r="C561" s="473"/>
      <c r="D561" s="473"/>
      <c r="E561" s="448"/>
      <c r="F561" s="457" t="str">
        <f t="shared" si="24"/>
        <v/>
      </c>
      <c r="G561" s="457" t="str">
        <f t="shared" si="25"/>
        <v/>
      </c>
    </row>
    <row r="562" spans="1:7" x14ac:dyDescent="0.25">
      <c r="A562" s="430" t="s">
        <v>2079</v>
      </c>
      <c r="B562" s="462" t="s">
        <v>933</v>
      </c>
      <c r="C562" s="473"/>
      <c r="D562" s="473"/>
      <c r="E562" s="448"/>
      <c r="F562" s="457" t="str">
        <f t="shared" si="24"/>
        <v/>
      </c>
      <c r="G562" s="457" t="str">
        <f t="shared" si="25"/>
        <v/>
      </c>
    </row>
    <row r="563" spans="1:7" x14ac:dyDescent="0.25">
      <c r="A563" s="430" t="s">
        <v>2080</v>
      </c>
      <c r="B563" s="458" t="s">
        <v>951</v>
      </c>
      <c r="C563" s="473"/>
      <c r="D563" s="473"/>
      <c r="E563" s="448"/>
      <c r="F563" s="457" t="str">
        <f t="shared" si="24"/>
        <v/>
      </c>
      <c r="G563" s="457" t="str">
        <f t="shared" si="25"/>
        <v/>
      </c>
    </row>
    <row r="564" spans="1:7" x14ac:dyDescent="0.25">
      <c r="A564" s="430" t="s">
        <v>2081</v>
      </c>
      <c r="B564" s="458" t="s">
        <v>107</v>
      </c>
      <c r="C564" s="464">
        <f>SUM(C546:C563)</f>
        <v>0</v>
      </c>
      <c r="D564" s="490">
        <f>SUM(D546:D563)</f>
        <v>0</v>
      </c>
      <c r="E564" s="448"/>
      <c r="F564" s="466">
        <f>SUM(F546:F563)</f>
        <v>0</v>
      </c>
      <c r="G564" s="466">
        <f>SUM(G546:G563)</f>
        <v>0</v>
      </c>
    </row>
    <row r="565" spans="1:7" hidden="1" outlineLevel="1" x14ac:dyDescent="0.25">
      <c r="A565" s="430" t="s">
        <v>2082</v>
      </c>
      <c r="B565" s="458"/>
      <c r="C565" s="430"/>
      <c r="D565" s="430"/>
      <c r="E565" s="448"/>
      <c r="F565" s="448"/>
      <c r="G565" s="448"/>
    </row>
    <row r="566" spans="1:7" hidden="1" outlineLevel="1" x14ac:dyDescent="0.25">
      <c r="A566" s="430" t="s">
        <v>2083</v>
      </c>
      <c r="B566" s="458"/>
      <c r="C566" s="430"/>
      <c r="D566" s="430"/>
      <c r="E566" s="448"/>
      <c r="F566" s="448"/>
      <c r="G566" s="448"/>
    </row>
    <row r="567" spans="1:7" hidden="1" outlineLevel="1" x14ac:dyDescent="0.25">
      <c r="A567" s="430" t="s">
        <v>2084</v>
      </c>
      <c r="B567" s="458"/>
      <c r="C567" s="430"/>
      <c r="D567" s="430"/>
      <c r="E567" s="448"/>
      <c r="F567" s="448"/>
      <c r="G567" s="448"/>
    </row>
    <row r="568" spans="1:7" x14ac:dyDescent="0.25">
      <c r="A568" s="453"/>
      <c r="B568" s="453" t="s">
        <v>2085</v>
      </c>
      <c r="C568" s="453" t="s">
        <v>64</v>
      </c>
      <c r="D568" s="453" t="s">
        <v>1205</v>
      </c>
      <c r="E568" s="453"/>
      <c r="F568" s="453" t="s">
        <v>590</v>
      </c>
      <c r="G568" s="453" t="s">
        <v>2086</v>
      </c>
    </row>
    <row r="569" spans="1:7" x14ac:dyDescent="0.25">
      <c r="A569" s="430" t="s">
        <v>2087</v>
      </c>
      <c r="B569" s="462" t="s">
        <v>933</v>
      </c>
      <c r="C569" s="463"/>
      <c r="D569" s="471"/>
      <c r="E569" s="448"/>
      <c r="F569" s="457" t="str">
        <f>IF($C$587=0,"",IF(C569="[for completion]","",IF(C569="","",C569/$C$587)))</f>
        <v/>
      </c>
      <c r="G569" s="457" t="str">
        <f>IF($D$587=0,"",IF(D569="[for completion]","",IF(D569="","",D569/$D$587)))</f>
        <v/>
      </c>
    </row>
    <row r="570" spans="1:7" x14ac:dyDescent="0.25">
      <c r="A570" s="430" t="s">
        <v>2088</v>
      </c>
      <c r="B570" s="462" t="s">
        <v>933</v>
      </c>
      <c r="C570" s="463"/>
      <c r="D570" s="471"/>
      <c r="E570" s="448"/>
      <c r="F570" s="457" t="str">
        <f t="shared" ref="F570:F586" si="26">IF($C$587=0,"",IF(C570="[for completion]","",IF(C570="","",C570/$C$587)))</f>
        <v/>
      </c>
      <c r="G570" s="457" t="str">
        <f t="shared" ref="G570:G586" si="27">IF($D$587=0,"",IF(D570="[for completion]","",IF(D570="","",D570/$D$587)))</f>
        <v/>
      </c>
    </row>
    <row r="571" spans="1:7" x14ac:dyDescent="0.25">
      <c r="A571" s="430" t="s">
        <v>2089</v>
      </c>
      <c r="B571" s="462" t="s">
        <v>933</v>
      </c>
      <c r="C571" s="463"/>
      <c r="D571" s="471"/>
      <c r="E571" s="448"/>
      <c r="F571" s="457" t="str">
        <f t="shared" si="26"/>
        <v/>
      </c>
      <c r="G571" s="457" t="str">
        <f t="shared" si="27"/>
        <v/>
      </c>
    </row>
    <row r="572" spans="1:7" x14ac:dyDescent="0.25">
      <c r="A572" s="430" t="s">
        <v>2090</v>
      </c>
      <c r="B572" s="462" t="s">
        <v>933</v>
      </c>
      <c r="C572" s="463"/>
      <c r="D572" s="471"/>
      <c r="E572" s="448"/>
      <c r="F572" s="457" t="str">
        <f t="shared" si="26"/>
        <v/>
      </c>
      <c r="G572" s="457" t="str">
        <f t="shared" si="27"/>
        <v/>
      </c>
    </row>
    <row r="573" spans="1:7" x14ac:dyDescent="0.25">
      <c r="A573" s="430" t="s">
        <v>2091</v>
      </c>
      <c r="B573" s="462" t="s">
        <v>933</v>
      </c>
      <c r="C573" s="463"/>
      <c r="D573" s="471"/>
      <c r="E573" s="448"/>
      <c r="F573" s="457" t="str">
        <f t="shared" si="26"/>
        <v/>
      </c>
      <c r="G573" s="457" t="str">
        <f t="shared" si="27"/>
        <v/>
      </c>
    </row>
    <row r="574" spans="1:7" x14ac:dyDescent="0.25">
      <c r="A574" s="430" t="s">
        <v>2092</v>
      </c>
      <c r="B574" s="462" t="s">
        <v>933</v>
      </c>
      <c r="C574" s="463"/>
      <c r="D574" s="471"/>
      <c r="E574" s="448"/>
      <c r="F574" s="457" t="str">
        <f t="shared" si="26"/>
        <v/>
      </c>
      <c r="G574" s="457" t="str">
        <f t="shared" si="27"/>
        <v/>
      </c>
    </row>
    <row r="575" spans="1:7" x14ac:dyDescent="0.25">
      <c r="A575" s="430" t="s">
        <v>2093</v>
      </c>
      <c r="B575" s="462" t="s">
        <v>933</v>
      </c>
      <c r="C575" s="463"/>
      <c r="D575" s="471"/>
      <c r="E575" s="448"/>
      <c r="F575" s="457" t="str">
        <f t="shared" si="26"/>
        <v/>
      </c>
      <c r="G575" s="457" t="str">
        <f t="shared" si="27"/>
        <v/>
      </c>
    </row>
    <row r="576" spans="1:7" x14ac:dyDescent="0.25">
      <c r="A576" s="430" t="s">
        <v>2094</v>
      </c>
      <c r="B576" s="462" t="s">
        <v>933</v>
      </c>
      <c r="C576" s="463"/>
      <c r="D576" s="471"/>
      <c r="E576" s="448"/>
      <c r="F576" s="457" t="str">
        <f t="shared" si="26"/>
        <v/>
      </c>
      <c r="G576" s="457" t="str">
        <f t="shared" si="27"/>
        <v/>
      </c>
    </row>
    <row r="577" spans="1:7" x14ac:dyDescent="0.25">
      <c r="A577" s="430" t="s">
        <v>2095</v>
      </c>
      <c r="B577" s="462" t="s">
        <v>933</v>
      </c>
      <c r="C577" s="463"/>
      <c r="D577" s="471"/>
      <c r="E577" s="448"/>
      <c r="F577" s="457" t="str">
        <f t="shared" si="26"/>
        <v/>
      </c>
      <c r="G577" s="457" t="str">
        <f t="shared" si="27"/>
        <v/>
      </c>
    </row>
    <row r="578" spans="1:7" x14ac:dyDescent="0.25">
      <c r="A578" s="430" t="s">
        <v>2096</v>
      </c>
      <c r="B578" s="462" t="s">
        <v>933</v>
      </c>
      <c r="C578" s="463"/>
      <c r="D578" s="471"/>
      <c r="E578" s="448"/>
      <c r="F578" s="457" t="str">
        <f t="shared" si="26"/>
        <v/>
      </c>
      <c r="G578" s="457" t="str">
        <f t="shared" si="27"/>
        <v/>
      </c>
    </row>
    <row r="579" spans="1:7" x14ac:dyDescent="0.25">
      <c r="A579" s="430" t="s">
        <v>2097</v>
      </c>
      <c r="B579" s="462" t="s">
        <v>933</v>
      </c>
      <c r="C579" s="463"/>
      <c r="D579" s="471"/>
      <c r="E579" s="448"/>
      <c r="F579" s="457" t="str">
        <f t="shared" si="26"/>
        <v/>
      </c>
      <c r="G579" s="457" t="str">
        <f t="shared" si="27"/>
        <v/>
      </c>
    </row>
    <row r="580" spans="1:7" x14ac:dyDescent="0.25">
      <c r="A580" s="430" t="s">
        <v>2098</v>
      </c>
      <c r="B580" s="462" t="s">
        <v>933</v>
      </c>
      <c r="C580" s="463"/>
      <c r="D580" s="471"/>
      <c r="E580" s="448"/>
      <c r="F580" s="457" t="str">
        <f t="shared" si="26"/>
        <v/>
      </c>
      <c r="G580" s="457" t="str">
        <f t="shared" si="27"/>
        <v/>
      </c>
    </row>
    <row r="581" spans="1:7" x14ac:dyDescent="0.25">
      <c r="A581" s="430" t="s">
        <v>2099</v>
      </c>
      <c r="B581" s="462" t="s">
        <v>933</v>
      </c>
      <c r="C581" s="463"/>
      <c r="D581" s="471"/>
      <c r="E581" s="448"/>
      <c r="F581" s="457" t="str">
        <f t="shared" si="26"/>
        <v/>
      </c>
      <c r="G581" s="457" t="str">
        <f t="shared" si="27"/>
        <v/>
      </c>
    </row>
    <row r="582" spans="1:7" x14ac:dyDescent="0.25">
      <c r="A582" s="430" t="s">
        <v>2100</v>
      </c>
      <c r="B582" s="462" t="s">
        <v>933</v>
      </c>
      <c r="C582" s="463"/>
      <c r="D582" s="471"/>
      <c r="E582" s="448"/>
      <c r="F582" s="457" t="str">
        <f t="shared" si="26"/>
        <v/>
      </c>
      <c r="G582" s="457" t="str">
        <f t="shared" si="27"/>
        <v/>
      </c>
    </row>
    <row r="583" spans="1:7" x14ac:dyDescent="0.25">
      <c r="A583" s="430" t="s">
        <v>2101</v>
      </c>
      <c r="B583" s="462" t="s">
        <v>933</v>
      </c>
      <c r="C583" s="463"/>
      <c r="D583" s="471"/>
      <c r="E583" s="448"/>
      <c r="F583" s="457" t="str">
        <f t="shared" si="26"/>
        <v/>
      </c>
      <c r="G583" s="457" t="str">
        <f t="shared" si="27"/>
        <v/>
      </c>
    </row>
    <row r="584" spans="1:7" x14ac:dyDescent="0.25">
      <c r="A584" s="430" t="s">
        <v>2102</v>
      </c>
      <c r="B584" s="462" t="s">
        <v>933</v>
      </c>
      <c r="C584" s="463"/>
      <c r="D584" s="471"/>
      <c r="E584" s="448"/>
      <c r="F584" s="457" t="str">
        <f t="shared" si="26"/>
        <v/>
      </c>
      <c r="G584" s="457" t="str">
        <f t="shared" si="27"/>
        <v/>
      </c>
    </row>
    <row r="585" spans="1:7" x14ac:dyDescent="0.25">
      <c r="A585" s="430" t="s">
        <v>2103</v>
      </c>
      <c r="B585" s="462" t="s">
        <v>933</v>
      </c>
      <c r="C585" s="463"/>
      <c r="D585" s="471"/>
      <c r="E585" s="448"/>
      <c r="F585" s="457" t="str">
        <f t="shared" si="26"/>
        <v/>
      </c>
      <c r="G585" s="457" t="str">
        <f t="shared" si="27"/>
        <v/>
      </c>
    </row>
    <row r="586" spans="1:7" x14ac:dyDescent="0.25">
      <c r="A586" s="430" t="s">
        <v>2104</v>
      </c>
      <c r="B586" s="458" t="s">
        <v>951</v>
      </c>
      <c r="C586" s="463"/>
      <c r="D586" s="471"/>
      <c r="E586" s="448"/>
      <c r="F586" s="457" t="str">
        <f t="shared" si="26"/>
        <v/>
      </c>
      <c r="G586" s="457" t="str">
        <f t="shared" si="27"/>
        <v/>
      </c>
    </row>
    <row r="587" spans="1:7" x14ac:dyDescent="0.25">
      <c r="A587" s="430" t="s">
        <v>2105</v>
      </c>
      <c r="B587" s="458" t="s">
        <v>107</v>
      </c>
      <c r="C587" s="464">
        <f>SUM(C569:C586)</f>
        <v>0</v>
      </c>
      <c r="D587" s="490">
        <f>SUM(D569:D586)</f>
        <v>0</v>
      </c>
      <c r="E587" s="448"/>
      <c r="F587" s="466">
        <f>SUM(F569:F586)</f>
        <v>0</v>
      </c>
      <c r="G587" s="466">
        <f>SUM(G569:G586)</f>
        <v>0</v>
      </c>
    </row>
    <row r="588" spans="1:7" x14ac:dyDescent="0.25">
      <c r="A588" s="453"/>
      <c r="B588" s="453" t="s">
        <v>2106</v>
      </c>
      <c r="C588" s="453" t="s">
        <v>64</v>
      </c>
      <c r="D588" s="453" t="s">
        <v>1205</v>
      </c>
      <c r="E588" s="453"/>
      <c r="F588" s="453" t="s">
        <v>590</v>
      </c>
      <c r="G588" s="453" t="s">
        <v>1206</v>
      </c>
    </row>
    <row r="589" spans="1:7" x14ac:dyDescent="0.25">
      <c r="A589" s="430" t="s">
        <v>2107</v>
      </c>
      <c r="B589" s="458" t="s">
        <v>981</v>
      </c>
      <c r="C589" s="473"/>
      <c r="D589" s="473"/>
      <c r="E589" s="448"/>
      <c r="F589" s="457" t="str">
        <f t="shared" ref="F589:F596" si="28">IF($C$602=0,"",IF(C589="[for completion]","",IF(C589="","",C589/$C$602)))</f>
        <v/>
      </c>
      <c r="G589" s="457" t="str">
        <f t="shared" ref="G589:G596" si="29">IF($D$602=0,"",IF(D589="[for completion]","",IF(D589="","",D589/$D$602)))</f>
        <v/>
      </c>
    </row>
    <row r="590" spans="1:7" x14ac:dyDescent="0.25">
      <c r="A590" s="430" t="s">
        <v>2108</v>
      </c>
      <c r="B590" s="458" t="s">
        <v>983</v>
      </c>
      <c r="C590" s="473"/>
      <c r="D590" s="473"/>
      <c r="E590" s="448"/>
      <c r="F590" s="457" t="str">
        <f t="shared" si="28"/>
        <v/>
      </c>
      <c r="G590" s="457" t="str">
        <f t="shared" si="29"/>
        <v/>
      </c>
    </row>
    <row r="591" spans="1:7" x14ac:dyDescent="0.25">
      <c r="A591" s="430" t="s">
        <v>2109</v>
      </c>
      <c r="B591" s="458" t="s">
        <v>985</v>
      </c>
      <c r="C591" s="473"/>
      <c r="D591" s="473"/>
      <c r="E591" s="448"/>
      <c r="F591" s="457" t="str">
        <f t="shared" si="28"/>
        <v/>
      </c>
      <c r="G591" s="457" t="str">
        <f t="shared" si="29"/>
        <v/>
      </c>
    </row>
    <row r="592" spans="1:7" x14ac:dyDescent="0.25">
      <c r="A592" s="430" t="s">
        <v>2110</v>
      </c>
      <c r="B592" s="458" t="s">
        <v>987</v>
      </c>
      <c r="C592" s="473"/>
      <c r="D592" s="473"/>
      <c r="E592" s="448"/>
      <c r="F592" s="457" t="str">
        <f t="shared" si="28"/>
        <v/>
      </c>
      <c r="G592" s="457" t="str">
        <f t="shared" si="29"/>
        <v/>
      </c>
    </row>
    <row r="593" spans="1:7" x14ac:dyDescent="0.25">
      <c r="A593" s="430" t="s">
        <v>2111</v>
      </c>
      <c r="B593" s="458" t="s">
        <v>989</v>
      </c>
      <c r="C593" s="473"/>
      <c r="D593" s="473"/>
      <c r="E593" s="448"/>
      <c r="F593" s="457" t="str">
        <f t="shared" si="28"/>
        <v/>
      </c>
      <c r="G593" s="457" t="str">
        <f t="shared" si="29"/>
        <v/>
      </c>
    </row>
    <row r="594" spans="1:7" x14ac:dyDescent="0.25">
      <c r="A594" s="430" t="s">
        <v>2112</v>
      </c>
      <c r="B594" s="458" t="s">
        <v>991</v>
      </c>
      <c r="C594" s="473"/>
      <c r="D594" s="473"/>
      <c r="E594" s="448"/>
      <c r="F594" s="457" t="str">
        <f t="shared" si="28"/>
        <v/>
      </c>
      <c r="G594" s="457" t="str">
        <f t="shared" si="29"/>
        <v/>
      </c>
    </row>
    <row r="595" spans="1:7" x14ac:dyDescent="0.25">
      <c r="A595" s="430" t="s">
        <v>2113</v>
      </c>
      <c r="B595" s="458" t="s">
        <v>993</v>
      </c>
      <c r="C595" s="473"/>
      <c r="D595" s="473"/>
      <c r="E595" s="448"/>
      <c r="F595" s="457" t="str">
        <f t="shared" si="28"/>
        <v/>
      </c>
      <c r="G595" s="457" t="str">
        <f t="shared" si="29"/>
        <v/>
      </c>
    </row>
    <row r="596" spans="1:7" x14ac:dyDescent="0.25">
      <c r="A596" s="430" t="s">
        <v>2114</v>
      </c>
      <c r="B596" s="458" t="s">
        <v>995</v>
      </c>
      <c r="C596" s="473"/>
      <c r="D596" s="473"/>
      <c r="E596" s="448"/>
      <c r="F596" s="457" t="str">
        <f t="shared" si="28"/>
        <v/>
      </c>
      <c r="G596" s="457" t="str">
        <f t="shared" si="29"/>
        <v/>
      </c>
    </row>
    <row r="597" spans="1:7" x14ac:dyDescent="0.25">
      <c r="A597" s="430" t="s">
        <v>2115</v>
      </c>
      <c r="B597" s="458" t="s">
        <v>997</v>
      </c>
      <c r="C597" s="464"/>
      <c r="D597" s="430"/>
      <c r="E597" s="448"/>
      <c r="F597" s="457" t="str">
        <f>IF($C$602=0,"",IF(C597="[for completion]","",IF(C597="","",C597/$C$602)))</f>
        <v/>
      </c>
      <c r="G597" s="457" t="str">
        <f>IF($D$602=0,"",IF(D597="[for completion]","",IF(D597="","",D597/$D$602)))</f>
        <v/>
      </c>
    </row>
    <row r="598" spans="1:7" x14ac:dyDescent="0.25">
      <c r="A598" s="430" t="s">
        <v>2116</v>
      </c>
      <c r="B598" s="430" t="s">
        <v>999</v>
      </c>
      <c r="C598" s="464"/>
      <c r="D598" s="430"/>
      <c r="F598" s="457" t="str">
        <f>IF($C$602=0,"",IF(C598="[for completion]","",IF(C598="","",C598/$C$602)))</f>
        <v/>
      </c>
      <c r="G598" s="457" t="str">
        <f>IF($D$602=0,"",IF(D598="[for completion]","",IF(D598="","",D598/$D$602)))</f>
        <v/>
      </c>
    </row>
    <row r="599" spans="1:7" x14ac:dyDescent="0.25">
      <c r="A599" s="430" t="s">
        <v>2117</v>
      </c>
      <c r="B599" s="430" t="s">
        <v>1001</v>
      </c>
      <c r="C599" s="464"/>
      <c r="D599" s="430"/>
      <c r="F599" s="457" t="str">
        <f>IF($C$602=0,"",IF(C599="[for completion]","",IF(C599="","",C599/$C$602)))</f>
        <v/>
      </c>
      <c r="G599" s="457" t="str">
        <f>IF($D$602=0,"",IF(D599="[for completion]","",IF(D599="","",D599/$D$602)))</f>
        <v/>
      </c>
    </row>
    <row r="600" spans="1:7" x14ac:dyDescent="0.25">
      <c r="A600" s="430" t="s">
        <v>2118</v>
      </c>
      <c r="B600" s="458" t="s">
        <v>1003</v>
      </c>
      <c r="C600" s="464"/>
      <c r="D600" s="430"/>
      <c r="E600" s="448"/>
      <c r="F600" s="457" t="str">
        <f>IF($C$602=0,"",IF(C600="[for completion]","",IF(C600="","",C600/$C$602)))</f>
        <v/>
      </c>
      <c r="G600" s="457" t="str">
        <f>IF($D$602=0,"",IF(D600="[for completion]","",IF(D600="","",D600/$D$602)))</f>
        <v/>
      </c>
    </row>
    <row r="601" spans="1:7" x14ac:dyDescent="0.25">
      <c r="A601" s="430" t="s">
        <v>2119</v>
      </c>
      <c r="B601" s="458" t="s">
        <v>951</v>
      </c>
      <c r="C601" s="473"/>
      <c r="D601" s="473"/>
      <c r="E601" s="448"/>
      <c r="F601" s="457" t="str">
        <f>IF($C$602=0,"",IF(C601="[for completion]","",IF(C601="","",C601/$C$602)))</f>
        <v/>
      </c>
      <c r="G601" s="457" t="str">
        <f>IF($D$602=0,"",IF(D601="[for completion]","",IF(D601="","",D601/$D$602)))</f>
        <v/>
      </c>
    </row>
    <row r="602" spans="1:7" x14ac:dyDescent="0.25">
      <c r="A602" s="430" t="s">
        <v>2120</v>
      </c>
      <c r="B602" s="458" t="s">
        <v>107</v>
      </c>
      <c r="C602" s="464">
        <f>SUM(C589:C601)</f>
        <v>0</v>
      </c>
      <c r="D602" s="490">
        <f>SUM(D589:D601)</f>
        <v>0</v>
      </c>
      <c r="E602" s="448"/>
      <c r="F602" s="466">
        <f>SUM(F589:F601)</f>
        <v>0</v>
      </c>
      <c r="G602" s="466">
        <f>SUM(G589:G601)</f>
        <v>0</v>
      </c>
    </row>
    <row r="603" spans="1:7" hidden="1" outlineLevel="1" x14ac:dyDescent="0.25">
      <c r="A603" s="430" t="s">
        <v>2121</v>
      </c>
    </row>
    <row r="604" spans="1:7" hidden="1" outlineLevel="1" x14ac:dyDescent="0.25">
      <c r="A604" s="430" t="s">
        <v>2122</v>
      </c>
    </row>
    <row r="605" spans="1:7" hidden="1" outlineLevel="1" x14ac:dyDescent="0.25">
      <c r="A605" s="430" t="s">
        <v>2123</v>
      </c>
    </row>
    <row r="606" spans="1:7" hidden="1" outlineLevel="1" x14ac:dyDescent="0.25">
      <c r="A606" s="430" t="s">
        <v>2124</v>
      </c>
      <c r="B606" s="458"/>
      <c r="C606" s="464"/>
      <c r="D606" s="490"/>
      <c r="E606" s="448"/>
      <c r="F606" s="466"/>
      <c r="G606" s="466"/>
    </row>
    <row r="607" spans="1:7" hidden="1" outlineLevel="1" x14ac:dyDescent="0.25">
      <c r="A607" s="430" t="s">
        <v>2125</v>
      </c>
      <c r="B607" s="458"/>
      <c r="C607" s="464"/>
      <c r="D607" s="490"/>
      <c r="E607" s="448"/>
      <c r="F607" s="466"/>
      <c r="G607" s="466"/>
    </row>
    <row r="608" spans="1:7" hidden="1" outlineLevel="1" x14ac:dyDescent="0.25">
      <c r="A608" s="430" t="s">
        <v>2126</v>
      </c>
      <c r="B608" s="458"/>
      <c r="C608" s="464"/>
      <c r="D608" s="490"/>
      <c r="E608" s="448"/>
      <c r="F608" s="466"/>
      <c r="G608" s="466"/>
    </row>
    <row r="609" spans="1:7" hidden="1" outlineLevel="1" x14ac:dyDescent="0.25">
      <c r="A609" s="430" t="s">
        <v>2127</v>
      </c>
      <c r="B609" s="458"/>
      <c r="C609" s="464"/>
      <c r="D609" s="490"/>
      <c r="E609" s="448"/>
      <c r="F609" s="466"/>
      <c r="G609" s="466"/>
    </row>
    <row r="610" spans="1:7" hidden="1" outlineLevel="1" x14ac:dyDescent="0.25">
      <c r="A610" s="430" t="s">
        <v>2128</v>
      </c>
      <c r="B610" s="458"/>
      <c r="C610" s="464"/>
      <c r="D610" s="490"/>
      <c r="E610" s="448"/>
      <c r="F610" s="466"/>
      <c r="G610" s="466"/>
    </row>
    <row r="611" spans="1:7" hidden="1" outlineLevel="1" x14ac:dyDescent="0.25">
      <c r="A611" s="430" t="s">
        <v>2129</v>
      </c>
    </row>
    <row r="612" spans="1:7" hidden="1" outlineLevel="1" x14ac:dyDescent="0.25">
      <c r="A612" s="430" t="s">
        <v>2130</v>
      </c>
    </row>
    <row r="613" spans="1:7" x14ac:dyDescent="0.25">
      <c r="A613" s="453"/>
      <c r="B613" s="453" t="s">
        <v>2131</v>
      </c>
      <c r="C613" s="453" t="s">
        <v>64</v>
      </c>
      <c r="D613" s="453" t="s">
        <v>1205</v>
      </c>
      <c r="E613" s="453"/>
      <c r="F613" s="453" t="s">
        <v>590</v>
      </c>
      <c r="G613" s="453" t="s">
        <v>1206</v>
      </c>
    </row>
    <row r="614" spans="1:7" x14ac:dyDescent="0.25">
      <c r="A614" s="430" t="s">
        <v>2132</v>
      </c>
      <c r="B614" s="458" t="s">
        <v>2133</v>
      </c>
      <c r="C614" s="473"/>
      <c r="D614" s="473"/>
      <c r="E614" s="448"/>
      <c r="F614" s="457" t="str">
        <f>IF($C$618=0,"",IF(C614="[for completion]","",IF(C614="","",C614/$C$618)))</f>
        <v/>
      </c>
      <c r="G614" s="457" t="str">
        <f>IF($D$618=0,"",IF(D614="[for completion]","",IF(D614="","",D614/$D$618)))</f>
        <v/>
      </c>
    </row>
    <row r="615" spans="1:7" x14ac:dyDescent="0.25">
      <c r="A615" s="430" t="s">
        <v>2134</v>
      </c>
      <c r="B615" s="493" t="s">
        <v>1037</v>
      </c>
      <c r="C615" s="473"/>
      <c r="D615" s="473"/>
      <c r="E615" s="448"/>
      <c r="F615" s="448"/>
      <c r="G615" s="457" t="str">
        <f>IF($D$618=0,"",IF(D615="[for completion]","",IF(D615="","",D615/$D$618)))</f>
        <v/>
      </c>
    </row>
    <row r="616" spans="1:7" x14ac:dyDescent="0.25">
      <c r="A616" s="430" t="s">
        <v>2135</v>
      </c>
      <c r="B616" s="458" t="s">
        <v>1030</v>
      </c>
      <c r="C616" s="473"/>
      <c r="D616" s="473"/>
      <c r="E616" s="448"/>
      <c r="F616" s="448"/>
      <c r="G616" s="457" t="str">
        <f>IF($D$618=0,"",IF(D616="[for completion]","",IF(D616="","",D616/$D$618)))</f>
        <v/>
      </c>
    </row>
    <row r="617" spans="1:7" x14ac:dyDescent="0.25">
      <c r="A617" s="430" t="s">
        <v>2136</v>
      </c>
      <c r="B617" s="430" t="s">
        <v>951</v>
      </c>
      <c r="C617" s="473"/>
      <c r="D617" s="473"/>
      <c r="E617" s="448"/>
      <c r="F617" s="448"/>
      <c r="G617" s="457" t="str">
        <f>IF($D$618=0,"",IF(D617="[for completion]","",IF(D617="","",D617/$D$618)))</f>
        <v/>
      </c>
    </row>
    <row r="618" spans="1:7" x14ac:dyDescent="0.25">
      <c r="A618" s="430" t="s">
        <v>2137</v>
      </c>
      <c r="B618" s="458" t="s">
        <v>107</v>
      </c>
      <c r="C618" s="464">
        <f>SUM(C614:C617)</f>
        <v>0</v>
      </c>
      <c r="D618" s="490">
        <f>SUM(D614:D617)</f>
        <v>0</v>
      </c>
      <c r="E618" s="448"/>
      <c r="F618" s="466">
        <f>SUM(F614:F617)</f>
        <v>0</v>
      </c>
      <c r="G618" s="466">
        <f>SUM(G614:G617)</f>
        <v>0</v>
      </c>
    </row>
    <row r="619" spans="1:7" x14ac:dyDescent="0.25">
      <c r="A619" s="430"/>
    </row>
    <row r="620" spans="1:7" ht="30" x14ac:dyDescent="0.25">
      <c r="A620" s="453"/>
      <c r="B620" s="453" t="s">
        <v>2138</v>
      </c>
      <c r="C620" s="453" t="s">
        <v>1043</v>
      </c>
      <c r="D620" s="453" t="s">
        <v>1285</v>
      </c>
      <c r="E620" s="453"/>
      <c r="F620" s="453" t="s">
        <v>1045</v>
      </c>
      <c r="G620" s="453"/>
    </row>
    <row r="621" spans="1:7" x14ac:dyDescent="0.25">
      <c r="A621" s="430" t="s">
        <v>2139</v>
      </c>
      <c r="B621" s="458" t="s">
        <v>1165</v>
      </c>
      <c r="C621" s="463"/>
      <c r="D621" s="463"/>
      <c r="E621" s="496"/>
      <c r="F621" s="463"/>
      <c r="G621" s="457" t="str">
        <f t="shared" ref="G621:G636" si="30">IF($D$639=0,"",IF(D621="[for completion]","",IF(D621="","",D621/$D$639)))</f>
        <v/>
      </c>
    </row>
    <row r="622" spans="1:7" x14ac:dyDescent="0.25">
      <c r="A622" s="430" t="s">
        <v>2140</v>
      </c>
      <c r="B622" s="458" t="s">
        <v>1167</v>
      </c>
      <c r="C622" s="463"/>
      <c r="D622" s="463"/>
      <c r="E622" s="496"/>
      <c r="F622" s="463"/>
      <c r="G622" s="457" t="str">
        <f t="shared" si="30"/>
        <v/>
      </c>
    </row>
    <row r="623" spans="1:7" x14ac:dyDescent="0.25">
      <c r="A623" s="430" t="s">
        <v>2141</v>
      </c>
      <c r="B623" s="458" t="s">
        <v>1169</v>
      </c>
      <c r="C623" s="463"/>
      <c r="D623" s="463"/>
      <c r="E623" s="496"/>
      <c r="F623" s="463"/>
      <c r="G623" s="457" t="str">
        <f t="shared" si="30"/>
        <v/>
      </c>
    </row>
    <row r="624" spans="1:7" x14ac:dyDescent="0.25">
      <c r="A624" s="430" t="s">
        <v>2142</v>
      </c>
      <c r="B624" s="458" t="s">
        <v>1171</v>
      </c>
      <c r="C624" s="463"/>
      <c r="D624" s="463"/>
      <c r="E624" s="496"/>
      <c r="F624" s="463"/>
      <c r="G624" s="457" t="str">
        <f t="shared" si="30"/>
        <v/>
      </c>
    </row>
    <row r="625" spans="1:7" x14ac:dyDescent="0.25">
      <c r="A625" s="430" t="s">
        <v>2143</v>
      </c>
      <c r="B625" s="458" t="s">
        <v>1173</v>
      </c>
      <c r="C625" s="463"/>
      <c r="D625" s="463"/>
      <c r="E625" s="496"/>
      <c r="F625" s="463"/>
      <c r="G625" s="457" t="str">
        <f t="shared" si="30"/>
        <v/>
      </c>
    </row>
    <row r="626" spans="1:7" x14ac:dyDescent="0.25">
      <c r="A626" s="430" t="s">
        <v>2144</v>
      </c>
      <c r="B626" s="458" t="s">
        <v>1175</v>
      </c>
      <c r="C626" s="463"/>
      <c r="D626" s="463"/>
      <c r="E626" s="496"/>
      <c r="F626" s="463"/>
      <c r="G626" s="457" t="str">
        <f t="shared" si="30"/>
        <v/>
      </c>
    </row>
    <row r="627" spans="1:7" x14ac:dyDescent="0.25">
      <c r="A627" s="430" t="s">
        <v>2145</v>
      </c>
      <c r="B627" s="458" t="s">
        <v>1177</v>
      </c>
      <c r="C627" s="463"/>
      <c r="D627" s="463"/>
      <c r="E627" s="496"/>
      <c r="F627" s="463"/>
      <c r="G627" s="457" t="str">
        <f t="shared" si="30"/>
        <v/>
      </c>
    </row>
    <row r="628" spans="1:7" x14ac:dyDescent="0.25">
      <c r="A628" s="430" t="s">
        <v>2146</v>
      </c>
      <c r="B628" s="458" t="s">
        <v>1179</v>
      </c>
      <c r="C628" s="463"/>
      <c r="D628" s="463"/>
      <c r="E628" s="496"/>
      <c r="F628" s="463"/>
      <c r="G628" s="457" t="str">
        <f t="shared" si="30"/>
        <v/>
      </c>
    </row>
    <row r="629" spans="1:7" x14ac:dyDescent="0.25">
      <c r="A629" s="430" t="s">
        <v>2147</v>
      </c>
      <c r="B629" s="458" t="s">
        <v>1181</v>
      </c>
      <c r="C629" s="463"/>
      <c r="D629" s="463"/>
      <c r="E629" s="496"/>
      <c r="F629" s="463"/>
      <c r="G629" s="457" t="str">
        <f t="shared" si="30"/>
        <v/>
      </c>
    </row>
    <row r="630" spans="1:7" x14ac:dyDescent="0.25">
      <c r="A630" s="430" t="s">
        <v>2148</v>
      </c>
      <c r="B630" s="458" t="s">
        <v>1183</v>
      </c>
      <c r="C630" s="463"/>
      <c r="D630" s="463"/>
      <c r="E630" s="496"/>
      <c r="F630" s="463"/>
      <c r="G630" s="457" t="str">
        <f t="shared" si="30"/>
        <v/>
      </c>
    </row>
    <row r="631" spans="1:7" x14ac:dyDescent="0.25">
      <c r="A631" s="430" t="s">
        <v>2149</v>
      </c>
      <c r="B631" s="458" t="s">
        <v>1185</v>
      </c>
      <c r="C631" s="463"/>
      <c r="D631" s="463"/>
      <c r="E631" s="496"/>
      <c r="F631" s="463"/>
      <c r="G631" s="457" t="str">
        <f t="shared" si="30"/>
        <v/>
      </c>
    </row>
    <row r="632" spans="1:7" x14ac:dyDescent="0.25">
      <c r="A632" s="430" t="s">
        <v>2150</v>
      </c>
      <c r="B632" s="458" t="s">
        <v>1187</v>
      </c>
      <c r="C632" s="463"/>
      <c r="D632" s="463"/>
      <c r="E632" s="496"/>
      <c r="F632" s="463"/>
      <c r="G632" s="457" t="str">
        <f t="shared" si="30"/>
        <v/>
      </c>
    </row>
    <row r="633" spans="1:7" x14ac:dyDescent="0.25">
      <c r="A633" s="430" t="s">
        <v>2151</v>
      </c>
      <c r="B633" s="458" t="s">
        <v>105</v>
      </c>
      <c r="C633" s="463"/>
      <c r="D633" s="463"/>
      <c r="E633" s="496"/>
      <c r="F633" s="463"/>
      <c r="G633" s="457" t="str">
        <f t="shared" si="30"/>
        <v/>
      </c>
    </row>
    <row r="634" spans="1:7" x14ac:dyDescent="0.25">
      <c r="A634" s="430" t="s">
        <v>2152</v>
      </c>
      <c r="B634" s="458" t="s">
        <v>951</v>
      </c>
      <c r="C634" s="463"/>
      <c r="D634" s="463"/>
      <c r="E634" s="496"/>
      <c r="F634" s="463"/>
      <c r="G634" s="457" t="str">
        <f t="shared" si="30"/>
        <v/>
      </c>
    </row>
    <row r="635" spans="1:7" x14ac:dyDescent="0.25">
      <c r="A635" s="430" t="s">
        <v>2153</v>
      </c>
      <c r="B635" s="458" t="s">
        <v>107</v>
      </c>
      <c r="C635" s="464">
        <f>SUM(C621:C634)</f>
        <v>0</v>
      </c>
      <c r="D635" s="464">
        <f>SUM(D621:D634)</f>
        <v>0</v>
      </c>
      <c r="E635" s="439"/>
      <c r="F635" s="464"/>
      <c r="G635" s="457" t="str">
        <f t="shared" si="30"/>
        <v/>
      </c>
    </row>
    <row r="636" spans="1:7" x14ac:dyDescent="0.25">
      <c r="A636" s="430" t="s">
        <v>2154</v>
      </c>
      <c r="B636" s="430" t="s">
        <v>1056</v>
      </c>
      <c r="F636" s="463"/>
      <c r="G636" s="457" t="str">
        <f t="shared" si="30"/>
        <v/>
      </c>
    </row>
    <row r="637" spans="1:7" x14ac:dyDescent="0.25">
      <c r="A637" s="430" t="s">
        <v>2155</v>
      </c>
      <c r="B637" s="462"/>
      <c r="C637" s="430"/>
      <c r="D637" s="430"/>
      <c r="E637" s="439"/>
      <c r="F637" s="457"/>
      <c r="G637" s="457"/>
    </row>
    <row r="638" spans="1:7" x14ac:dyDescent="0.25">
      <c r="A638" s="430" t="s">
        <v>2156</v>
      </c>
      <c r="B638" s="458"/>
      <c r="C638" s="430"/>
      <c r="D638" s="430"/>
      <c r="E638" s="439"/>
      <c r="F638" s="457"/>
      <c r="G638" s="457"/>
    </row>
    <row r="639" spans="1:7" x14ac:dyDescent="0.25">
      <c r="A639" s="430" t="s">
        <v>2157</v>
      </c>
      <c r="B639" s="458"/>
      <c r="C639" s="430"/>
      <c r="D639" s="430"/>
      <c r="E639" s="439"/>
      <c r="F639" s="494"/>
      <c r="G639" s="494"/>
    </row>
  </sheetData>
  <protectedRanges>
    <protectedRange sqref="B531" name="Mortgage Assets III_1_3"/>
    <protectedRange sqref="C405:D413 C637:D639" name="Optional ECBECAIs_2_1"/>
    <protectedRange sqref="B414:D442 F413:G442 F639:G639" name="Mortgage Asset IV_3_1"/>
    <protectedRange sqref="B395:B404" name="Mortgage Assets III_1_2_1"/>
    <protectedRange sqref="C621:D636"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B7:C7" location="'F1. Sustainable M data'!B24" display="2. Additional information on the sustainable section of the mortgage stock" xr:uid="{00000000-0004-0000-0600-000006000000}"/>
    <hyperlink ref="C7:D7" location="'F1. Sustainable M data'!B24" display="2. Additional information on the sustainable section of the mortgage stock" xr:uid="{00000000-0004-0000-0600-000007000000}"/>
    <hyperlink ref="D7:E7" location="'F1. Sustainable M data'!B24" display="2. Additional information on the sustainable section of the mortgage stock" xr:uid="{00000000-0004-0000-0600-000008000000}"/>
    <hyperlink ref="E7:F7" location="'F1. Sustainable M data'!B24" display="2. Additional information on the sustainable section of the mortgage stock" xr:uid="{00000000-0004-0000-0600-000009000000}"/>
    <hyperlink ref="F7:G7" location="'F1. Sustainable M data'!B24" display="2. Additional information on the sustainable section of the mortgage stock" xr:uid="{00000000-0004-0000-0600-00000A000000}"/>
    <hyperlink ref="G7:H7" location="'F1. Sustainable M data'!B24" display="2. Additional information on the sustainable section of the mortgage stock" xr:uid="{00000000-0004-0000-0600-00000B000000}"/>
    <hyperlink ref="B8:C8" location="'F1. Sustainable M data'!B209" tooltip="b59" display="2A. Sustainable Residential Cover Pool" xr:uid="{00000000-0004-0000-0600-00000C000000}"/>
    <hyperlink ref="C8:D8" location="'F1. Sustainable M data'!B209" tooltip="b59" display="2A. Sustainable Residential Cover Pool" xr:uid="{00000000-0004-0000-0600-00000D000000}"/>
    <hyperlink ref="D8:E8" location="'F1. Sustainable M data'!B209" tooltip="b59" display="2A. Sustainable Residential Cover Pool" xr:uid="{00000000-0004-0000-0600-00000E000000}"/>
    <hyperlink ref="E8:F8" location="'F1. Sustainable M data'!B209" tooltip="b59" display="2A. Sustainable Residential Cover Pool" xr:uid="{00000000-0004-0000-0600-00000F000000}"/>
    <hyperlink ref="F8:G8" location="'F1. Sustainable M data'!B209" tooltip="b59" display="2A. Sustainable Residential Cover Pool" xr:uid="{00000000-0004-0000-0600-000010000000}"/>
    <hyperlink ref="G8:H8" location="'F1. Sustainable M data'!B209" tooltip="b59" display="2A. Sustainable Residential Cover Pool" xr:uid="{00000000-0004-0000-0600-000011000000}"/>
    <hyperlink ref="B9:C9" location="'F1. Sustainable M data'!B443" display="2B. Sustainable Commercial Cover Pool" xr:uid="{00000000-0004-0000-0600-000012000000}"/>
    <hyperlink ref="C9:D9" location="'F1. Sustainable M data'!B443" display="2B. Sustainable Commercial Cover Pool" xr:uid="{00000000-0004-0000-0600-000013000000}"/>
    <hyperlink ref="D9:E9" location="'F1. Sustainable M data'!B443" display="2B. Sustainable Commercial Cover Pool" xr:uid="{00000000-0004-0000-0600-000014000000}"/>
    <hyperlink ref="E9:F9" location="'F1. Sustainable M data'!B443" display="2B. Sustainable Commercial Cover Pool" xr:uid="{00000000-0004-0000-0600-000015000000}"/>
    <hyperlink ref="F9:G9" location="'F1. Sustainable M data'!B443" display="2B. Sustainable Commercial Cover Pool" xr:uid="{00000000-0004-0000-0600-000016000000}"/>
    <hyperlink ref="G9:H9" location="'F1. Sustainable M data'!B443" display="2B. Sustainable Commercial Cover Pool" xr:uid="{00000000-0004-0000-0600-000017000000}"/>
    <hyperlink ref="B170" location="'2. Harmonised Glossary'!A9" display="Breakdown by Interest Rate" xr:uid="{00000000-0004-0000-0600-000018000000}"/>
    <hyperlink ref="B200" location="'2. Harmonised Glossary'!A14" display="Non-Performing Loans (NPLs)" xr:uid="{00000000-0004-0000-0600-000019000000}"/>
    <hyperlink ref="B239" location="'2. Harmonised Glossary'!A288" display="Loan to Value (LTV) Information - Un-indexed" xr:uid="{00000000-0004-0000-0600-00001A000000}"/>
    <hyperlink ref="B261" location="'2. Harmonised Glossary'!A11" display="Loan to Value (LTV) Information - Indexed" xr:uid="{00000000-0004-0000-0600-00001B000000}"/>
    <hyperlink ref="B495" location="'2. Harmonised Glossary'!A11" display="Loan to Value (LTV) Information - Indexed" xr:uid="{00000000-0004-0000-0600-00001C000000}"/>
  </hyperlinks>
  <pageMargins left="0.7" right="0.7" top="0.75" bottom="0.75" header="0.3" footer="0.3"/>
  <pageSetup paperSize="9" scale="54"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19" zoomScaleNormal="100" workbookViewId="0">
      <selection activeCell="K27" sqref="K27"/>
    </sheetView>
  </sheetViews>
  <sheetFormatPr baseColWidth="10" defaultColWidth="9.140625" defaultRowHeight="15" x14ac:dyDescent="0.25"/>
  <cols>
    <col min="1" max="1" width="10.5703125" customWidth="1"/>
    <col min="2" max="4" width="24.7109375" customWidth="1"/>
    <col min="5" max="5" width="29.5703125" customWidth="1"/>
    <col min="6" max="6" width="29" bestFit="1" customWidth="1"/>
    <col min="7" max="7" width="12" bestFit="1" customWidth="1"/>
    <col min="8" max="8" width="8.85546875" customWidth="1"/>
    <col min="9" max="10" width="7.5703125" customWidth="1"/>
  </cols>
  <sheetData>
    <row r="1" spans="1:10" x14ac:dyDescent="0.25">
      <c r="A1" s="90"/>
      <c r="B1" s="91" t="s">
        <v>2158</v>
      </c>
      <c r="C1" s="92"/>
      <c r="D1" s="92"/>
      <c r="E1" s="92"/>
      <c r="F1" s="92"/>
      <c r="G1" s="92"/>
      <c r="H1" s="92"/>
      <c r="I1" s="92"/>
      <c r="J1" s="92"/>
    </row>
    <row r="2" spans="1:10" x14ac:dyDescent="0.25">
      <c r="A2" s="93"/>
      <c r="B2" s="94"/>
      <c r="C2" s="94"/>
      <c r="D2" s="94"/>
      <c r="E2" s="94"/>
      <c r="F2" s="94"/>
      <c r="G2" s="94"/>
      <c r="H2" s="94"/>
      <c r="I2" s="94"/>
      <c r="J2" s="94"/>
    </row>
    <row r="3" spans="1:10" x14ac:dyDescent="0.25">
      <c r="A3" s="93"/>
      <c r="B3" s="95" t="s">
        <v>2159</v>
      </c>
      <c r="C3" s="96" t="s">
        <v>3</v>
      </c>
      <c r="D3" s="97"/>
      <c r="E3" s="98"/>
      <c r="F3" s="94"/>
      <c r="G3" s="94"/>
      <c r="H3" s="94"/>
      <c r="I3" s="94"/>
      <c r="J3" s="94"/>
    </row>
    <row r="4" spans="1:10" x14ac:dyDescent="0.25">
      <c r="A4" s="93"/>
      <c r="B4" s="95" t="s">
        <v>2160</v>
      </c>
      <c r="C4" s="370">
        <v>45688</v>
      </c>
      <c r="D4" s="94" t="s">
        <v>2161</v>
      </c>
      <c r="E4" s="94"/>
      <c r="F4" s="94"/>
      <c r="G4" s="94"/>
      <c r="H4" s="94"/>
      <c r="I4" s="94"/>
      <c r="J4" s="94"/>
    </row>
    <row r="5" spans="1:10" x14ac:dyDescent="0.25">
      <c r="A5" s="93"/>
      <c r="B5" s="94"/>
      <c r="C5" s="94"/>
      <c r="D5" s="94"/>
      <c r="E5" s="94"/>
      <c r="F5" s="94"/>
      <c r="G5" s="94"/>
      <c r="H5" s="94"/>
      <c r="I5" s="94"/>
      <c r="J5" s="94"/>
    </row>
    <row r="6" spans="1:10" x14ac:dyDescent="0.25">
      <c r="A6" s="93"/>
      <c r="B6" s="94"/>
      <c r="C6" s="99"/>
      <c r="D6" s="94"/>
      <c r="E6" s="94"/>
      <c r="F6" s="94"/>
      <c r="G6" s="94"/>
      <c r="H6" s="94"/>
      <c r="I6" s="94"/>
      <c r="J6" s="94"/>
    </row>
    <row r="7" spans="1:10" x14ac:dyDescent="0.25">
      <c r="A7" s="100">
        <v>1</v>
      </c>
      <c r="B7" s="91" t="s">
        <v>2162</v>
      </c>
      <c r="C7" s="91"/>
      <c r="D7" s="91"/>
      <c r="E7" s="91"/>
      <c r="F7" s="91"/>
      <c r="G7" s="91"/>
      <c r="H7" s="91"/>
      <c r="I7" s="91"/>
      <c r="J7" s="91"/>
    </row>
    <row r="8" spans="1:10" x14ac:dyDescent="0.25">
      <c r="A8" s="93"/>
      <c r="B8" s="94"/>
      <c r="C8" s="94"/>
      <c r="D8" s="94"/>
      <c r="E8" s="94"/>
      <c r="F8" s="94"/>
      <c r="G8" s="94"/>
      <c r="H8" s="94"/>
      <c r="I8" s="94"/>
      <c r="J8" s="94"/>
    </row>
    <row r="9" spans="1:10" x14ac:dyDescent="0.25">
      <c r="A9" s="93"/>
      <c r="B9" s="94"/>
      <c r="C9" s="94"/>
      <c r="D9" s="94"/>
      <c r="E9" s="94"/>
      <c r="F9" s="94"/>
      <c r="G9" s="94"/>
      <c r="H9" s="94"/>
      <c r="I9" s="94"/>
      <c r="J9" s="94"/>
    </row>
    <row r="10" spans="1:10" x14ac:dyDescent="0.25">
      <c r="A10" s="93" t="s">
        <v>2163</v>
      </c>
      <c r="B10" s="101" t="s">
        <v>2164</v>
      </c>
      <c r="C10" s="102"/>
      <c r="D10" s="102"/>
      <c r="E10" s="103" t="s">
        <v>2165</v>
      </c>
      <c r="F10" s="104"/>
      <c r="G10" s="104"/>
      <c r="H10" s="105"/>
      <c r="I10" s="94"/>
      <c r="J10" s="94"/>
    </row>
    <row r="11" spans="1:10" x14ac:dyDescent="0.25">
      <c r="A11" s="93"/>
      <c r="B11" s="106" t="s">
        <v>2166</v>
      </c>
      <c r="C11" s="107"/>
      <c r="D11" s="107"/>
      <c r="E11" s="108" t="s">
        <v>2165</v>
      </c>
      <c r="F11" s="109"/>
      <c r="G11" s="109"/>
      <c r="H11" s="110"/>
      <c r="I11" s="94"/>
      <c r="J11" s="94"/>
    </row>
    <row r="12" spans="1:10" x14ac:dyDescent="0.25">
      <c r="A12" s="93"/>
      <c r="B12" s="111" t="s">
        <v>2167</v>
      </c>
      <c r="C12" s="112"/>
      <c r="D12" s="112"/>
      <c r="E12" s="113" t="s">
        <v>2168</v>
      </c>
      <c r="F12" s="114"/>
      <c r="G12" s="114"/>
      <c r="H12" s="115"/>
      <c r="I12" s="94"/>
      <c r="J12" s="94"/>
    </row>
    <row r="13" spans="1:10" x14ac:dyDescent="0.25">
      <c r="A13" s="93"/>
      <c r="B13" s="116"/>
      <c r="C13" s="116"/>
      <c r="D13" s="116"/>
      <c r="E13" s="116"/>
      <c r="F13" s="117"/>
      <c r="G13" s="94"/>
      <c r="H13" s="94"/>
      <c r="I13" s="94"/>
      <c r="J13" s="94"/>
    </row>
    <row r="14" spans="1:10" x14ac:dyDescent="0.25">
      <c r="A14" s="93"/>
      <c r="B14" s="118"/>
      <c r="C14" s="118"/>
      <c r="D14" s="118"/>
      <c r="E14" s="118"/>
      <c r="F14" s="117"/>
      <c r="G14" s="94"/>
      <c r="H14" s="94"/>
      <c r="I14" s="94"/>
      <c r="J14" s="94"/>
    </row>
    <row r="15" spans="1:10" x14ac:dyDescent="0.25">
      <c r="A15" s="93" t="s">
        <v>2169</v>
      </c>
      <c r="B15" s="119"/>
      <c r="C15" s="119"/>
      <c r="D15" s="119"/>
      <c r="E15" s="120"/>
      <c r="F15" s="121" t="s">
        <v>2170</v>
      </c>
      <c r="G15" s="122" t="s">
        <v>2171</v>
      </c>
      <c r="H15" s="123" t="s">
        <v>2172</v>
      </c>
      <c r="I15" s="94"/>
      <c r="J15" s="94"/>
    </row>
    <row r="16" spans="1:10" x14ac:dyDescent="0.25">
      <c r="A16" s="93"/>
      <c r="B16" s="124" t="s">
        <v>2173</v>
      </c>
      <c r="C16" s="125"/>
      <c r="D16" s="125"/>
      <c r="E16" s="126" t="s">
        <v>2174</v>
      </c>
      <c r="F16" s="317" t="s">
        <v>2175</v>
      </c>
      <c r="G16" s="318" t="s">
        <v>373</v>
      </c>
      <c r="H16" s="319" t="s">
        <v>2176</v>
      </c>
      <c r="I16" s="94"/>
      <c r="J16" s="94"/>
    </row>
    <row r="17" spans="1:10" x14ac:dyDescent="0.25">
      <c r="A17" s="93"/>
      <c r="B17" s="124"/>
      <c r="C17" s="125"/>
      <c r="D17" s="125"/>
      <c r="E17" s="127" t="s">
        <v>2177</v>
      </c>
      <c r="F17" s="320" t="s">
        <v>2178</v>
      </c>
      <c r="G17" s="318" t="s">
        <v>373</v>
      </c>
      <c r="H17" s="319" t="s">
        <v>2176</v>
      </c>
      <c r="I17" s="94"/>
      <c r="J17" s="94"/>
    </row>
    <row r="18" spans="1:10" x14ac:dyDescent="0.25">
      <c r="A18" s="93"/>
      <c r="B18" s="111"/>
      <c r="C18" s="112"/>
      <c r="D18" s="112"/>
      <c r="E18" s="128" t="s">
        <v>2179</v>
      </c>
      <c r="F18" s="321" t="s">
        <v>2180</v>
      </c>
      <c r="G18" s="322" t="s">
        <v>373</v>
      </c>
      <c r="H18" s="328" t="s">
        <v>2176</v>
      </c>
      <c r="I18" s="94"/>
      <c r="J18" s="94"/>
    </row>
    <row r="19" spans="1:10" x14ac:dyDescent="0.25">
      <c r="A19" s="93"/>
      <c r="B19" s="99"/>
      <c r="C19" s="99"/>
      <c r="D19" s="99"/>
      <c r="E19" s="99"/>
      <c r="F19" s="129"/>
      <c r="G19" s="129"/>
      <c r="H19" s="129"/>
      <c r="I19" s="94"/>
      <c r="J19" s="94"/>
    </row>
    <row r="20" spans="1:10" x14ac:dyDescent="0.25">
      <c r="A20" s="93"/>
      <c r="B20" s="99"/>
      <c r="C20" s="99"/>
      <c r="D20" s="99"/>
      <c r="E20" s="99"/>
      <c r="F20" s="129"/>
      <c r="G20" s="129"/>
      <c r="H20" s="129"/>
      <c r="I20" s="94"/>
      <c r="J20" s="94"/>
    </row>
    <row r="21" spans="1:10" x14ac:dyDescent="0.25">
      <c r="A21" s="93" t="s">
        <v>2181</v>
      </c>
      <c r="B21" s="94"/>
      <c r="C21" s="94"/>
      <c r="D21" s="94"/>
      <c r="E21" s="130"/>
      <c r="F21" s="131" t="s">
        <v>2170</v>
      </c>
      <c r="G21" s="132" t="s">
        <v>2182</v>
      </c>
      <c r="H21" s="133" t="s">
        <v>2172</v>
      </c>
      <c r="I21" s="94"/>
      <c r="J21" s="94"/>
    </row>
    <row r="22" spans="1:10" x14ac:dyDescent="0.25">
      <c r="A22" s="94"/>
      <c r="B22" s="101" t="s">
        <v>2183</v>
      </c>
      <c r="C22" s="102"/>
      <c r="D22" s="102"/>
      <c r="E22" s="134" t="s">
        <v>2174</v>
      </c>
      <c r="F22" s="323" t="s">
        <v>2184</v>
      </c>
      <c r="G22" s="324" t="s">
        <v>2184</v>
      </c>
      <c r="H22" s="325" t="s">
        <v>2184</v>
      </c>
      <c r="I22" s="94"/>
      <c r="J22" s="94"/>
    </row>
    <row r="23" spans="1:10" x14ac:dyDescent="0.25">
      <c r="A23" s="93"/>
      <c r="B23" s="124"/>
      <c r="C23" s="125"/>
      <c r="D23" s="125"/>
      <c r="E23" s="127" t="s">
        <v>2177</v>
      </c>
      <c r="F23" s="320" t="s">
        <v>2184</v>
      </c>
      <c r="G23" s="318" t="s">
        <v>2184</v>
      </c>
      <c r="H23" s="326" t="s">
        <v>2184</v>
      </c>
      <c r="I23" s="94"/>
      <c r="J23" s="94"/>
    </row>
    <row r="24" spans="1:10" x14ac:dyDescent="0.25">
      <c r="A24" s="93"/>
      <c r="B24" s="111"/>
      <c r="C24" s="112"/>
      <c r="D24" s="112"/>
      <c r="E24" s="128" t="s">
        <v>2179</v>
      </c>
      <c r="F24" s="321" t="s">
        <v>2184</v>
      </c>
      <c r="G24" s="327" t="s">
        <v>2184</v>
      </c>
      <c r="H24" s="328" t="s">
        <v>2184</v>
      </c>
      <c r="I24" s="94"/>
      <c r="J24" s="94"/>
    </row>
    <row r="25" spans="1:10" x14ac:dyDescent="0.25">
      <c r="A25" s="93"/>
      <c r="B25" s="99"/>
      <c r="C25" s="99"/>
      <c r="D25" s="99"/>
      <c r="E25" s="99"/>
      <c r="F25" s="135"/>
      <c r="G25" s="135"/>
      <c r="H25" s="135"/>
      <c r="I25" s="94"/>
      <c r="J25" s="94"/>
    </row>
    <row r="26" spans="1:10" x14ac:dyDescent="0.25">
      <c r="A26" s="93"/>
      <c r="B26" s="99"/>
      <c r="C26" s="99"/>
      <c r="D26" s="99"/>
      <c r="E26" s="99"/>
      <c r="F26" s="135"/>
      <c r="G26" s="135"/>
      <c r="H26" s="135"/>
      <c r="I26" s="94"/>
      <c r="J26" s="94"/>
    </row>
    <row r="27" spans="1:10" x14ac:dyDescent="0.25">
      <c r="A27" s="93" t="s">
        <v>2185</v>
      </c>
      <c r="B27" s="101" t="s">
        <v>2186</v>
      </c>
      <c r="C27" s="136"/>
      <c r="D27" s="137">
        <v>0.13200000000000001</v>
      </c>
      <c r="E27" s="94"/>
      <c r="F27" s="138"/>
      <c r="G27" s="94"/>
      <c r="H27" s="94"/>
      <c r="I27" s="94"/>
      <c r="J27" s="94"/>
    </row>
    <row r="28" spans="1:10" x14ac:dyDescent="0.25">
      <c r="A28" s="93"/>
      <c r="B28" s="111"/>
      <c r="C28" s="139" t="s">
        <v>2187</v>
      </c>
      <c r="D28" s="140">
        <v>45596</v>
      </c>
      <c r="E28" s="94"/>
      <c r="F28" s="94"/>
      <c r="G28" s="94"/>
      <c r="H28" s="94"/>
      <c r="I28" s="94"/>
      <c r="J28" s="94"/>
    </row>
    <row r="29" spans="1:10" x14ac:dyDescent="0.25">
      <c r="A29" s="93"/>
      <c r="B29" s="94"/>
      <c r="C29" s="94"/>
      <c r="D29" s="94"/>
      <c r="E29" s="94"/>
      <c r="F29" s="94"/>
      <c r="G29" s="94"/>
      <c r="H29" s="94"/>
      <c r="I29" s="94"/>
      <c r="J29" s="94"/>
    </row>
    <row r="30" spans="1:10" x14ac:dyDescent="0.25">
      <c r="A30" s="93"/>
      <c r="B30" s="94"/>
      <c r="C30" s="94"/>
      <c r="D30" s="94"/>
      <c r="E30" s="94"/>
      <c r="F30" s="94"/>
      <c r="G30" s="94"/>
      <c r="H30" s="94"/>
      <c r="I30" s="94"/>
      <c r="J30" s="94"/>
    </row>
    <row r="31" spans="1:10" x14ac:dyDescent="0.25">
      <c r="A31" s="100">
        <v>2</v>
      </c>
      <c r="B31" s="91" t="s">
        <v>2188</v>
      </c>
      <c r="C31" s="91"/>
      <c r="D31" s="91"/>
      <c r="E31" s="91"/>
      <c r="F31" s="91"/>
      <c r="G31" s="91"/>
      <c r="H31" s="91"/>
      <c r="I31" s="91"/>
      <c r="J31" s="91"/>
    </row>
    <row r="32" spans="1:10" x14ac:dyDescent="0.25">
      <c r="A32" s="129"/>
      <c r="B32" s="94"/>
      <c r="C32" s="94"/>
      <c r="D32" s="94"/>
      <c r="E32" s="94"/>
      <c r="F32" s="94"/>
      <c r="G32" s="94"/>
      <c r="H32" s="94"/>
      <c r="I32" s="94"/>
      <c r="J32" s="94"/>
    </row>
    <row r="33" spans="1:10" x14ac:dyDescent="0.25">
      <c r="A33" s="129" t="s">
        <v>2189</v>
      </c>
      <c r="B33" s="141" t="s">
        <v>2190</v>
      </c>
      <c r="C33" s="142"/>
      <c r="D33" s="142"/>
      <c r="E33" s="142"/>
      <c r="F33" s="142"/>
      <c r="G33" s="142"/>
      <c r="H33" s="142"/>
      <c r="I33" s="142"/>
      <c r="J33" s="142"/>
    </row>
    <row r="34" spans="1:10" x14ac:dyDescent="0.25">
      <c r="A34" s="129"/>
      <c r="B34" s="141"/>
      <c r="C34" s="142"/>
      <c r="D34" s="142"/>
      <c r="E34" s="142"/>
      <c r="F34" s="142"/>
      <c r="G34" s="142"/>
      <c r="H34" s="142"/>
      <c r="I34" s="142"/>
      <c r="J34" s="142"/>
    </row>
    <row r="35" spans="1:10" x14ac:dyDescent="0.25">
      <c r="A35" s="129"/>
      <c r="B35" s="141"/>
      <c r="C35" s="99"/>
      <c r="D35" s="142"/>
      <c r="E35" s="131" t="s">
        <v>107</v>
      </c>
      <c r="F35" s="133" t="s">
        <v>2191</v>
      </c>
      <c r="G35" s="143"/>
      <c r="H35" s="142"/>
      <c r="I35" s="142"/>
      <c r="J35" s="142"/>
    </row>
    <row r="36" spans="1:10" x14ac:dyDescent="0.25">
      <c r="A36" s="129"/>
      <c r="B36" s="141"/>
      <c r="C36" s="99"/>
      <c r="D36" s="142"/>
      <c r="E36" s="144" t="s">
        <v>2192</v>
      </c>
      <c r="F36" s="145" t="s">
        <v>2193</v>
      </c>
      <c r="G36" s="143"/>
      <c r="H36" s="142"/>
      <c r="I36" s="142"/>
      <c r="J36" s="142"/>
    </row>
    <row r="37" spans="1:10" x14ac:dyDescent="0.25">
      <c r="A37" s="129"/>
      <c r="B37" s="101" t="s">
        <v>2194</v>
      </c>
      <c r="C37" s="146" t="s">
        <v>2195</v>
      </c>
      <c r="D37" s="147"/>
      <c r="E37" s="148"/>
      <c r="F37" s="149"/>
      <c r="G37" s="150"/>
      <c r="H37" s="94"/>
      <c r="I37" s="94"/>
      <c r="J37" s="94"/>
    </row>
    <row r="38" spans="1:10" x14ac:dyDescent="0.25">
      <c r="A38" s="129"/>
      <c r="B38" s="124"/>
      <c r="C38" s="151" t="s">
        <v>2196</v>
      </c>
      <c r="D38" s="152"/>
      <c r="E38" s="153">
        <v>52068.074286280003</v>
      </c>
      <c r="F38" s="154">
        <v>2082.7554716987001</v>
      </c>
      <c r="G38" s="150"/>
      <c r="H38" s="94"/>
      <c r="I38" s="94"/>
      <c r="J38" s="94"/>
    </row>
    <row r="39" spans="1:10" x14ac:dyDescent="0.25">
      <c r="A39" s="129"/>
      <c r="B39" s="124"/>
      <c r="C39" s="151" t="s">
        <v>2197</v>
      </c>
      <c r="D39" s="152"/>
      <c r="E39" s="153"/>
      <c r="F39" s="155"/>
      <c r="G39" s="150"/>
      <c r="H39" s="94"/>
      <c r="I39" s="94"/>
      <c r="J39" s="94"/>
    </row>
    <row r="40" spans="1:10" x14ac:dyDescent="0.25">
      <c r="A40" s="129"/>
      <c r="B40" s="111"/>
      <c r="C40" s="156" t="s">
        <v>2198</v>
      </c>
      <c r="D40" s="157"/>
      <c r="E40" s="158">
        <v>1034.6187533</v>
      </c>
      <c r="F40" s="159"/>
      <c r="G40" s="150"/>
      <c r="H40" s="94"/>
      <c r="I40" s="94"/>
      <c r="J40" s="94"/>
    </row>
    <row r="41" spans="1:10" x14ac:dyDescent="0.25">
      <c r="A41" s="129"/>
      <c r="B41" s="160"/>
      <c r="C41" s="161" t="s">
        <v>107</v>
      </c>
      <c r="D41" s="162"/>
      <c r="E41" s="371">
        <f>E38+E40</f>
        <v>53102.693039580001</v>
      </c>
      <c r="F41" s="371">
        <f>F38</f>
        <v>2082.7554716987001</v>
      </c>
      <c r="G41" s="150"/>
      <c r="H41" s="94"/>
      <c r="I41" s="94"/>
      <c r="J41" s="94"/>
    </row>
    <row r="42" spans="1:10" x14ac:dyDescent="0.25">
      <c r="A42" s="129"/>
      <c r="B42" s="94"/>
      <c r="C42" s="94"/>
      <c r="D42" s="94"/>
      <c r="E42" s="94"/>
      <c r="F42" s="94"/>
      <c r="G42" s="94"/>
      <c r="H42" s="94"/>
      <c r="I42" s="94"/>
      <c r="J42" s="94"/>
    </row>
    <row r="43" spans="1:10" x14ac:dyDescent="0.25">
      <c r="A43" s="129"/>
      <c r="B43" s="160" t="s">
        <v>2199</v>
      </c>
      <c r="C43" s="162"/>
      <c r="D43" s="163"/>
      <c r="E43" s="164">
        <v>43390</v>
      </c>
      <c r="F43" s="94"/>
      <c r="G43" s="94"/>
      <c r="H43" s="94"/>
      <c r="I43" s="94"/>
      <c r="J43" s="94"/>
    </row>
    <row r="44" spans="1:10" x14ac:dyDescent="0.25">
      <c r="A44" s="129"/>
      <c r="B44" s="94"/>
      <c r="C44" s="94"/>
      <c r="D44" s="94"/>
      <c r="E44" s="94"/>
      <c r="F44" s="94"/>
      <c r="G44" s="94"/>
      <c r="H44" s="94"/>
      <c r="I44" s="94"/>
      <c r="J44" s="94"/>
    </row>
    <row r="45" spans="1:10" x14ac:dyDescent="0.25">
      <c r="A45" s="129" t="s">
        <v>2200</v>
      </c>
      <c r="B45" s="141" t="s">
        <v>2201</v>
      </c>
      <c r="C45" s="165"/>
      <c r="D45" s="118"/>
      <c r="E45" s="94"/>
      <c r="F45" s="94"/>
      <c r="G45" s="94"/>
      <c r="H45" s="94"/>
      <c r="I45" s="94"/>
      <c r="J45" s="94"/>
    </row>
    <row r="46" spans="1:10" x14ac:dyDescent="0.25">
      <c r="A46" s="129"/>
      <c r="B46" s="118"/>
      <c r="C46" s="165"/>
      <c r="D46" s="118"/>
      <c r="E46" s="94"/>
      <c r="F46" s="94"/>
      <c r="G46" s="94"/>
      <c r="H46" s="94"/>
      <c r="I46" s="94"/>
      <c r="J46" s="94"/>
    </row>
    <row r="47" spans="1:10" x14ac:dyDescent="0.25">
      <c r="A47" s="129"/>
      <c r="B47" s="118"/>
      <c r="C47" s="165"/>
      <c r="D47" s="118"/>
      <c r="E47" s="166" t="s">
        <v>2170</v>
      </c>
      <c r="F47" s="122" t="s">
        <v>2171</v>
      </c>
      <c r="G47" s="167" t="s">
        <v>2172</v>
      </c>
      <c r="H47" s="94"/>
      <c r="I47" s="94"/>
      <c r="J47" s="94"/>
    </row>
    <row r="48" spans="1:10" x14ac:dyDescent="0.25">
      <c r="A48" s="129"/>
      <c r="B48" s="101" t="s">
        <v>2202</v>
      </c>
      <c r="C48" s="102"/>
      <c r="D48" s="134" t="s">
        <v>2174</v>
      </c>
      <c r="E48" s="317" t="s">
        <v>2203</v>
      </c>
      <c r="F48" s="329" t="s">
        <v>2184</v>
      </c>
      <c r="G48" s="330" t="s">
        <v>2176</v>
      </c>
      <c r="H48" s="94"/>
      <c r="I48" s="94"/>
      <c r="J48" s="94"/>
    </row>
    <row r="49" spans="1:10" x14ac:dyDescent="0.25">
      <c r="A49" s="129"/>
      <c r="B49" s="124"/>
      <c r="C49" s="125"/>
      <c r="D49" s="127" t="s">
        <v>2177</v>
      </c>
      <c r="E49" s="320" t="s">
        <v>2203</v>
      </c>
      <c r="F49" s="318" t="s">
        <v>2184</v>
      </c>
      <c r="G49" s="326" t="s">
        <v>2176</v>
      </c>
      <c r="H49" s="94"/>
      <c r="I49" s="94"/>
      <c r="J49" s="94"/>
    </row>
    <row r="50" spans="1:10" x14ac:dyDescent="0.25">
      <c r="A50" s="129"/>
      <c r="B50" s="111"/>
      <c r="C50" s="112"/>
      <c r="D50" s="128" t="s">
        <v>2179</v>
      </c>
      <c r="E50" s="321" t="s">
        <v>2184</v>
      </c>
      <c r="F50" s="327" t="s">
        <v>2184</v>
      </c>
      <c r="G50" s="328" t="s">
        <v>2184</v>
      </c>
      <c r="H50" s="94"/>
      <c r="I50" s="94"/>
      <c r="J50" s="94"/>
    </row>
    <row r="51" spans="1:10" x14ac:dyDescent="0.25">
      <c r="A51" s="129"/>
      <c r="B51" s="94"/>
      <c r="C51" s="94"/>
      <c r="D51" s="94"/>
      <c r="E51" s="94"/>
      <c r="F51" s="94"/>
      <c r="G51" s="94"/>
      <c r="H51" s="94"/>
      <c r="I51" s="94"/>
      <c r="J51" s="94"/>
    </row>
    <row r="52" spans="1:10" x14ac:dyDescent="0.25">
      <c r="A52" s="129" t="s">
        <v>2204</v>
      </c>
      <c r="B52" s="141" t="s">
        <v>2205</v>
      </c>
      <c r="C52" s="168"/>
      <c r="D52" s="94"/>
      <c r="E52" s="94"/>
      <c r="F52" s="94"/>
      <c r="G52" s="94"/>
      <c r="H52" s="94"/>
      <c r="I52" s="94"/>
      <c r="J52" s="94"/>
    </row>
    <row r="53" spans="1:10" x14ac:dyDescent="0.25">
      <c r="A53" s="169"/>
      <c r="B53" s="168"/>
      <c r="C53" s="168"/>
      <c r="D53" s="94"/>
      <c r="E53" s="94"/>
      <c r="F53" s="94"/>
      <c r="G53" s="94"/>
      <c r="H53" s="94"/>
      <c r="I53" s="94"/>
      <c r="J53" s="94"/>
    </row>
    <row r="54" spans="1:10" x14ac:dyDescent="0.25">
      <c r="A54" s="129"/>
      <c r="B54" s="170" t="s">
        <v>2206</v>
      </c>
      <c r="C54" s="162"/>
      <c r="D54" s="163"/>
      <c r="E54" s="123" t="s">
        <v>2207</v>
      </c>
      <c r="F54" s="94"/>
      <c r="G54" s="94"/>
      <c r="H54" s="94"/>
      <c r="I54" s="94"/>
      <c r="J54" s="94"/>
    </row>
    <row r="55" spans="1:10" x14ac:dyDescent="0.25">
      <c r="A55" s="129"/>
      <c r="B55" s="106" t="s">
        <v>2208</v>
      </c>
      <c r="C55" s="107"/>
      <c r="D55" s="171"/>
      <c r="E55" s="372">
        <v>888.09348337999995</v>
      </c>
      <c r="F55" s="94"/>
      <c r="G55" s="94"/>
      <c r="H55" s="94"/>
      <c r="I55" s="94"/>
      <c r="J55" s="94"/>
    </row>
    <row r="56" spans="1:10" x14ac:dyDescent="0.25">
      <c r="A56" s="129"/>
      <c r="B56" s="106" t="s">
        <v>2209</v>
      </c>
      <c r="C56" s="107"/>
      <c r="D56" s="171"/>
      <c r="E56" s="372"/>
      <c r="F56" s="172"/>
      <c r="G56" s="173"/>
      <c r="H56" s="94"/>
      <c r="I56" s="94"/>
      <c r="J56" s="94"/>
    </row>
    <row r="57" spans="1:10" x14ac:dyDescent="0.25">
      <c r="A57" s="129"/>
      <c r="B57" s="174" t="s">
        <v>2210</v>
      </c>
      <c r="C57" s="175"/>
      <c r="D57" s="176"/>
      <c r="E57" s="373">
        <f>E58-E55</f>
        <v>252.66654512000082</v>
      </c>
      <c r="F57" s="172"/>
      <c r="G57" s="173"/>
      <c r="H57" s="94"/>
      <c r="I57" s="94"/>
      <c r="J57" s="94"/>
    </row>
    <row r="58" spans="1:10" x14ac:dyDescent="0.25">
      <c r="A58" s="129"/>
      <c r="B58" s="160"/>
      <c r="C58" s="162"/>
      <c r="D58" s="177" t="s">
        <v>2211</v>
      </c>
      <c r="E58" s="374">
        <f>E62-E61</f>
        <v>1140.7600285000008</v>
      </c>
      <c r="F58" s="172"/>
      <c r="G58" s="173"/>
      <c r="H58" s="94"/>
      <c r="I58" s="94"/>
      <c r="J58" s="94"/>
    </row>
    <row r="59" spans="1:10" x14ac:dyDescent="0.25">
      <c r="A59" s="129"/>
      <c r="B59" s="178" t="s">
        <v>2199</v>
      </c>
      <c r="C59" s="179"/>
      <c r="D59" s="180"/>
      <c r="E59" s="375">
        <v>43782.445003410001</v>
      </c>
      <c r="F59" s="172"/>
      <c r="G59" s="173"/>
      <c r="H59" s="94"/>
      <c r="I59" s="94"/>
      <c r="J59" s="94"/>
    </row>
    <row r="60" spans="1:10" x14ac:dyDescent="0.25">
      <c r="A60" s="129"/>
      <c r="B60" s="181" t="s">
        <v>2212</v>
      </c>
      <c r="C60" s="182"/>
      <c r="D60" s="183"/>
      <c r="E60" s="376">
        <v>0.70085101000000005</v>
      </c>
      <c r="F60" s="172"/>
      <c r="G60" s="173"/>
      <c r="H60" s="94"/>
      <c r="I60" s="94"/>
      <c r="J60" s="94"/>
    </row>
    <row r="61" spans="1:10" x14ac:dyDescent="0.25">
      <c r="A61" s="129"/>
      <c r="B61" s="160"/>
      <c r="C61" s="162"/>
      <c r="D61" s="177" t="s">
        <v>2213</v>
      </c>
      <c r="E61" s="374">
        <f>E59+E60</f>
        <v>43783.14585442</v>
      </c>
      <c r="F61" s="172"/>
      <c r="G61" s="173"/>
      <c r="H61" s="94"/>
      <c r="I61" s="94"/>
      <c r="J61" s="94"/>
    </row>
    <row r="62" spans="1:10" x14ac:dyDescent="0.25">
      <c r="A62" s="129"/>
      <c r="B62" s="170" t="s">
        <v>2214</v>
      </c>
      <c r="C62" s="162"/>
      <c r="D62" s="163"/>
      <c r="E62" s="374">
        <v>44923.90588292</v>
      </c>
      <c r="F62" s="172"/>
      <c r="G62" s="173"/>
      <c r="H62" s="94"/>
      <c r="I62" s="94"/>
      <c r="J62" s="94"/>
    </row>
    <row r="63" spans="1:10" x14ac:dyDescent="0.25">
      <c r="A63" s="184"/>
      <c r="B63" s="185"/>
      <c r="C63" s="1"/>
      <c r="D63" s="1"/>
      <c r="E63" s="186"/>
      <c r="F63" s="187"/>
      <c r="G63" s="187"/>
      <c r="H63" s="1"/>
      <c r="I63" s="1"/>
      <c r="J63" s="1"/>
    </row>
    <row r="64" spans="1:10" x14ac:dyDescent="0.25">
      <c r="A64" s="129"/>
      <c r="B64" s="94"/>
      <c r="C64" s="94"/>
      <c r="D64" s="94"/>
      <c r="E64" s="94"/>
      <c r="F64" s="172"/>
      <c r="G64" s="173"/>
      <c r="H64" s="94"/>
      <c r="I64" s="94"/>
      <c r="J64" s="94"/>
    </row>
    <row r="65" spans="1:10" x14ac:dyDescent="0.25">
      <c r="A65" s="100">
        <v>3</v>
      </c>
      <c r="B65" s="91" t="s">
        <v>2215</v>
      </c>
      <c r="C65" s="91"/>
      <c r="D65" s="91"/>
      <c r="E65" s="91"/>
      <c r="F65" s="91"/>
      <c r="G65" s="91"/>
      <c r="H65" s="91"/>
      <c r="I65" s="91"/>
      <c r="J65" s="91"/>
    </row>
    <row r="66" spans="1:10" x14ac:dyDescent="0.25">
      <c r="A66" s="188"/>
      <c r="B66" s="165"/>
      <c r="C66" s="165"/>
      <c r="D66" s="165"/>
      <c r="E66" s="165"/>
      <c r="F66" s="165"/>
      <c r="G66" s="165"/>
      <c r="H66" s="165"/>
      <c r="I66" s="189"/>
      <c r="J66" s="165"/>
    </row>
    <row r="67" spans="1:10" x14ac:dyDescent="0.25">
      <c r="A67" s="93" t="s">
        <v>2216</v>
      </c>
      <c r="B67" s="141" t="s">
        <v>2217</v>
      </c>
      <c r="C67" s="94"/>
      <c r="D67" s="94"/>
      <c r="E67" s="94"/>
      <c r="F67" s="94"/>
      <c r="G67" s="94"/>
      <c r="H67" s="94"/>
      <c r="I67" s="190"/>
      <c r="J67" s="94"/>
    </row>
    <row r="68" spans="1:10" x14ac:dyDescent="0.25">
      <c r="A68" s="93"/>
      <c r="B68" s="94"/>
      <c r="C68" s="94"/>
      <c r="D68" s="94"/>
      <c r="E68" s="94"/>
      <c r="F68" s="94"/>
      <c r="G68" s="94"/>
      <c r="H68" s="94"/>
      <c r="I68" s="190"/>
      <c r="J68" s="94"/>
    </row>
    <row r="69" spans="1:10" x14ac:dyDescent="0.25">
      <c r="A69" s="93"/>
      <c r="B69" s="191"/>
      <c r="C69" s="191"/>
      <c r="D69" s="192" t="s">
        <v>2218</v>
      </c>
      <c r="E69" s="192" t="s">
        <v>79</v>
      </c>
      <c r="F69" s="123" t="s">
        <v>2219</v>
      </c>
      <c r="G69" s="94"/>
      <c r="H69" s="94"/>
      <c r="I69" s="190"/>
      <c r="J69" s="94"/>
    </row>
    <row r="70" spans="1:10" x14ac:dyDescent="0.25">
      <c r="A70" s="93"/>
      <c r="B70" s="124" t="s">
        <v>2220</v>
      </c>
      <c r="C70" s="125"/>
      <c r="D70" s="331"/>
      <c r="E70" s="331"/>
      <c r="F70" s="193"/>
      <c r="G70" s="194"/>
      <c r="H70" s="94"/>
      <c r="I70" s="190"/>
      <c r="J70" s="94"/>
    </row>
    <row r="71" spans="1:10" ht="26.25" x14ac:dyDescent="0.25">
      <c r="A71" s="93"/>
      <c r="B71" s="106" t="s">
        <v>556</v>
      </c>
      <c r="C71" s="107"/>
      <c r="D71" s="332">
        <v>6.8888901184172289</v>
      </c>
      <c r="E71" s="332">
        <v>7.7834450586703596</v>
      </c>
      <c r="F71" s="505" t="s">
        <v>2292</v>
      </c>
      <c r="G71" s="94"/>
      <c r="H71" s="94"/>
      <c r="I71" s="190"/>
      <c r="J71" s="94"/>
    </row>
    <row r="72" spans="1:10" x14ac:dyDescent="0.25">
      <c r="A72" s="93"/>
      <c r="B72" s="106" t="s">
        <v>558</v>
      </c>
      <c r="C72" s="195"/>
      <c r="D72" s="332"/>
      <c r="E72" s="332"/>
      <c r="F72" s="196"/>
      <c r="G72" s="94"/>
      <c r="H72" s="94"/>
      <c r="I72" s="190"/>
      <c r="J72" s="94"/>
    </row>
    <row r="73" spans="1:10" x14ac:dyDescent="0.25">
      <c r="A73" s="93"/>
      <c r="B73" s="124" t="s">
        <v>2198</v>
      </c>
      <c r="C73" s="125"/>
      <c r="D73" s="333">
        <f>E73</f>
        <v>0.13732916872050413</v>
      </c>
      <c r="E73" s="333">
        <v>0.13732916872050413</v>
      </c>
      <c r="F73" s="197" t="s">
        <v>2221</v>
      </c>
      <c r="G73" s="99"/>
      <c r="H73" s="94"/>
      <c r="I73" s="190"/>
      <c r="J73" s="94"/>
    </row>
    <row r="74" spans="1:10" x14ac:dyDescent="0.25">
      <c r="A74" s="93"/>
      <c r="B74" s="160"/>
      <c r="C74" s="161" t="s">
        <v>2222</v>
      </c>
      <c r="D74" s="334">
        <v>6.7572687385485706</v>
      </c>
      <c r="E74" s="334">
        <v>7.6343843701023228</v>
      </c>
      <c r="F74" s="198"/>
      <c r="G74" s="94"/>
      <c r="H74" s="94"/>
      <c r="I74" s="190"/>
      <c r="J74" s="94"/>
    </row>
    <row r="75" spans="1:10" x14ac:dyDescent="0.25">
      <c r="A75" s="93"/>
      <c r="B75" s="119"/>
      <c r="C75" s="199"/>
      <c r="D75" s="119"/>
      <c r="E75" s="119"/>
      <c r="F75" s="200"/>
      <c r="G75" s="94"/>
      <c r="H75" s="94"/>
      <c r="I75" s="190"/>
      <c r="J75" s="94"/>
    </row>
    <row r="76" spans="1:10" x14ac:dyDescent="0.25">
      <c r="A76" s="93"/>
      <c r="B76" s="160"/>
      <c r="C76" s="161" t="s">
        <v>2223</v>
      </c>
      <c r="D76" s="335">
        <f>E76</f>
        <v>5.2415322270876548</v>
      </c>
      <c r="E76" s="335">
        <v>5.2415322270876548</v>
      </c>
      <c r="F76" s="198" t="s">
        <v>2221</v>
      </c>
      <c r="G76" s="94"/>
      <c r="H76" s="94"/>
      <c r="I76" s="190"/>
      <c r="J76" s="94"/>
    </row>
    <row r="77" spans="1:10" x14ac:dyDescent="0.25">
      <c r="A77" s="93"/>
      <c r="B77" s="94"/>
      <c r="C77" s="94"/>
      <c r="D77" s="94"/>
      <c r="E77" s="94"/>
      <c r="F77" s="94"/>
      <c r="G77" s="94"/>
      <c r="H77" s="99"/>
      <c r="I77" s="201"/>
      <c r="J77" s="201"/>
    </row>
    <row r="78" spans="1:10" x14ac:dyDescent="0.25">
      <c r="A78" s="93" t="s">
        <v>2224</v>
      </c>
      <c r="B78" s="141" t="s">
        <v>2225</v>
      </c>
      <c r="C78" s="94"/>
      <c r="D78" s="94"/>
      <c r="E78" s="94"/>
      <c r="F78" s="94"/>
      <c r="G78" s="94"/>
      <c r="H78" s="94"/>
      <c r="I78" s="94"/>
      <c r="J78" s="94"/>
    </row>
    <row r="79" spans="1:10" x14ac:dyDescent="0.25">
      <c r="A79" s="93"/>
      <c r="B79" s="94"/>
      <c r="C79" s="94"/>
      <c r="D79" s="94"/>
      <c r="E79" s="94"/>
      <c r="F79" s="94"/>
      <c r="G79" s="94"/>
      <c r="H79" s="94"/>
      <c r="I79" s="94"/>
      <c r="J79" s="94"/>
    </row>
    <row r="80" spans="1:10" x14ac:dyDescent="0.25">
      <c r="A80" s="93"/>
      <c r="B80" s="114"/>
      <c r="C80" s="115"/>
      <c r="D80" s="121" t="s">
        <v>2226</v>
      </c>
      <c r="E80" s="122" t="s">
        <v>127</v>
      </c>
      <c r="F80" s="202" t="s">
        <v>129</v>
      </c>
      <c r="G80" s="122" t="s">
        <v>131</v>
      </c>
      <c r="H80" s="122" t="s">
        <v>133</v>
      </c>
      <c r="I80" s="122" t="s">
        <v>135</v>
      </c>
      <c r="J80" s="123" t="s">
        <v>137</v>
      </c>
    </row>
    <row r="81" spans="1:10" x14ac:dyDescent="0.25">
      <c r="A81" s="93"/>
      <c r="B81" s="124" t="s">
        <v>2220</v>
      </c>
      <c r="C81" s="203"/>
      <c r="D81" s="377"/>
      <c r="E81" s="378"/>
      <c r="F81" s="379"/>
      <c r="G81" s="380"/>
      <c r="H81" s="378"/>
      <c r="I81" s="380"/>
      <c r="J81" s="381"/>
    </row>
    <row r="82" spans="1:10" x14ac:dyDescent="0.25">
      <c r="A82" s="93"/>
      <c r="B82" s="106" t="s">
        <v>556</v>
      </c>
      <c r="C82" s="171"/>
      <c r="D82" s="382">
        <v>5149.5970417879998</v>
      </c>
      <c r="E82" s="383">
        <v>4893.3653950130702</v>
      </c>
      <c r="F82" s="384">
        <v>4605.7017450304384</v>
      </c>
      <c r="G82" s="385">
        <v>4311.9788289132202</v>
      </c>
      <c r="H82" s="383">
        <v>4017.2539074566512</v>
      </c>
      <c r="I82" s="385">
        <v>15584.16981256669</v>
      </c>
      <c r="J82" s="386">
        <v>13474.41572741193</v>
      </c>
    </row>
    <row r="83" spans="1:10" x14ac:dyDescent="0.25">
      <c r="A83" s="93"/>
      <c r="B83" s="106" t="s">
        <v>558</v>
      </c>
      <c r="C83" s="171"/>
      <c r="D83" s="382"/>
      <c r="E83" s="383"/>
      <c r="F83" s="384"/>
      <c r="G83" s="385"/>
      <c r="H83" s="383"/>
      <c r="I83" s="385"/>
      <c r="J83" s="386"/>
    </row>
    <row r="84" spans="1:10" x14ac:dyDescent="0.25">
      <c r="A84" s="93"/>
      <c r="B84" s="124" t="s">
        <v>2198</v>
      </c>
      <c r="C84" s="203"/>
      <c r="D84" s="387">
        <f>E40</f>
        <v>1034.6187533</v>
      </c>
      <c r="E84" s="388"/>
      <c r="F84" s="388"/>
      <c r="G84" s="388"/>
      <c r="H84" s="388"/>
      <c r="I84" s="388"/>
      <c r="J84" s="389"/>
    </row>
    <row r="85" spans="1:10" x14ac:dyDescent="0.25">
      <c r="A85" s="93"/>
      <c r="B85" s="160"/>
      <c r="C85" s="204" t="s">
        <v>2227</v>
      </c>
      <c r="D85" s="390">
        <f>D82+D84</f>
        <v>6184.215795088</v>
      </c>
      <c r="E85" s="391">
        <f>E82</f>
        <v>4893.3653950130702</v>
      </c>
      <c r="F85" s="391">
        <f t="shared" ref="F85:I85" si="0">F82</f>
        <v>4605.7017450304384</v>
      </c>
      <c r="G85" s="391">
        <f t="shared" si="0"/>
        <v>4311.9788289132202</v>
      </c>
      <c r="H85" s="391">
        <f t="shared" si="0"/>
        <v>4017.2539074566512</v>
      </c>
      <c r="I85" s="391">
        <f t="shared" si="0"/>
        <v>15584.16981256669</v>
      </c>
      <c r="J85" s="394">
        <f>J82</f>
        <v>13474.41572741193</v>
      </c>
    </row>
    <row r="86" spans="1:10" x14ac:dyDescent="0.25">
      <c r="A86" s="93"/>
      <c r="B86" s="119"/>
      <c r="C86" s="205"/>
      <c r="D86" s="206"/>
      <c r="E86" s="206"/>
      <c r="F86" s="206"/>
      <c r="G86" s="206"/>
      <c r="H86" s="206"/>
      <c r="I86" s="206"/>
      <c r="J86" s="206"/>
    </row>
    <row r="87" spans="1:10" x14ac:dyDescent="0.25">
      <c r="A87" s="93"/>
      <c r="B87" s="111"/>
      <c r="C87" s="207" t="s">
        <v>2228</v>
      </c>
      <c r="D87" s="395">
        <f>D98</f>
        <v>3540</v>
      </c>
      <c r="E87" s="396">
        <f>E98</f>
        <v>5000</v>
      </c>
      <c r="F87" s="396">
        <f t="shared" ref="F87:I87" si="1">F98</f>
        <v>4000</v>
      </c>
      <c r="G87" s="396">
        <f t="shared" si="1"/>
        <v>3250</v>
      </c>
      <c r="H87" s="396">
        <f t="shared" si="1"/>
        <v>4250</v>
      </c>
      <c r="I87" s="396">
        <f t="shared" si="1"/>
        <v>19750</v>
      </c>
      <c r="J87" s="397">
        <f>J98</f>
        <v>3600</v>
      </c>
    </row>
    <row r="88" spans="1:10" x14ac:dyDescent="0.25">
      <c r="A88" s="93"/>
      <c r="B88" s="94"/>
      <c r="C88" s="94"/>
      <c r="D88" s="94"/>
      <c r="E88" s="94"/>
      <c r="F88" s="94"/>
      <c r="G88" s="94"/>
      <c r="H88" s="94"/>
      <c r="I88" s="94"/>
      <c r="J88" s="94"/>
    </row>
    <row r="89" spans="1:10" x14ac:dyDescent="0.25">
      <c r="A89" s="93" t="s">
        <v>2229</v>
      </c>
      <c r="B89" s="141" t="s">
        <v>2230</v>
      </c>
      <c r="C89" s="94"/>
      <c r="D89" s="94"/>
      <c r="E89" s="94"/>
      <c r="F89" s="94"/>
      <c r="G89" s="94"/>
      <c r="H89" s="94"/>
      <c r="I89" s="94"/>
      <c r="J89" s="94"/>
    </row>
    <row r="90" spans="1:10" x14ac:dyDescent="0.25">
      <c r="A90" s="93"/>
      <c r="B90" s="94"/>
      <c r="C90" s="94"/>
      <c r="D90" s="208"/>
      <c r="E90" s="94"/>
      <c r="F90" s="94"/>
      <c r="G90" s="94"/>
      <c r="H90" s="94"/>
      <c r="I90" s="94"/>
      <c r="J90" s="94"/>
    </row>
    <row r="91" spans="1:10" x14ac:dyDescent="0.25">
      <c r="A91" s="93"/>
      <c r="B91" s="114"/>
      <c r="C91" s="115"/>
      <c r="D91" s="121" t="s">
        <v>125</v>
      </c>
      <c r="E91" s="122" t="s">
        <v>127</v>
      </c>
      <c r="F91" s="202" t="s">
        <v>129</v>
      </c>
      <c r="G91" s="209" t="s">
        <v>131</v>
      </c>
      <c r="H91" s="122" t="s">
        <v>133</v>
      </c>
      <c r="I91" s="202" t="s">
        <v>135</v>
      </c>
      <c r="J91" s="167" t="s">
        <v>137</v>
      </c>
    </row>
    <row r="92" spans="1:10" x14ac:dyDescent="0.25">
      <c r="A92" s="93"/>
      <c r="B92" s="124" t="s">
        <v>2220</v>
      </c>
      <c r="C92" s="203"/>
      <c r="D92" s="377"/>
      <c r="E92" s="378"/>
      <c r="F92" s="379"/>
      <c r="G92" s="380"/>
      <c r="H92" s="378"/>
      <c r="I92" s="380"/>
      <c r="J92" s="381"/>
    </row>
    <row r="93" spans="1:10" x14ac:dyDescent="0.25">
      <c r="A93" s="93"/>
      <c r="B93" s="106" t="s">
        <v>556</v>
      </c>
      <c r="C93" s="171"/>
      <c r="D93" s="398">
        <v>4114.4818281799999</v>
      </c>
      <c r="E93" s="399">
        <v>4053.8433412099998</v>
      </c>
      <c r="F93" s="400">
        <v>3949.0527158</v>
      </c>
      <c r="G93" s="401">
        <v>3824.2663993800002</v>
      </c>
      <c r="H93" s="399">
        <v>3683.8516283099998</v>
      </c>
      <c r="I93" s="401">
        <v>15648.22750246</v>
      </c>
      <c r="J93" s="402">
        <v>16762.75904284</v>
      </c>
    </row>
    <row r="94" spans="1:10" x14ac:dyDescent="0.25">
      <c r="A94" s="93"/>
      <c r="B94" s="106" t="s">
        <v>558</v>
      </c>
      <c r="C94" s="171"/>
      <c r="D94" s="398"/>
      <c r="E94" s="399"/>
      <c r="F94" s="400"/>
      <c r="G94" s="401"/>
      <c r="H94" s="399"/>
      <c r="I94" s="401"/>
      <c r="J94" s="402"/>
    </row>
    <row r="95" spans="1:10" x14ac:dyDescent="0.25">
      <c r="A95" s="93"/>
      <c r="B95" s="124" t="s">
        <v>2198</v>
      </c>
      <c r="C95" s="203"/>
      <c r="D95" s="398">
        <f>E40</f>
        <v>1034.6187533</v>
      </c>
      <c r="E95" s="399"/>
      <c r="F95" s="400"/>
      <c r="G95" s="401"/>
      <c r="H95" s="399"/>
      <c r="I95" s="401"/>
      <c r="J95" s="402"/>
    </row>
    <row r="96" spans="1:10" x14ac:dyDescent="0.25">
      <c r="A96" s="93"/>
      <c r="B96" s="160"/>
      <c r="C96" s="204" t="s">
        <v>2231</v>
      </c>
      <c r="D96" s="390">
        <f>D93+D95</f>
        <v>5149.1005814800001</v>
      </c>
      <c r="E96" s="391">
        <f>E93</f>
        <v>4053.8433412099998</v>
      </c>
      <c r="F96" s="391">
        <f t="shared" ref="F96:I96" si="2">F93</f>
        <v>3949.0527158</v>
      </c>
      <c r="G96" s="391">
        <f t="shared" si="2"/>
        <v>3824.2663993800002</v>
      </c>
      <c r="H96" s="391">
        <f t="shared" si="2"/>
        <v>3683.8516283099998</v>
      </c>
      <c r="I96" s="391">
        <f t="shared" si="2"/>
        <v>15648.22750246</v>
      </c>
      <c r="J96" s="394">
        <f>J93</f>
        <v>16762.75904284</v>
      </c>
    </row>
    <row r="97" spans="1:10" x14ac:dyDescent="0.25">
      <c r="A97" s="93"/>
      <c r="B97" s="119"/>
      <c r="C97" s="205"/>
      <c r="D97" s="210"/>
      <c r="E97" s="210"/>
      <c r="F97" s="210"/>
      <c r="G97" s="210"/>
      <c r="H97" s="210"/>
      <c r="I97" s="210"/>
      <c r="J97" s="210"/>
    </row>
    <row r="98" spans="1:10" x14ac:dyDescent="0.25">
      <c r="A98" s="93"/>
      <c r="B98" s="211"/>
      <c r="C98" s="207" t="s">
        <v>2232</v>
      </c>
      <c r="D98" s="390">
        <v>3540</v>
      </c>
      <c r="E98" s="391">
        <v>5000</v>
      </c>
      <c r="F98" s="392">
        <v>4000</v>
      </c>
      <c r="G98" s="393">
        <v>3250</v>
      </c>
      <c r="H98" s="391">
        <v>4250</v>
      </c>
      <c r="I98" s="393">
        <v>19750</v>
      </c>
      <c r="J98" s="394">
        <v>3600</v>
      </c>
    </row>
    <row r="99" spans="1:10" x14ac:dyDescent="0.25">
      <c r="A99" s="93"/>
      <c r="B99" s="212"/>
      <c r="C99" s="213" t="s">
        <v>2233</v>
      </c>
      <c r="D99" s="399">
        <v>0</v>
      </c>
      <c r="E99" s="399">
        <v>0</v>
      </c>
      <c r="F99" s="399">
        <v>0</v>
      </c>
      <c r="G99" s="399">
        <v>0</v>
      </c>
      <c r="H99" s="399">
        <v>0</v>
      </c>
      <c r="I99" s="399">
        <v>0</v>
      </c>
      <c r="J99" s="402">
        <v>0</v>
      </c>
    </row>
    <row r="100" spans="1:10" x14ac:dyDescent="0.25">
      <c r="A100" s="93"/>
      <c r="B100" s="214"/>
      <c r="C100" s="215" t="s">
        <v>2234</v>
      </c>
      <c r="D100" s="403">
        <f>D98-D99</f>
        <v>3540</v>
      </c>
      <c r="E100" s="403">
        <f t="shared" ref="E100:I100" si="3">E98-E99</f>
        <v>5000</v>
      </c>
      <c r="F100" s="403">
        <f t="shared" si="3"/>
        <v>4000</v>
      </c>
      <c r="G100" s="403">
        <f t="shared" si="3"/>
        <v>3250</v>
      </c>
      <c r="H100" s="403">
        <f t="shared" si="3"/>
        <v>4250</v>
      </c>
      <c r="I100" s="403">
        <f t="shared" si="3"/>
        <v>19750</v>
      </c>
      <c r="J100" s="404">
        <f>J98-J99</f>
        <v>3600</v>
      </c>
    </row>
    <row r="101" spans="1:10" x14ac:dyDescent="0.25">
      <c r="A101" s="93"/>
      <c r="B101" s="94"/>
      <c r="C101" s="94"/>
      <c r="D101" s="94"/>
      <c r="E101" s="94"/>
      <c r="F101" s="94"/>
      <c r="G101" s="94"/>
      <c r="H101" s="94"/>
      <c r="I101" s="94"/>
      <c r="J101" s="94"/>
    </row>
    <row r="102" spans="1:10" x14ac:dyDescent="0.25">
      <c r="A102" s="93" t="s">
        <v>2235</v>
      </c>
      <c r="B102" s="141" t="s">
        <v>2236</v>
      </c>
      <c r="C102" s="94"/>
      <c r="D102" s="94"/>
      <c r="E102" s="94"/>
      <c r="F102" s="94"/>
      <c r="G102" s="94"/>
      <c r="H102" s="94"/>
      <c r="I102" s="94"/>
      <c r="J102" s="94"/>
    </row>
    <row r="103" spans="1:10" x14ac:dyDescent="0.25">
      <c r="A103" s="93"/>
      <c r="B103" s="94"/>
      <c r="C103" s="94"/>
      <c r="D103" s="94"/>
      <c r="E103" s="94"/>
      <c r="F103" s="94"/>
      <c r="G103" s="94"/>
      <c r="H103" s="94"/>
      <c r="I103" s="94"/>
      <c r="J103" s="94"/>
    </row>
    <row r="104" spans="1:10" x14ac:dyDescent="0.25">
      <c r="A104" s="93"/>
      <c r="B104" s="94"/>
      <c r="C104" s="94"/>
      <c r="D104" s="166" t="s">
        <v>798</v>
      </c>
      <c r="E104" s="123" t="s">
        <v>2237</v>
      </c>
      <c r="F104" s="94"/>
      <c r="G104" s="94"/>
      <c r="H104" s="94"/>
      <c r="I104" s="94"/>
      <c r="J104" s="94"/>
    </row>
    <row r="105" spans="1:10" x14ac:dyDescent="0.25">
      <c r="A105" s="93"/>
      <c r="B105" s="519" t="s">
        <v>2238</v>
      </c>
      <c r="C105" s="134" t="s">
        <v>2239</v>
      </c>
      <c r="D105" s="336">
        <v>0</v>
      </c>
      <c r="E105" s="337"/>
      <c r="F105" s="94"/>
      <c r="G105" s="94"/>
      <c r="H105" s="94"/>
      <c r="I105" s="94"/>
      <c r="J105" s="94"/>
    </row>
    <row r="106" spans="1:10" x14ac:dyDescent="0.25">
      <c r="A106" s="93"/>
      <c r="B106" s="520"/>
      <c r="C106" s="216" t="s">
        <v>2240</v>
      </c>
      <c r="D106" s="338">
        <v>0</v>
      </c>
      <c r="E106" s="339"/>
      <c r="F106" s="94"/>
      <c r="G106" s="94"/>
      <c r="H106" s="94"/>
      <c r="I106" s="94"/>
      <c r="J106" s="94"/>
    </row>
    <row r="107" spans="1:10" x14ac:dyDescent="0.25">
      <c r="A107" s="93"/>
      <c r="B107" s="94"/>
      <c r="C107" s="94"/>
      <c r="D107" s="94"/>
      <c r="E107" s="94"/>
      <c r="F107" s="94"/>
      <c r="G107" s="94"/>
      <c r="H107" s="94"/>
      <c r="I107" s="94"/>
      <c r="J107" s="94"/>
    </row>
    <row r="108" spans="1:10" x14ac:dyDescent="0.25">
      <c r="A108" s="93"/>
      <c r="B108" s="519" t="s">
        <v>2241</v>
      </c>
      <c r="C108" s="134" t="s">
        <v>2239</v>
      </c>
      <c r="D108" s="336">
        <v>0</v>
      </c>
      <c r="E108" s="337"/>
      <c r="F108" s="94"/>
      <c r="G108" s="94"/>
      <c r="H108" s="94"/>
      <c r="I108" s="94"/>
      <c r="J108" s="94"/>
    </row>
    <row r="109" spans="1:10" x14ac:dyDescent="0.25">
      <c r="A109" s="93"/>
      <c r="B109" s="520"/>
      <c r="C109" s="216" t="s">
        <v>2240</v>
      </c>
      <c r="D109" s="338">
        <v>0</v>
      </c>
      <c r="E109" s="339"/>
      <c r="F109" s="94"/>
      <c r="G109" s="94"/>
      <c r="H109" s="94"/>
      <c r="I109" s="94"/>
      <c r="J109" s="94"/>
    </row>
    <row r="110" spans="1:10" x14ac:dyDescent="0.25">
      <c r="A110" s="93"/>
      <c r="B110" s="94"/>
      <c r="C110" s="94"/>
      <c r="D110" s="94"/>
      <c r="E110" s="94"/>
      <c r="F110" s="94"/>
      <c r="G110" s="94"/>
      <c r="H110" s="94"/>
      <c r="I110" s="94"/>
      <c r="J110" s="94"/>
    </row>
    <row r="111" spans="1:10" x14ac:dyDescent="0.25">
      <c r="A111" s="93" t="s">
        <v>2242</v>
      </c>
      <c r="B111" s="141" t="s">
        <v>2243</v>
      </c>
      <c r="C111" s="94"/>
      <c r="D111" s="94"/>
      <c r="E111" s="94"/>
      <c r="F111" s="94"/>
      <c r="G111" s="94"/>
      <c r="H111" s="94"/>
      <c r="I111" s="94"/>
      <c r="J111" s="94"/>
    </row>
    <row r="112" spans="1:10" x14ac:dyDescent="0.25">
      <c r="A112" s="93"/>
      <c r="B112" s="94"/>
      <c r="C112" s="94"/>
      <c r="D112" s="94"/>
      <c r="E112" s="94"/>
      <c r="F112" s="94"/>
      <c r="G112" s="94"/>
      <c r="H112" s="94"/>
      <c r="I112" s="94"/>
      <c r="J112" s="94"/>
    </row>
    <row r="113" spans="1:10" x14ac:dyDescent="0.25">
      <c r="A113" s="93"/>
      <c r="B113" s="115"/>
      <c r="C113" s="166" t="s">
        <v>2207</v>
      </c>
      <c r="D113" s="123" t="s">
        <v>2237</v>
      </c>
      <c r="E113" s="94"/>
      <c r="F113" s="94"/>
      <c r="G113" s="94"/>
      <c r="H113" s="94"/>
      <c r="I113" s="94"/>
      <c r="J113" s="94"/>
    </row>
    <row r="114" spans="1:10" x14ac:dyDescent="0.25">
      <c r="A114" s="93"/>
      <c r="B114" s="217" t="s">
        <v>2244</v>
      </c>
      <c r="C114" s="340"/>
      <c r="D114" s="341"/>
      <c r="E114" s="94"/>
      <c r="F114" s="94"/>
      <c r="G114" s="94"/>
      <c r="H114" s="94"/>
      <c r="I114" s="94"/>
      <c r="J114" s="94"/>
    </row>
    <row r="115" spans="1:10" x14ac:dyDescent="0.25">
      <c r="A115" s="93"/>
      <c r="B115" s="218" t="s">
        <v>2245</v>
      </c>
      <c r="C115" s="342">
        <f>E40</f>
        <v>1034.6187533</v>
      </c>
      <c r="D115" s="343">
        <f>E73</f>
        <v>0.13732916872050413</v>
      </c>
      <c r="E115" s="94"/>
      <c r="F115" s="94"/>
      <c r="G115" s="94"/>
      <c r="H115" s="94"/>
      <c r="I115" s="94"/>
      <c r="J115" s="94"/>
    </row>
    <row r="116" spans="1:10" x14ac:dyDescent="0.25">
      <c r="A116" s="93"/>
      <c r="B116" s="217" t="s">
        <v>2246</v>
      </c>
      <c r="C116" s="340"/>
      <c r="D116" s="341"/>
      <c r="E116" s="94"/>
      <c r="F116" s="94"/>
      <c r="G116" s="94"/>
      <c r="H116" s="94"/>
      <c r="I116" s="94"/>
      <c r="J116" s="94"/>
    </row>
    <row r="117" spans="1:10" x14ac:dyDescent="0.25">
      <c r="A117" s="93"/>
      <c r="B117" s="170" t="s">
        <v>107</v>
      </c>
      <c r="C117" s="344">
        <f>C115</f>
        <v>1034.6187533</v>
      </c>
      <c r="D117" s="345">
        <f>D115</f>
        <v>0.13732916872050413</v>
      </c>
      <c r="E117" s="94"/>
      <c r="F117" s="94"/>
      <c r="G117" s="94"/>
      <c r="H117" s="94"/>
      <c r="I117" s="94"/>
      <c r="J117" s="94"/>
    </row>
    <row r="118" spans="1:10" x14ac:dyDescent="0.25">
      <c r="A118" s="93"/>
      <c r="B118" s="94"/>
      <c r="C118" s="94"/>
      <c r="D118" s="94"/>
      <c r="E118" s="94"/>
      <c r="F118" s="94"/>
      <c r="G118" s="94"/>
      <c r="H118" s="94"/>
      <c r="I118" s="94"/>
      <c r="J118" s="94"/>
    </row>
  </sheetData>
  <mergeCells count="2">
    <mergeCell ref="B105:B106"/>
    <mergeCell ref="B108:B109"/>
  </mergeCells>
  <hyperlinks>
    <hyperlink ref="E12" r:id="rId1" xr:uid="{00000000-0004-0000-0700-000000000000}"/>
  </hyperlinks>
  <pageMargins left="0.7" right="0.7" top="0.75" bottom="0.75" header="0.3" footer="0.3"/>
  <pageSetup paperSize="9" scale="73"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workbookViewId="0">
      <selection activeCell="K27" sqref="K27"/>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219"/>
      <c r="B1" s="220" t="s">
        <v>2158</v>
      </c>
      <c r="C1" s="221"/>
      <c r="D1" s="221"/>
      <c r="E1" s="221"/>
      <c r="F1" s="221"/>
    </row>
    <row r="2" spans="1:6" x14ac:dyDescent="0.25">
      <c r="A2" s="184"/>
      <c r="B2" s="1"/>
      <c r="C2" s="1"/>
      <c r="D2" s="1"/>
      <c r="E2" s="1"/>
      <c r="F2" s="1"/>
    </row>
    <row r="3" spans="1:6" x14ac:dyDescent="0.25">
      <c r="A3" s="184"/>
      <c r="B3" s="222" t="s">
        <v>2159</v>
      </c>
      <c r="C3" s="223" t="s">
        <v>3</v>
      </c>
      <c r="D3" s="224"/>
      <c r="E3" s="225"/>
      <c r="F3" s="1"/>
    </row>
    <row r="4" spans="1:6" x14ac:dyDescent="0.25">
      <c r="A4" s="184"/>
      <c r="B4" s="222" t="s">
        <v>2160</v>
      </c>
      <c r="C4" s="369">
        <v>45688</v>
      </c>
      <c r="D4" s="1" t="s">
        <v>2161</v>
      </c>
      <c r="E4" s="1"/>
      <c r="F4" s="1"/>
    </row>
    <row r="5" spans="1:6" x14ac:dyDescent="0.25">
      <c r="A5" s="184"/>
      <c r="B5" s="1"/>
      <c r="C5" s="1"/>
      <c r="D5" s="1"/>
      <c r="E5" s="1"/>
      <c r="F5" s="1"/>
    </row>
    <row r="6" spans="1:6" x14ac:dyDescent="0.25">
      <c r="A6" s="226">
        <v>4</v>
      </c>
      <c r="B6" s="220" t="s">
        <v>2247</v>
      </c>
      <c r="C6" s="220"/>
      <c r="D6" s="220"/>
      <c r="E6" s="220"/>
      <c r="F6" s="220"/>
    </row>
    <row r="7" spans="1:6" x14ac:dyDescent="0.25">
      <c r="A7" s="184"/>
      <c r="B7" s="1"/>
      <c r="C7" s="1"/>
      <c r="D7" s="1"/>
      <c r="E7" s="1"/>
      <c r="F7" s="1"/>
    </row>
    <row r="8" spans="1:6" x14ac:dyDescent="0.25">
      <c r="A8" s="184"/>
      <c r="B8" s="1"/>
      <c r="C8" s="1"/>
      <c r="D8" s="1"/>
      <c r="E8" s="1"/>
      <c r="F8" s="1"/>
    </row>
    <row r="9" spans="1:6" x14ac:dyDescent="0.25">
      <c r="A9" s="184" t="s">
        <v>2248</v>
      </c>
      <c r="B9" s="227" t="s">
        <v>2249</v>
      </c>
      <c r="C9" s="1"/>
      <c r="D9" s="1"/>
      <c r="E9" s="1"/>
      <c r="F9" s="1"/>
    </row>
    <row r="10" spans="1:6" x14ac:dyDescent="0.25">
      <c r="A10" s="184"/>
      <c r="B10" s="1"/>
      <c r="C10" s="1"/>
      <c r="D10" s="1"/>
      <c r="E10" s="1"/>
      <c r="F10" s="1"/>
    </row>
    <row r="11" spans="1:6" ht="25.5" x14ac:dyDescent="0.25">
      <c r="A11" s="184"/>
      <c r="B11" s="1"/>
      <c r="C11" s="284" t="s">
        <v>2250</v>
      </c>
      <c r="D11" s="1"/>
      <c r="E11" s="1"/>
      <c r="F11" s="1"/>
    </row>
    <row r="12" spans="1:6" x14ac:dyDescent="0.25">
      <c r="A12" s="184"/>
      <c r="B12" s="228" t="s">
        <v>2251</v>
      </c>
      <c r="C12" s="229">
        <v>1</v>
      </c>
      <c r="D12" s="1"/>
      <c r="E12" s="1"/>
      <c r="F12" s="1"/>
    </row>
    <row r="13" spans="1:6" x14ac:dyDescent="0.25">
      <c r="A13" s="184"/>
      <c r="B13" s="230" t="s">
        <v>2252</v>
      </c>
      <c r="C13" s="231"/>
      <c r="D13" s="1"/>
      <c r="E13" s="1"/>
      <c r="F13" s="1"/>
    </row>
    <row r="14" spans="1:6" x14ac:dyDescent="0.25">
      <c r="A14" s="184"/>
      <c r="B14" s="232" t="s">
        <v>2253</v>
      </c>
      <c r="C14" s="233">
        <v>0</v>
      </c>
      <c r="D14" s="1"/>
      <c r="E14" s="1"/>
      <c r="F14" s="1"/>
    </row>
    <row r="15" spans="1:6" x14ac:dyDescent="0.25">
      <c r="A15" s="184"/>
      <c r="B15" s="232" t="s">
        <v>2254</v>
      </c>
      <c r="C15" s="233">
        <v>0</v>
      </c>
      <c r="D15" s="1"/>
      <c r="E15" s="1"/>
      <c r="F15" s="1"/>
    </row>
    <row r="16" spans="1:6" x14ac:dyDescent="0.25">
      <c r="A16" s="184"/>
      <c r="B16" s="232" t="s">
        <v>2255</v>
      </c>
      <c r="C16" s="233">
        <v>0</v>
      </c>
      <c r="D16" s="1"/>
      <c r="E16" s="1"/>
      <c r="F16" s="1"/>
    </row>
    <row r="17" spans="1:6" x14ac:dyDescent="0.25">
      <c r="A17" s="184"/>
      <c r="B17" s="232" t="s">
        <v>2256</v>
      </c>
      <c r="C17" s="233">
        <v>0</v>
      </c>
      <c r="D17" s="1"/>
      <c r="E17" s="1"/>
      <c r="F17" s="1"/>
    </row>
    <row r="18" spans="1:6" x14ac:dyDescent="0.25">
      <c r="A18" s="184"/>
      <c r="B18" s="232" t="s">
        <v>2257</v>
      </c>
      <c r="C18" s="234">
        <v>0</v>
      </c>
      <c r="D18" s="1"/>
      <c r="E18" s="1"/>
      <c r="F18" s="1"/>
    </row>
    <row r="19" spans="1:6" x14ac:dyDescent="0.25">
      <c r="A19" s="184"/>
      <c r="B19" s="235" t="s">
        <v>2258</v>
      </c>
      <c r="C19" s="236">
        <v>0</v>
      </c>
      <c r="D19" s="1"/>
      <c r="E19" s="1"/>
      <c r="F19" s="1"/>
    </row>
    <row r="20" spans="1:6" x14ac:dyDescent="0.25">
      <c r="A20" s="184"/>
      <c r="B20" s="1"/>
      <c r="C20" s="1"/>
      <c r="D20" s="1"/>
      <c r="E20" s="1"/>
      <c r="F20" s="1"/>
    </row>
    <row r="21" spans="1:6" x14ac:dyDescent="0.25">
      <c r="A21" s="184" t="s">
        <v>2259</v>
      </c>
      <c r="B21" s="227" t="s">
        <v>2260</v>
      </c>
      <c r="C21" s="185"/>
      <c r="D21" s="1"/>
      <c r="E21" s="1"/>
      <c r="F21" s="1"/>
    </row>
    <row r="22" spans="1:6" x14ac:dyDescent="0.25">
      <c r="A22" s="184"/>
      <c r="B22" s="237"/>
      <c r="C22" s="185"/>
      <c r="D22" s="1"/>
      <c r="E22" s="1"/>
      <c r="F22" s="1"/>
    </row>
    <row r="23" spans="1:6" x14ac:dyDescent="0.25">
      <c r="A23" s="184"/>
      <c r="B23" s="238" t="s">
        <v>2261</v>
      </c>
      <c r="C23" s="239" t="s">
        <v>26</v>
      </c>
      <c r="D23" s="240" t="s">
        <v>2262</v>
      </c>
      <c r="E23" s="1"/>
      <c r="F23" s="184"/>
    </row>
    <row r="24" spans="1:6" x14ac:dyDescent="0.25">
      <c r="A24" s="184"/>
      <c r="B24" s="241" t="s">
        <v>2263</v>
      </c>
      <c r="C24" s="242" t="s">
        <v>2</v>
      </c>
      <c r="D24" s="243">
        <v>0</v>
      </c>
      <c r="E24" s="184"/>
      <c r="F24" s="1"/>
    </row>
    <row r="25" spans="1:6" x14ac:dyDescent="0.25">
      <c r="A25" s="184"/>
      <c r="B25" s="241"/>
      <c r="C25" s="244"/>
      <c r="D25" s="245"/>
      <c r="E25" s="1"/>
      <c r="F25" s="1"/>
    </row>
    <row r="26" spans="1:6" x14ac:dyDescent="0.25">
      <c r="A26" s="184"/>
      <c r="B26" s="246"/>
      <c r="C26" s="247"/>
      <c r="D26" s="248"/>
      <c r="E26" s="1"/>
      <c r="F26" s="1"/>
    </row>
    <row r="27" spans="1:6" x14ac:dyDescent="0.25">
      <c r="A27" s="184"/>
      <c r="B27" s="1"/>
      <c r="C27" s="1"/>
      <c r="D27" s="1"/>
      <c r="E27" s="1"/>
      <c r="F27" s="1"/>
    </row>
    <row r="28" spans="1:6" x14ac:dyDescent="0.25">
      <c r="A28" s="184" t="s">
        <v>2264</v>
      </c>
      <c r="B28" s="227" t="s">
        <v>2265</v>
      </c>
      <c r="C28" s="1"/>
      <c r="D28" s="1"/>
      <c r="E28" s="1"/>
      <c r="F28" s="1"/>
    </row>
    <row r="29" spans="1:6" x14ac:dyDescent="0.25">
      <c r="A29" s="184"/>
      <c r="B29" s="227"/>
      <c r="C29" s="1"/>
      <c r="D29" s="1"/>
      <c r="E29" s="1"/>
      <c r="F29" s="1"/>
    </row>
    <row r="30" spans="1:6" x14ac:dyDescent="0.25">
      <c r="A30" s="184"/>
      <c r="B30" s="1"/>
      <c r="C30" s="1"/>
      <c r="D30" s="1"/>
      <c r="E30" s="249" t="s">
        <v>2262</v>
      </c>
      <c r="F30" s="184"/>
    </row>
    <row r="31" spans="1:6" x14ac:dyDescent="0.25">
      <c r="A31" s="184"/>
      <c r="B31" s="250" t="s">
        <v>2266</v>
      </c>
      <c r="C31" s="251"/>
      <c r="D31" s="252"/>
      <c r="E31" s="253"/>
      <c r="F31" s="1"/>
    </row>
    <row r="32" spans="1:6" x14ac:dyDescent="0.25">
      <c r="A32" s="184"/>
      <c r="B32" s="254" t="s">
        <v>2267</v>
      </c>
      <c r="C32" s="255"/>
      <c r="D32" s="256"/>
      <c r="E32" s="257"/>
      <c r="F32" s="1"/>
    </row>
    <row r="33" spans="1:6" x14ac:dyDescent="0.25">
      <c r="A33" s="184"/>
      <c r="B33" s="258"/>
      <c r="C33" s="259"/>
      <c r="D33" s="260" t="s">
        <v>2268</v>
      </c>
      <c r="E33" s="225"/>
      <c r="F33" s="1"/>
    </row>
    <row r="34" spans="1:6" x14ac:dyDescent="0.25">
      <c r="A34" s="184"/>
      <c r="B34" s="261" t="s">
        <v>921</v>
      </c>
      <c r="C34" s="262" t="s">
        <v>2269</v>
      </c>
      <c r="D34" s="263"/>
      <c r="E34" s="264">
        <v>1</v>
      </c>
      <c r="F34" s="1"/>
    </row>
    <row r="35" spans="1:6" x14ac:dyDescent="0.25">
      <c r="A35" s="184"/>
      <c r="B35" s="232"/>
      <c r="C35" s="265" t="s">
        <v>1030</v>
      </c>
      <c r="D35" s="266"/>
      <c r="E35" s="267"/>
      <c r="F35" s="1"/>
    </row>
    <row r="36" spans="1:6" x14ac:dyDescent="0.25">
      <c r="A36" s="184"/>
      <c r="B36" s="232"/>
      <c r="C36" s="265" t="s">
        <v>1030</v>
      </c>
      <c r="D36" s="266"/>
      <c r="E36" s="267"/>
      <c r="F36" s="1"/>
    </row>
    <row r="37" spans="1:6" x14ac:dyDescent="0.25">
      <c r="A37" s="184"/>
      <c r="B37" s="268"/>
      <c r="C37" s="269" t="s">
        <v>1030</v>
      </c>
      <c r="D37" s="270"/>
      <c r="E37" s="271"/>
      <c r="F37" s="1"/>
    </row>
    <row r="38" spans="1:6" x14ac:dyDescent="0.25">
      <c r="A38" s="184"/>
      <c r="B38" s="272"/>
      <c r="C38" s="259"/>
      <c r="D38" s="260" t="s">
        <v>2270</v>
      </c>
      <c r="E38" s="225"/>
      <c r="F38" s="1"/>
    </row>
    <row r="39" spans="1:6" x14ac:dyDescent="0.25">
      <c r="A39" s="184"/>
      <c r="B39" s="273"/>
      <c r="C39" s="1"/>
      <c r="D39" s="1"/>
      <c r="E39" s="274"/>
      <c r="F39" s="1"/>
    </row>
    <row r="40" spans="1:6" x14ac:dyDescent="0.25">
      <c r="A40" s="184" t="s">
        <v>2271</v>
      </c>
      <c r="B40" s="227" t="s">
        <v>2272</v>
      </c>
      <c r="C40" s="1"/>
      <c r="D40" s="1"/>
      <c r="E40" s="1"/>
      <c r="F40" s="1"/>
    </row>
    <row r="41" spans="1:6" x14ac:dyDescent="0.25">
      <c r="A41" s="184"/>
      <c r="B41" s="1"/>
      <c r="C41" s="1"/>
      <c r="D41" s="1"/>
      <c r="E41" s="1"/>
      <c r="F41" s="1"/>
    </row>
    <row r="42" spans="1:6" x14ac:dyDescent="0.25">
      <c r="A42" s="184"/>
      <c r="B42" s="1"/>
      <c r="C42" s="1"/>
      <c r="D42" s="249" t="s">
        <v>2262</v>
      </c>
      <c r="E42" s="1"/>
      <c r="F42" s="1"/>
    </row>
    <row r="43" spans="1:6" x14ac:dyDescent="0.25">
      <c r="A43" s="184"/>
      <c r="B43" s="275" t="s">
        <v>2273</v>
      </c>
      <c r="C43" s="276"/>
      <c r="D43" s="277">
        <v>0.59224134154401697</v>
      </c>
      <c r="E43" s="1"/>
      <c r="F43" s="1"/>
    </row>
    <row r="44" spans="1:6" x14ac:dyDescent="0.25">
      <c r="A44" s="184"/>
      <c r="B44" s="278" t="s">
        <v>2274</v>
      </c>
      <c r="C44" s="279"/>
      <c r="D44" s="280">
        <v>0.300529482888582</v>
      </c>
      <c r="E44" s="1"/>
      <c r="F44" s="1"/>
    </row>
    <row r="45" spans="1:6" x14ac:dyDescent="0.25">
      <c r="A45" s="184"/>
      <c r="B45" s="278" t="s">
        <v>2275</v>
      </c>
      <c r="C45" s="279"/>
      <c r="D45" s="280">
        <v>8.4835103392213174E-2</v>
      </c>
      <c r="E45" s="1"/>
      <c r="F45" s="1"/>
    </row>
    <row r="46" spans="1:6" x14ac:dyDescent="0.25">
      <c r="A46" s="184"/>
      <c r="B46" s="278" t="s">
        <v>2276</v>
      </c>
      <c r="C46" s="279"/>
      <c r="D46" s="280">
        <v>1.2345759570358911E-2</v>
      </c>
      <c r="E46" s="1"/>
      <c r="F46" s="1"/>
    </row>
    <row r="47" spans="1:6" x14ac:dyDescent="0.25">
      <c r="A47" s="184"/>
      <c r="B47" s="278" t="s">
        <v>2277</v>
      </c>
      <c r="C47" s="279"/>
      <c r="D47" s="280">
        <v>8.5194238776924881E-3</v>
      </c>
      <c r="E47" s="1"/>
      <c r="F47" s="1"/>
    </row>
    <row r="48" spans="1:6" x14ac:dyDescent="0.25">
      <c r="A48" s="184"/>
      <c r="B48" s="281" t="s">
        <v>2278</v>
      </c>
      <c r="C48" s="282"/>
      <c r="D48" s="283">
        <v>1.5288887271365126E-3</v>
      </c>
      <c r="E48" s="1"/>
      <c r="F48" s="1"/>
    </row>
    <row r="49" spans="1:6" x14ac:dyDescent="0.25">
      <c r="A49" s="184"/>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topLeftCell="A13" workbookViewId="0">
      <selection activeCell="K27" sqref="K27"/>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19"/>
      <c r="B1" s="220" t="s">
        <v>2158</v>
      </c>
      <c r="C1" s="221"/>
      <c r="D1" s="221"/>
      <c r="E1" s="221"/>
      <c r="F1" s="221"/>
      <c r="G1" s="221"/>
      <c r="H1" s="221"/>
    </row>
    <row r="2" spans="1:8" x14ac:dyDescent="0.25">
      <c r="A2" s="273"/>
      <c r="B2" s="1"/>
      <c r="C2" s="1"/>
      <c r="D2" s="1"/>
      <c r="E2" s="1"/>
      <c r="F2" s="1"/>
      <c r="G2" s="1"/>
      <c r="H2" s="1"/>
    </row>
    <row r="3" spans="1:8" x14ac:dyDescent="0.25">
      <c r="A3" s="273"/>
      <c r="B3" s="222" t="s">
        <v>2159</v>
      </c>
      <c r="C3" s="223" t="s">
        <v>3</v>
      </c>
      <c r="D3" s="224"/>
      <c r="E3" s="225"/>
      <c r="F3" s="1"/>
      <c r="G3" s="1"/>
      <c r="H3" s="1"/>
    </row>
    <row r="4" spans="1:8" x14ac:dyDescent="0.25">
      <c r="A4" s="273"/>
      <c r="B4" s="222" t="s">
        <v>2160</v>
      </c>
      <c r="C4" s="369">
        <v>45688</v>
      </c>
      <c r="D4" s="1" t="s">
        <v>2161</v>
      </c>
      <c r="E4" s="1"/>
      <c r="F4" s="1"/>
      <c r="G4" s="1"/>
      <c r="H4" s="1"/>
    </row>
    <row r="5" spans="1:8" x14ac:dyDescent="0.25">
      <c r="A5" s="273"/>
      <c r="B5" s="1"/>
      <c r="C5" s="1"/>
      <c r="D5" s="1"/>
      <c r="E5" s="1"/>
      <c r="F5" s="1"/>
      <c r="G5" s="1"/>
      <c r="H5" s="1"/>
    </row>
    <row r="6" spans="1:8" x14ac:dyDescent="0.25">
      <c r="A6" s="226">
        <v>6</v>
      </c>
      <c r="B6" s="220" t="s">
        <v>2279</v>
      </c>
      <c r="C6" s="220"/>
      <c r="D6" s="220"/>
      <c r="E6" s="220"/>
      <c r="F6" s="220"/>
      <c r="G6" s="220"/>
      <c r="H6" s="220"/>
    </row>
    <row r="7" spans="1:8" x14ac:dyDescent="0.25">
      <c r="A7" s="184"/>
      <c r="B7" s="1"/>
      <c r="C7" s="1"/>
      <c r="D7" s="1"/>
      <c r="E7" s="1"/>
      <c r="F7" s="1"/>
      <c r="G7" s="1"/>
      <c r="H7" s="1"/>
    </row>
    <row r="8" spans="1:8" x14ac:dyDescent="0.25">
      <c r="A8" s="184"/>
      <c r="B8" s="1"/>
      <c r="C8" s="1"/>
      <c r="D8" s="1"/>
      <c r="E8" s="1"/>
      <c r="F8" s="1"/>
      <c r="G8" s="1"/>
      <c r="H8" s="1"/>
    </row>
    <row r="9" spans="1:8" x14ac:dyDescent="0.25">
      <c r="A9" s="184" t="s">
        <v>2280</v>
      </c>
      <c r="B9" s="227" t="s">
        <v>2281</v>
      </c>
      <c r="C9" s="1"/>
      <c r="D9" s="1"/>
      <c r="E9" s="1"/>
      <c r="F9" s="1"/>
      <c r="G9" s="1"/>
      <c r="H9" s="1"/>
    </row>
    <row r="10" spans="1:8" x14ac:dyDescent="0.25">
      <c r="A10" s="184"/>
      <c r="B10" s="94"/>
      <c r="C10" s="94"/>
      <c r="D10" s="346">
        <f>YEAR(C4)</f>
        <v>2025</v>
      </c>
      <c r="E10" s="347">
        <f>D10-1</f>
        <v>2024</v>
      </c>
      <c r="F10" s="347">
        <f>D10-2</f>
        <v>2023</v>
      </c>
      <c r="G10" s="348">
        <f>D10-3</f>
        <v>2022</v>
      </c>
      <c r="H10" s="1"/>
    </row>
    <row r="11" spans="1:8" x14ac:dyDescent="0.25">
      <c r="A11" s="184"/>
      <c r="B11" s="101" t="s">
        <v>2282</v>
      </c>
      <c r="C11" s="102"/>
      <c r="D11" s="349">
        <v>22000</v>
      </c>
      <c r="E11" s="350">
        <v>22750</v>
      </c>
      <c r="F11" s="350">
        <v>22000</v>
      </c>
      <c r="G11" s="351">
        <v>18750</v>
      </c>
      <c r="H11" s="1"/>
    </row>
    <row r="12" spans="1:8" x14ac:dyDescent="0.25">
      <c r="A12" s="184"/>
      <c r="B12" s="124" t="s">
        <v>2283</v>
      </c>
      <c r="C12" s="125"/>
      <c r="D12" s="352">
        <f>D13-D11</f>
        <v>21390</v>
      </c>
      <c r="E12" s="352">
        <f t="shared" ref="E12:F12" si="0">E13-E11</f>
        <v>21390</v>
      </c>
      <c r="F12" s="352">
        <f t="shared" si="0"/>
        <v>23740</v>
      </c>
      <c r="G12" s="354">
        <f>G13-G11</f>
        <v>26740</v>
      </c>
      <c r="H12" s="1"/>
    </row>
    <row r="13" spans="1:8" x14ac:dyDescent="0.25">
      <c r="A13" s="184"/>
      <c r="B13" s="160" t="s">
        <v>2284</v>
      </c>
      <c r="C13" s="162"/>
      <c r="D13" s="355">
        <f>D21</f>
        <v>43390</v>
      </c>
      <c r="E13" s="356">
        <f>E21</f>
        <v>44140</v>
      </c>
      <c r="F13" s="356">
        <f>F21</f>
        <v>45740</v>
      </c>
      <c r="G13" s="357">
        <f>G21</f>
        <v>45490</v>
      </c>
      <c r="H13" s="1"/>
    </row>
    <row r="14" spans="1:8" x14ac:dyDescent="0.25">
      <c r="A14" s="184"/>
      <c r="B14" s="94"/>
      <c r="C14" s="94"/>
      <c r="D14" s="97"/>
      <c r="E14" s="97"/>
      <c r="F14" s="97"/>
      <c r="G14" s="97"/>
      <c r="H14" s="1"/>
    </row>
    <row r="15" spans="1:8" x14ac:dyDescent="0.25">
      <c r="A15" s="184"/>
      <c r="B15" s="101" t="s">
        <v>2285</v>
      </c>
      <c r="C15" s="102"/>
      <c r="D15" s="358">
        <v>43390</v>
      </c>
      <c r="E15" s="358">
        <v>44140</v>
      </c>
      <c r="F15" s="358">
        <v>45740</v>
      </c>
      <c r="G15" s="359">
        <v>45490</v>
      </c>
      <c r="H15" s="1"/>
    </row>
    <row r="16" spans="1:8" x14ac:dyDescent="0.25">
      <c r="A16" s="184"/>
      <c r="B16" s="124" t="s">
        <v>2286</v>
      </c>
      <c r="C16" s="125"/>
      <c r="D16" s="360">
        <v>0</v>
      </c>
      <c r="E16" s="360">
        <v>0</v>
      </c>
      <c r="F16" s="360">
        <v>0</v>
      </c>
      <c r="G16" s="361">
        <v>0</v>
      </c>
      <c r="H16" s="1"/>
    </row>
    <row r="17" spans="1:8" x14ac:dyDescent="0.25">
      <c r="A17" s="184"/>
      <c r="B17" s="124" t="s">
        <v>2287</v>
      </c>
      <c r="C17" s="125"/>
      <c r="D17" s="360">
        <v>0</v>
      </c>
      <c r="E17" s="360">
        <v>0</v>
      </c>
      <c r="F17" s="362">
        <v>0</v>
      </c>
      <c r="G17" s="363">
        <v>0</v>
      </c>
      <c r="H17" s="1"/>
    </row>
    <row r="18" spans="1:8" x14ac:dyDescent="0.25">
      <c r="A18" s="184"/>
      <c r="B18" s="124" t="s">
        <v>2288</v>
      </c>
      <c r="C18" s="125"/>
      <c r="D18" s="360">
        <v>0</v>
      </c>
      <c r="E18" s="360">
        <v>0</v>
      </c>
      <c r="F18" s="362">
        <v>0</v>
      </c>
      <c r="G18" s="363">
        <v>0</v>
      </c>
      <c r="H18" s="1"/>
    </row>
    <row r="19" spans="1:8" x14ac:dyDescent="0.25">
      <c r="A19" s="184"/>
      <c r="B19" s="285" t="s">
        <v>2289</v>
      </c>
      <c r="C19" s="125"/>
      <c r="D19" s="360">
        <v>0</v>
      </c>
      <c r="E19" s="360">
        <v>0</v>
      </c>
      <c r="F19" s="362">
        <v>0</v>
      </c>
      <c r="G19" s="363">
        <v>0</v>
      </c>
      <c r="H19" s="1"/>
    </row>
    <row r="20" spans="1:8" x14ac:dyDescent="0.25">
      <c r="A20" s="184"/>
      <c r="B20" s="124" t="s">
        <v>105</v>
      </c>
      <c r="C20" s="125"/>
      <c r="D20" s="360">
        <v>0</v>
      </c>
      <c r="E20" s="360">
        <v>0</v>
      </c>
      <c r="F20" s="362">
        <v>0</v>
      </c>
      <c r="G20" s="363">
        <v>0</v>
      </c>
      <c r="H20" s="1"/>
    </row>
    <row r="21" spans="1:8" x14ac:dyDescent="0.25">
      <c r="A21" s="184"/>
      <c r="B21" s="160" t="s">
        <v>2284</v>
      </c>
      <c r="C21" s="162"/>
      <c r="D21" s="364">
        <f>D15</f>
        <v>43390</v>
      </c>
      <c r="E21" s="364">
        <f t="shared" ref="E21:F21" si="1">E15</f>
        <v>44140</v>
      </c>
      <c r="F21" s="364">
        <f t="shared" si="1"/>
        <v>45740</v>
      </c>
      <c r="G21" s="365">
        <f>G15</f>
        <v>45490</v>
      </c>
      <c r="H21" s="1"/>
    </row>
    <row r="22" spans="1:8" x14ac:dyDescent="0.25">
      <c r="A22" s="184"/>
      <c r="B22" s="94"/>
      <c r="C22" s="94"/>
      <c r="D22" s="97"/>
      <c r="E22" s="97"/>
      <c r="F22" s="286"/>
      <c r="G22" s="286"/>
      <c r="H22" s="1"/>
    </row>
    <row r="23" spans="1:8" x14ac:dyDescent="0.25">
      <c r="A23" s="184"/>
      <c r="B23" s="101" t="s">
        <v>255</v>
      </c>
      <c r="C23" s="102"/>
      <c r="D23" s="349">
        <v>43300</v>
      </c>
      <c r="E23" s="350">
        <v>44050</v>
      </c>
      <c r="F23" s="350">
        <v>45650</v>
      </c>
      <c r="G23" s="366">
        <v>44900</v>
      </c>
      <c r="H23" s="1"/>
    </row>
    <row r="24" spans="1:8" x14ac:dyDescent="0.25">
      <c r="A24" s="184"/>
      <c r="B24" s="124" t="s">
        <v>257</v>
      </c>
      <c r="C24" s="125"/>
      <c r="D24" s="352">
        <f>D26-D23-D25</f>
        <v>90</v>
      </c>
      <c r="E24" s="352">
        <f t="shared" ref="E24:F24" si="2">E26-E23-E25</f>
        <v>90</v>
      </c>
      <c r="F24" s="352">
        <f t="shared" si="2"/>
        <v>90</v>
      </c>
      <c r="G24" s="354">
        <f>G26-G23-G25</f>
        <v>590</v>
      </c>
      <c r="H24" s="1"/>
    </row>
    <row r="25" spans="1:8" x14ac:dyDescent="0.25">
      <c r="A25" s="184"/>
      <c r="B25" s="124" t="s">
        <v>105</v>
      </c>
      <c r="C25" s="125"/>
      <c r="D25" s="352">
        <v>0</v>
      </c>
      <c r="E25" s="353">
        <v>0</v>
      </c>
      <c r="F25" s="353">
        <v>0</v>
      </c>
      <c r="G25" s="354">
        <v>0</v>
      </c>
      <c r="H25" s="1"/>
    </row>
    <row r="26" spans="1:8" x14ac:dyDescent="0.25">
      <c r="A26" s="184"/>
      <c r="B26" s="160" t="s">
        <v>2284</v>
      </c>
      <c r="C26" s="162"/>
      <c r="D26" s="356">
        <f>D21</f>
        <v>43390</v>
      </c>
      <c r="E26" s="356">
        <f>E21</f>
        <v>44140</v>
      </c>
      <c r="F26" s="356">
        <f>F21</f>
        <v>45740</v>
      </c>
      <c r="G26" s="357">
        <f>G21</f>
        <v>45490</v>
      </c>
      <c r="H26" s="1"/>
    </row>
    <row r="27" spans="1:8" x14ac:dyDescent="0.25">
      <c r="A27" s="184"/>
      <c r="B27" s="1"/>
      <c r="C27" s="1"/>
      <c r="D27" s="1"/>
      <c r="E27" s="1"/>
      <c r="F27" s="1"/>
      <c r="G27" s="1"/>
      <c r="H27" s="1"/>
    </row>
    <row r="28" spans="1:8" x14ac:dyDescent="0.25">
      <c r="A28" s="184"/>
      <c r="B28" s="1"/>
      <c r="C28" s="1"/>
      <c r="D28" s="1"/>
      <c r="E28" s="1"/>
      <c r="F28" s="1"/>
      <c r="G28" s="1"/>
      <c r="H28" s="1"/>
    </row>
    <row r="29" spans="1:8" x14ac:dyDescent="0.25">
      <c r="A29" s="184" t="s">
        <v>2290</v>
      </c>
      <c r="B29" s="227" t="s">
        <v>2291</v>
      </c>
      <c r="C29" s="1"/>
      <c r="D29" s="1"/>
      <c r="E29" s="1"/>
      <c r="F29" s="1"/>
      <c r="G29" s="1"/>
      <c r="H29" s="1"/>
    </row>
    <row r="30" spans="1:8" x14ac:dyDescent="0.25">
      <c r="A30" s="1"/>
      <c r="B30" s="94"/>
      <c r="C30" s="94"/>
      <c r="D30" s="346">
        <f>D10</f>
        <v>2025</v>
      </c>
      <c r="E30" s="347">
        <f>E10</f>
        <v>2024</v>
      </c>
      <c r="F30" s="347">
        <f>F10</f>
        <v>2023</v>
      </c>
      <c r="G30" s="348">
        <f>G10</f>
        <v>2022</v>
      </c>
      <c r="H30" s="1"/>
    </row>
    <row r="31" spans="1:8" x14ac:dyDescent="0.25">
      <c r="A31" s="184"/>
      <c r="B31" s="101" t="s">
        <v>2282</v>
      </c>
      <c r="C31" s="102"/>
      <c r="D31" s="350">
        <v>0</v>
      </c>
      <c r="E31" s="350">
        <v>2250</v>
      </c>
      <c r="F31" s="350">
        <v>4750</v>
      </c>
      <c r="G31" s="351">
        <v>5750</v>
      </c>
      <c r="H31" s="1"/>
    </row>
    <row r="32" spans="1:8" x14ac:dyDescent="0.25">
      <c r="A32" s="184"/>
      <c r="B32" s="124" t="s">
        <v>2283</v>
      </c>
      <c r="C32" s="125"/>
      <c r="D32" s="353">
        <f>D33-D31</f>
        <v>0</v>
      </c>
      <c r="E32" s="353">
        <f t="shared" ref="E32:F32" si="3">E33-E31</f>
        <v>2000</v>
      </c>
      <c r="F32" s="353">
        <f t="shared" si="3"/>
        <v>3750</v>
      </c>
      <c r="G32" s="367">
        <f>G33-G31</f>
        <v>6600</v>
      </c>
      <c r="H32" s="1"/>
    </row>
    <row r="33" spans="1:8" x14ac:dyDescent="0.25">
      <c r="A33" s="184"/>
      <c r="B33" s="160" t="s">
        <v>2284</v>
      </c>
      <c r="C33" s="162"/>
      <c r="D33" s="356">
        <f>D41</f>
        <v>0</v>
      </c>
      <c r="E33" s="356">
        <f t="shared" ref="E33:F33" si="4">E41</f>
        <v>4250</v>
      </c>
      <c r="F33" s="356">
        <f t="shared" si="4"/>
        <v>8500</v>
      </c>
      <c r="G33" s="357">
        <f>G41</f>
        <v>12350</v>
      </c>
      <c r="H33" s="1"/>
    </row>
    <row r="34" spans="1:8" x14ac:dyDescent="0.25">
      <c r="A34" s="184"/>
      <c r="B34" s="94"/>
      <c r="C34" s="94"/>
      <c r="D34" s="97"/>
      <c r="E34" s="97"/>
      <c r="F34" s="97"/>
      <c r="G34" s="97"/>
      <c r="H34" s="1"/>
    </row>
    <row r="35" spans="1:8" x14ac:dyDescent="0.25">
      <c r="A35" s="184"/>
      <c r="B35" s="101" t="s">
        <v>2285</v>
      </c>
      <c r="C35" s="102"/>
      <c r="D35" s="350">
        <v>0</v>
      </c>
      <c r="E35" s="350">
        <v>4250</v>
      </c>
      <c r="F35" s="350">
        <v>8500</v>
      </c>
      <c r="G35" s="351">
        <v>12350</v>
      </c>
      <c r="H35" s="1"/>
    </row>
    <row r="36" spans="1:8" x14ac:dyDescent="0.25">
      <c r="A36" s="184"/>
      <c r="B36" s="124" t="s">
        <v>2286</v>
      </c>
      <c r="C36" s="125"/>
      <c r="D36" s="353">
        <v>0</v>
      </c>
      <c r="E36" s="353">
        <v>0</v>
      </c>
      <c r="F36" s="353">
        <v>0</v>
      </c>
      <c r="G36" s="354">
        <v>0</v>
      </c>
      <c r="H36" s="1"/>
    </row>
    <row r="37" spans="1:8" x14ac:dyDescent="0.25">
      <c r="A37" s="184"/>
      <c r="B37" s="124" t="s">
        <v>2287</v>
      </c>
      <c r="C37" s="125"/>
      <c r="D37" s="353">
        <v>0</v>
      </c>
      <c r="E37" s="353">
        <v>0</v>
      </c>
      <c r="F37" s="353">
        <v>0</v>
      </c>
      <c r="G37" s="354">
        <v>0</v>
      </c>
      <c r="H37" s="1"/>
    </row>
    <row r="38" spans="1:8" x14ac:dyDescent="0.25">
      <c r="A38" s="184"/>
      <c r="B38" s="124" t="s">
        <v>2288</v>
      </c>
      <c r="C38" s="125"/>
      <c r="D38" s="353">
        <v>0</v>
      </c>
      <c r="E38" s="353">
        <v>0</v>
      </c>
      <c r="F38" s="353">
        <v>0</v>
      </c>
      <c r="G38" s="354">
        <v>0</v>
      </c>
      <c r="H38" s="1"/>
    </row>
    <row r="39" spans="1:8" x14ac:dyDescent="0.25">
      <c r="A39" s="184"/>
      <c r="B39" s="285" t="s">
        <v>2289</v>
      </c>
      <c r="C39" s="125"/>
      <c r="D39" s="353">
        <v>0</v>
      </c>
      <c r="E39" s="353">
        <v>0</v>
      </c>
      <c r="F39" s="353">
        <v>0</v>
      </c>
      <c r="G39" s="354">
        <v>0</v>
      </c>
      <c r="H39" s="1"/>
    </row>
    <row r="40" spans="1:8" x14ac:dyDescent="0.25">
      <c r="A40" s="184"/>
      <c r="B40" s="124" t="s">
        <v>105</v>
      </c>
      <c r="C40" s="125"/>
      <c r="D40" s="353">
        <v>0</v>
      </c>
      <c r="E40" s="353">
        <v>0</v>
      </c>
      <c r="F40" s="353">
        <v>0</v>
      </c>
      <c r="G40" s="367">
        <v>0</v>
      </c>
      <c r="H40" s="1"/>
    </row>
    <row r="41" spans="1:8" x14ac:dyDescent="0.25">
      <c r="A41" s="184"/>
      <c r="B41" s="160" t="s">
        <v>2284</v>
      </c>
      <c r="C41" s="162"/>
      <c r="D41" s="356">
        <f>D35</f>
        <v>0</v>
      </c>
      <c r="E41" s="356">
        <f>E35</f>
        <v>4250</v>
      </c>
      <c r="F41" s="356">
        <f>F35</f>
        <v>8500</v>
      </c>
      <c r="G41" s="368">
        <f>G35</f>
        <v>12350</v>
      </c>
      <c r="H41" s="1"/>
    </row>
    <row r="42" spans="1:8" x14ac:dyDescent="0.25">
      <c r="A42" s="184"/>
      <c r="B42" s="94"/>
      <c r="C42" s="94"/>
      <c r="D42" s="97"/>
      <c r="E42" s="97"/>
      <c r="F42" s="97"/>
      <c r="G42" s="97"/>
      <c r="H42" s="1"/>
    </row>
    <row r="43" spans="1:8" x14ac:dyDescent="0.25">
      <c r="A43" s="184"/>
      <c r="B43" s="101" t="s">
        <v>255</v>
      </c>
      <c r="C43" s="102"/>
      <c r="D43" s="350">
        <v>0</v>
      </c>
      <c r="E43" s="350">
        <v>4250</v>
      </c>
      <c r="F43" s="350">
        <v>8500</v>
      </c>
      <c r="G43" s="351">
        <v>12350</v>
      </c>
      <c r="H43" s="1"/>
    </row>
    <row r="44" spans="1:8" x14ac:dyDescent="0.25">
      <c r="A44" s="184"/>
      <c r="B44" s="124" t="s">
        <v>257</v>
      </c>
      <c r="C44" s="125"/>
      <c r="D44" s="353">
        <f>D46-D43-D45</f>
        <v>0</v>
      </c>
      <c r="E44" s="353">
        <f t="shared" ref="E44:F44" si="5">E46-E43-E45</f>
        <v>0</v>
      </c>
      <c r="F44" s="353">
        <f t="shared" si="5"/>
        <v>0</v>
      </c>
      <c r="G44" s="354">
        <f>G46-G43-G45</f>
        <v>0</v>
      </c>
      <c r="H44" s="1"/>
    </row>
    <row r="45" spans="1:8" x14ac:dyDescent="0.25">
      <c r="A45" s="184"/>
      <c r="B45" s="124" t="s">
        <v>105</v>
      </c>
      <c r="C45" s="125"/>
      <c r="D45" s="353">
        <v>0</v>
      </c>
      <c r="E45" s="353">
        <v>0</v>
      </c>
      <c r="F45" s="353">
        <v>0</v>
      </c>
      <c r="G45" s="354">
        <v>0</v>
      </c>
      <c r="H45" s="1"/>
    </row>
    <row r="46" spans="1:8" x14ac:dyDescent="0.25">
      <c r="A46" s="184"/>
      <c r="B46" s="160" t="s">
        <v>2284</v>
      </c>
      <c r="C46" s="162"/>
      <c r="D46" s="356">
        <f>D41</f>
        <v>0</v>
      </c>
      <c r="E46" s="356">
        <f t="shared" ref="E46:F46" si="6">E41</f>
        <v>4250</v>
      </c>
      <c r="F46" s="356">
        <f t="shared" si="6"/>
        <v>8500</v>
      </c>
      <c r="G46" s="368">
        <f>G41</f>
        <v>12350</v>
      </c>
      <c r="H46" s="1"/>
    </row>
    <row r="47" spans="1:8" x14ac:dyDescent="0.25">
      <c r="A47" s="184"/>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HTT Covered Bond Label Reporting 31-01-2025</dc:title>
  <dc:creator>Societe Generale</dc:creator>
  <cp:lastModifiedBy>CRESSOT Perrine CommPco</cp:lastModifiedBy>
  <cp:lastPrinted>2025-02-28T16:47:00Z</cp:lastPrinted>
  <dcterms:created xsi:type="dcterms:W3CDTF">2020-12-29T15:50:15Z</dcterms:created>
  <dcterms:modified xsi:type="dcterms:W3CDTF">2025-03-04T08:04:48Z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