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1031_SG SFH  SG SCF - Rapports HTT - 30092024\"/>
    </mc:Choice>
  </mc:AlternateContent>
  <xr:revisionPtr revIDLastSave="0" documentId="13_ncr:1_{9A43EB76-D720-4977-B791-CB3C3A1E1CFD}" xr6:coauthVersionLast="47" xr6:coauthVersionMax="47" xr10:uidLastSave="{00000000-0000-0000-0000-000000000000}"/>
  <bookViews>
    <workbookView xWindow="-289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G32" i="9" s="1"/>
  <c r="F33" i="9"/>
  <c r="F32" i="9" s="1"/>
  <c r="D33" i="9"/>
  <c r="D32" i="9" s="1"/>
  <c r="G21" i="9"/>
  <c r="G26" i="9" s="1"/>
  <c r="G24" i="9" s="1"/>
  <c r="F21" i="9"/>
  <c r="F26" i="9" s="1"/>
  <c r="F24" i="9" s="1"/>
  <c r="E21" i="9"/>
  <c r="E26" i="9" s="1"/>
  <c r="E24" i="9" s="1"/>
  <c r="D21" i="9"/>
  <c r="D26" i="9" s="1"/>
  <c r="D24" i="9" s="1"/>
  <c r="G13" i="9"/>
  <c r="G12" i="9" s="1"/>
  <c r="F13" i="9"/>
  <c r="F12" i="9" s="1"/>
  <c r="D13" i="9"/>
  <c r="D12" i="9" s="1"/>
  <c r="D10" i="9"/>
  <c r="G10" i="9" s="1"/>
  <c r="G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D618" i="12"/>
  <c r="G616" i="12" s="1"/>
  <c r="C618" i="12"/>
  <c r="G617" i="12"/>
  <c r="G615" i="12"/>
  <c r="G614" i="12"/>
  <c r="F614" i="12"/>
  <c r="F618" i="12" s="1"/>
  <c r="D602" i="12"/>
  <c r="G601" i="12" s="1"/>
  <c r="C602" i="12"/>
  <c r="F599" i="12" s="1"/>
  <c r="F601" i="12"/>
  <c r="G600" i="12"/>
  <c r="F600" i="12"/>
  <c r="G599" i="12"/>
  <c r="G598" i="12"/>
  <c r="F598" i="12"/>
  <c r="F597" i="12"/>
  <c r="G596" i="12"/>
  <c r="F596" i="12"/>
  <c r="G595" i="12"/>
  <c r="G594" i="12"/>
  <c r="F594" i="12"/>
  <c r="F593" i="12"/>
  <c r="G592" i="12"/>
  <c r="F592" i="12"/>
  <c r="G591" i="12"/>
  <c r="G590" i="12"/>
  <c r="F590" i="12"/>
  <c r="F589" i="12"/>
  <c r="D587" i="12"/>
  <c r="G579" i="12" s="1"/>
  <c r="C587" i="12"/>
  <c r="F586" i="12"/>
  <c r="F585" i="12"/>
  <c r="F584" i="12"/>
  <c r="G583" i="12"/>
  <c r="F583" i="12"/>
  <c r="F582" i="12"/>
  <c r="F581" i="12"/>
  <c r="F580" i="12"/>
  <c r="F579" i="12"/>
  <c r="F578" i="12"/>
  <c r="F577" i="12"/>
  <c r="F576" i="12"/>
  <c r="G575" i="12"/>
  <c r="F575" i="12"/>
  <c r="F574" i="12"/>
  <c r="F573" i="12"/>
  <c r="F572" i="12"/>
  <c r="G571" i="12"/>
  <c r="F571" i="12"/>
  <c r="F570" i="12"/>
  <c r="F569" i="12"/>
  <c r="F587" i="12" s="1"/>
  <c r="D564" i="12"/>
  <c r="G560" i="12" s="1"/>
  <c r="C564" i="12"/>
  <c r="F562" i="12" s="1"/>
  <c r="F560" i="12"/>
  <c r="G556" i="12"/>
  <c r="F556" i="12"/>
  <c r="G552" i="12"/>
  <c r="F552" i="12"/>
  <c r="G548" i="12"/>
  <c r="F548" i="12"/>
  <c r="D507" i="12"/>
  <c r="C507" i="12"/>
  <c r="F505" i="12" s="1"/>
  <c r="G503" i="12"/>
  <c r="F503" i="12"/>
  <c r="G499" i="12"/>
  <c r="F499" i="12"/>
  <c r="D485" i="12"/>
  <c r="C485" i="12"/>
  <c r="F484" i="12" s="1"/>
  <c r="G484" i="12"/>
  <c r="G483" i="12"/>
  <c r="F483" i="12"/>
  <c r="G482" i="12"/>
  <c r="G481" i="12"/>
  <c r="F481" i="12"/>
  <c r="G480" i="12"/>
  <c r="G479" i="12"/>
  <c r="F479" i="12"/>
  <c r="G478" i="12"/>
  <c r="F478" i="12"/>
  <c r="G477" i="12"/>
  <c r="G485" i="12" s="1"/>
  <c r="F477" i="12"/>
  <c r="D472" i="12"/>
  <c r="C472" i="12"/>
  <c r="F470" i="12" s="1"/>
  <c r="F468" i="12"/>
  <c r="F464" i="12"/>
  <c r="F460" i="12"/>
  <c r="F456" i="12"/>
  <c r="F452" i="12"/>
  <c r="F448" i="12"/>
  <c r="G404" i="12"/>
  <c r="G403" i="12"/>
  <c r="D403" i="12"/>
  <c r="C403" i="12"/>
  <c r="G402" i="12"/>
  <c r="G401" i="12"/>
  <c r="G400" i="12"/>
  <c r="G399" i="12"/>
  <c r="G398" i="12"/>
  <c r="G397" i="12"/>
  <c r="G396" i="12"/>
  <c r="G395" i="12"/>
  <c r="D392" i="12"/>
  <c r="C392" i="12"/>
  <c r="F390" i="12" s="1"/>
  <c r="G388" i="12"/>
  <c r="F388" i="12"/>
  <c r="D385" i="12"/>
  <c r="G382" i="12" s="1"/>
  <c r="C385" i="12"/>
  <c r="F384" i="12" s="1"/>
  <c r="G384" i="12"/>
  <c r="G383" i="12"/>
  <c r="F383" i="12"/>
  <c r="G381" i="12"/>
  <c r="F381" i="12"/>
  <c r="G380" i="12"/>
  <c r="G379" i="12"/>
  <c r="F379" i="12"/>
  <c r="F378" i="12"/>
  <c r="D366" i="12"/>
  <c r="G362" i="12" s="1"/>
  <c r="C366" i="12"/>
  <c r="F364" i="12" s="1"/>
  <c r="F362" i="12"/>
  <c r="G358" i="12"/>
  <c r="F358" i="12"/>
  <c r="G354" i="12"/>
  <c r="F354" i="12"/>
  <c r="D349" i="12"/>
  <c r="G367" i="12" s="1"/>
  <c r="C349" i="12"/>
  <c r="F367" i="12" s="1"/>
  <c r="G348" i="12"/>
  <c r="F348" i="12"/>
  <c r="F347" i="12"/>
  <c r="F346" i="12"/>
  <c r="G345" i="12"/>
  <c r="F345" i="12"/>
  <c r="G344" i="12"/>
  <c r="F344" i="12"/>
  <c r="F343" i="12"/>
  <c r="F342" i="12"/>
  <c r="G341" i="12"/>
  <c r="F341" i="12"/>
  <c r="G340" i="12"/>
  <c r="F340" i="12"/>
  <c r="F339" i="12"/>
  <c r="F338" i="12"/>
  <c r="G337" i="12"/>
  <c r="F337" i="12"/>
  <c r="G336" i="12"/>
  <c r="F336" i="12"/>
  <c r="F335" i="12"/>
  <c r="F334" i="12"/>
  <c r="G333" i="12"/>
  <c r="F333" i="12"/>
  <c r="G332" i="12"/>
  <c r="F332" i="12"/>
  <c r="F331" i="12"/>
  <c r="F349" i="12" s="1"/>
  <c r="D326" i="12"/>
  <c r="G323" i="12" s="1"/>
  <c r="C326" i="12"/>
  <c r="G325" i="12"/>
  <c r="F325" i="12"/>
  <c r="F324" i="12"/>
  <c r="F323" i="12"/>
  <c r="G322" i="12"/>
  <c r="F322" i="12"/>
  <c r="G321" i="12"/>
  <c r="F321" i="12"/>
  <c r="F320" i="12"/>
  <c r="F319" i="12"/>
  <c r="G318" i="12"/>
  <c r="F318" i="12"/>
  <c r="F326" i="12" s="1"/>
  <c r="G317" i="12"/>
  <c r="F317" i="12"/>
  <c r="F316" i="12"/>
  <c r="F315" i="12"/>
  <c r="G314" i="12"/>
  <c r="F314" i="12"/>
  <c r="G313" i="12"/>
  <c r="F313" i="12"/>
  <c r="F312" i="12"/>
  <c r="F311" i="12"/>
  <c r="G310" i="12"/>
  <c r="F310" i="12"/>
  <c r="G309" i="12"/>
  <c r="F309" i="12"/>
  <c r="F308" i="12"/>
  <c r="F277" i="12"/>
  <c r="C273" i="12"/>
  <c r="F279" i="12" s="1"/>
  <c r="D272" i="12"/>
  <c r="D273" i="12" s="1"/>
  <c r="G277" i="12" s="1"/>
  <c r="C272" i="12"/>
  <c r="F271" i="12"/>
  <c r="F270" i="12"/>
  <c r="F267" i="12"/>
  <c r="F266" i="12"/>
  <c r="G256" i="12"/>
  <c r="G252" i="12"/>
  <c r="D250" i="12"/>
  <c r="D251" i="12" s="1"/>
  <c r="G246" i="12" s="1"/>
  <c r="C250" i="12"/>
  <c r="C251" i="12" s="1"/>
  <c r="D238" i="12"/>
  <c r="C238" i="12"/>
  <c r="F237" i="12" s="1"/>
  <c r="G237" i="12"/>
  <c r="G236" i="12"/>
  <c r="G235" i="12"/>
  <c r="F235" i="12"/>
  <c r="G234" i="12"/>
  <c r="F234" i="12"/>
  <c r="G233" i="12"/>
  <c r="G232" i="12"/>
  <c r="G231" i="12"/>
  <c r="F231" i="12"/>
  <c r="G230" i="12"/>
  <c r="F230" i="12"/>
  <c r="G229" i="12"/>
  <c r="G228" i="12"/>
  <c r="G227" i="12"/>
  <c r="F227" i="12"/>
  <c r="G226" i="12"/>
  <c r="F226" i="12"/>
  <c r="G225" i="12"/>
  <c r="G224" i="12"/>
  <c r="G223" i="12"/>
  <c r="F223" i="12"/>
  <c r="G222" i="12"/>
  <c r="F222" i="12"/>
  <c r="G221" i="12"/>
  <c r="G220" i="12"/>
  <c r="G219" i="12"/>
  <c r="F219" i="12"/>
  <c r="G218" i="12"/>
  <c r="F218" i="12"/>
  <c r="G217" i="12"/>
  <c r="G216" i="12"/>
  <c r="G215" i="12"/>
  <c r="G238" i="12" s="1"/>
  <c r="F215" i="12"/>
  <c r="G214" i="12"/>
  <c r="F214" i="12"/>
  <c r="C211" i="12"/>
  <c r="F201" i="12"/>
  <c r="F195" i="12"/>
  <c r="F194" i="12"/>
  <c r="F193" i="12"/>
  <c r="F192" i="12"/>
  <c r="F191" i="12"/>
  <c r="F183" i="12"/>
  <c r="F182" i="12"/>
  <c r="C182" i="12"/>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7" i="12"/>
  <c r="F36" i="12"/>
  <c r="F34" i="12"/>
  <c r="F32" i="12"/>
  <c r="F31" i="12"/>
  <c r="F29" i="12"/>
  <c r="C29" i="12"/>
  <c r="F27" i="12"/>
  <c r="D18" i="12"/>
  <c r="C18"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79" i="4" s="1"/>
  <c r="C585" i="4"/>
  <c r="F576" i="4" s="1"/>
  <c r="G584" i="4"/>
  <c r="G583" i="4"/>
  <c r="F583" i="4"/>
  <c r="F579" i="4"/>
  <c r="G578" i="4"/>
  <c r="F578" i="4"/>
  <c r="G577" i="4"/>
  <c r="G576" i="4"/>
  <c r="G574" i="4"/>
  <c r="F574" i="4"/>
  <c r="G573" i="4"/>
  <c r="G572" i="4"/>
  <c r="F572" i="4"/>
  <c r="D567" i="4"/>
  <c r="G564" i="4" s="1"/>
  <c r="C567" i="4"/>
  <c r="G566" i="4"/>
  <c r="G565" i="4"/>
  <c r="F565" i="4"/>
  <c r="F564" i="4"/>
  <c r="G563" i="4"/>
  <c r="G562" i="4"/>
  <c r="G561" i="4"/>
  <c r="F561" i="4"/>
  <c r="F560" i="4"/>
  <c r="G559" i="4"/>
  <c r="F559" i="4"/>
  <c r="G558" i="4"/>
  <c r="G557" i="4"/>
  <c r="F556" i="4"/>
  <c r="G555" i="4"/>
  <c r="F555" i="4"/>
  <c r="G554" i="4"/>
  <c r="G553" i="4"/>
  <c r="F553" i="4"/>
  <c r="F552" i="4"/>
  <c r="G551" i="4"/>
  <c r="F551" i="4"/>
  <c r="G550" i="4"/>
  <c r="G549" i="4"/>
  <c r="F549" i="4"/>
  <c r="D544" i="4"/>
  <c r="G541" i="4" s="1"/>
  <c r="C544" i="4"/>
  <c r="F538" i="4" s="1"/>
  <c r="G543" i="4"/>
  <c r="G542" i="4"/>
  <c r="F542" i="4"/>
  <c r="F541" i="4"/>
  <c r="G540" i="4"/>
  <c r="F540" i="4"/>
  <c r="G539" i="4"/>
  <c r="G538" i="4"/>
  <c r="G536" i="4"/>
  <c r="F536" i="4"/>
  <c r="G535" i="4"/>
  <c r="G534" i="4"/>
  <c r="F534" i="4"/>
  <c r="F533" i="4"/>
  <c r="G532" i="4"/>
  <c r="G531" i="4"/>
  <c r="G530" i="4"/>
  <c r="F530" i="4"/>
  <c r="F529" i="4"/>
  <c r="G528" i="4"/>
  <c r="F528" i="4"/>
  <c r="G527" i="4"/>
  <c r="G526" i="4"/>
  <c r="F526" i="4"/>
  <c r="F493" i="4"/>
  <c r="F492" i="4"/>
  <c r="F488" i="4"/>
  <c r="D487" i="4"/>
  <c r="G479" i="4" s="1"/>
  <c r="C487" i="4"/>
  <c r="F486" i="4" s="1"/>
  <c r="F483" i="4"/>
  <c r="F482" i="4"/>
  <c r="F479" i="4"/>
  <c r="F471" i="4"/>
  <c r="F470" i="4"/>
  <c r="F466" i="4"/>
  <c r="D465" i="4"/>
  <c r="G468" i="4" s="1"/>
  <c r="C465" i="4"/>
  <c r="F464" i="4" s="1"/>
  <c r="F461" i="4"/>
  <c r="F460" i="4"/>
  <c r="F457" i="4"/>
  <c r="D452" i="4"/>
  <c r="G447" i="4" s="1"/>
  <c r="C452" i="4"/>
  <c r="G446" i="4"/>
  <c r="F441" i="4"/>
  <c r="G430" i="4"/>
  <c r="G384" i="4"/>
  <c r="G383" i="4"/>
  <c r="G382" i="4"/>
  <c r="G381" i="4"/>
  <c r="G380" i="4"/>
  <c r="G379" i="4"/>
  <c r="G378" i="4"/>
  <c r="G377" i="4"/>
  <c r="G376" i="4"/>
  <c r="G375" i="4"/>
  <c r="G372" i="4"/>
  <c r="D372" i="4"/>
  <c r="C372" i="4"/>
  <c r="F370" i="4" s="1"/>
  <c r="G371" i="4"/>
  <c r="G370" i="4"/>
  <c r="G369" i="4"/>
  <c r="F369" i="4"/>
  <c r="G368" i="4"/>
  <c r="F368" i="4"/>
  <c r="D365" i="4"/>
  <c r="C365" i="4"/>
  <c r="G364" i="4"/>
  <c r="F364" i="4"/>
  <c r="F363" i="4"/>
  <c r="G362" i="4"/>
  <c r="F362" i="4"/>
  <c r="G361" i="4"/>
  <c r="F361" i="4"/>
  <c r="G360" i="4"/>
  <c r="F360" i="4"/>
  <c r="F359" i="4"/>
  <c r="G358" i="4"/>
  <c r="F358" i="4"/>
  <c r="F365" i="4" s="1"/>
  <c r="D346" i="4"/>
  <c r="C346" i="4"/>
  <c r="G345" i="4"/>
  <c r="F345" i="4"/>
  <c r="G344" i="4"/>
  <c r="F344" i="4"/>
  <c r="G340" i="4"/>
  <c r="F340" i="4"/>
  <c r="G339" i="4"/>
  <c r="F339" i="4"/>
  <c r="G338" i="4"/>
  <c r="F338" i="4"/>
  <c r="G337" i="4"/>
  <c r="F337" i="4"/>
  <c r="G336" i="4"/>
  <c r="F336" i="4"/>
  <c r="G335" i="4"/>
  <c r="F335" i="4"/>
  <c r="G334" i="4"/>
  <c r="F334" i="4"/>
  <c r="G333" i="4"/>
  <c r="G346" i="4" s="1"/>
  <c r="F333" i="4"/>
  <c r="F346" i="4" s="1"/>
  <c r="D328" i="4"/>
  <c r="C328" i="4"/>
  <c r="G310" i="4"/>
  <c r="G328" i="4" s="1"/>
  <c r="F310" i="4"/>
  <c r="F328" i="4" s="1"/>
  <c r="D305" i="4"/>
  <c r="C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G305" i="4" s="1"/>
  <c r="F290" i="4"/>
  <c r="F305" i="4" s="1"/>
  <c r="G289" i="4"/>
  <c r="F289" i="4"/>
  <c r="G288" i="4"/>
  <c r="F288" i="4"/>
  <c r="G287" i="4"/>
  <c r="F287" i="4"/>
  <c r="G255" i="4"/>
  <c r="F255" i="4"/>
  <c r="G251" i="4"/>
  <c r="F251" i="4"/>
  <c r="D249" i="4"/>
  <c r="G254" i="4" s="1"/>
  <c r="C249" i="4"/>
  <c r="F254" i="4" s="1"/>
  <c r="D248" i="4"/>
  <c r="C248" i="4"/>
  <c r="G245" i="4"/>
  <c r="F245" i="4"/>
  <c r="G242" i="4"/>
  <c r="F242" i="4"/>
  <c r="G241" i="4"/>
  <c r="F241" i="4"/>
  <c r="D227" i="4"/>
  <c r="G233" i="4" s="1"/>
  <c r="C227" i="4"/>
  <c r="F220" i="4" s="1"/>
  <c r="D226" i="4"/>
  <c r="C226" i="4"/>
  <c r="G220" i="4"/>
  <c r="D214" i="4"/>
  <c r="G194" i="4" s="1"/>
  <c r="C214" i="4"/>
  <c r="F194" i="4" s="1"/>
  <c r="G195" i="4"/>
  <c r="F195" i="4"/>
  <c r="G191" i="4"/>
  <c r="F191" i="4"/>
  <c r="F181"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F17" i="12" s="1"/>
  <c r="C310" i="10"/>
  <c r="C309" i="10"/>
  <c r="C308" i="10"/>
  <c r="C304" i="10"/>
  <c r="C303" i="10"/>
  <c r="C302" i="10"/>
  <c r="C301" i="10"/>
  <c r="D299" i="10"/>
  <c r="C299" i="10"/>
  <c r="C298" i="10"/>
  <c r="C297" i="10"/>
  <c r="C295" i="10"/>
  <c r="C294" i="10"/>
  <c r="G221" i="10"/>
  <c r="C182" i="10"/>
  <c r="C196" i="10" s="1"/>
  <c r="F180" i="10"/>
  <c r="F177" i="10"/>
  <c r="F182" i="10" s="1"/>
  <c r="C170" i="10"/>
  <c r="F169" i="10"/>
  <c r="F170" i="10" s="1"/>
  <c r="D169" i="10"/>
  <c r="F168" i="10"/>
  <c r="D168" i="10"/>
  <c r="F167" i="10"/>
  <c r="D167" i="10"/>
  <c r="D170" i="10" s="1"/>
  <c r="G168" i="10" s="1"/>
  <c r="F159" i="10"/>
  <c r="D159" i="10"/>
  <c r="G141" i="10" s="1"/>
  <c r="G159" i="10" s="1"/>
  <c r="C159" i="10"/>
  <c r="F141" i="10"/>
  <c r="D141" i="10"/>
  <c r="D133" i="10"/>
  <c r="C133" i="10"/>
  <c r="F115" i="10" s="1"/>
  <c r="F133" i="10" s="1"/>
  <c r="D115" i="10"/>
  <c r="G115" i="10" s="1"/>
  <c r="G133" i="10" s="1"/>
  <c r="D103" i="10"/>
  <c r="G101" i="10" s="1"/>
  <c r="C103" i="10"/>
  <c r="F102" i="10" s="1"/>
  <c r="G102" i="10"/>
  <c r="F99" i="10"/>
  <c r="G98" i="10"/>
  <c r="D80" i="10"/>
  <c r="G79" i="10" s="1"/>
  <c r="C80" i="10"/>
  <c r="F79" i="10" s="1"/>
  <c r="F78" i="10"/>
  <c r="F77" i="10"/>
  <c r="F76" i="10"/>
  <c r="F75" i="10"/>
  <c r="F74" i="10"/>
  <c r="F73" i="10"/>
  <c r="C313" i="10"/>
  <c r="C210" i="10" l="1"/>
  <c r="C211" i="10" s="1"/>
  <c r="F196" i="10" s="1"/>
  <c r="F210" i="10" s="1"/>
  <c r="F211" i="10" s="1"/>
  <c r="F80" i="10"/>
  <c r="G169" i="10"/>
  <c r="F224" i="4"/>
  <c r="F451" i="4"/>
  <c r="F447" i="4"/>
  <c r="F443" i="4"/>
  <c r="F439" i="4"/>
  <c r="F435" i="4"/>
  <c r="F431" i="4"/>
  <c r="G470" i="12"/>
  <c r="G466" i="12"/>
  <c r="G462" i="12"/>
  <c r="G458" i="12"/>
  <c r="G454" i="12"/>
  <c r="G450" i="12"/>
  <c r="G469" i="12"/>
  <c r="G465" i="12"/>
  <c r="G461" i="12"/>
  <c r="G457" i="12"/>
  <c r="G453" i="12"/>
  <c r="G449" i="12"/>
  <c r="G471" i="12"/>
  <c r="G467" i="12"/>
  <c r="G463" i="12"/>
  <c r="G459" i="12"/>
  <c r="G455" i="12"/>
  <c r="G451" i="12"/>
  <c r="F385" i="12"/>
  <c r="F602" i="12"/>
  <c r="G436" i="4"/>
  <c r="G470" i="4"/>
  <c r="G73" i="10"/>
  <c r="G449" i="4"/>
  <c r="G445" i="4"/>
  <c r="G441" i="4"/>
  <c r="G437" i="4"/>
  <c r="G433" i="4"/>
  <c r="G429" i="4"/>
  <c r="G492" i="4"/>
  <c r="F221" i="4"/>
  <c r="F437" i="4"/>
  <c r="G460" i="12"/>
  <c r="F96" i="10"/>
  <c r="F103" i="10" s="1"/>
  <c r="G225" i="4"/>
  <c r="G246" i="4"/>
  <c r="G443" i="4"/>
  <c r="G466" i="4"/>
  <c r="G74" i="10"/>
  <c r="G78" i="10"/>
  <c r="G96" i="10"/>
  <c r="G100" i="10"/>
  <c r="C190" i="10"/>
  <c r="C220" i="10"/>
  <c r="F193" i="4"/>
  <c r="F222" i="4"/>
  <c r="F228" i="4"/>
  <c r="F232" i="4"/>
  <c r="F243" i="4"/>
  <c r="F249" i="4" s="1"/>
  <c r="F247" i="4"/>
  <c r="F253" i="4"/>
  <c r="G363" i="4"/>
  <c r="G359" i="4"/>
  <c r="G365" i="4" s="1"/>
  <c r="F371" i="4"/>
  <c r="F372" i="4" s="1"/>
  <c r="F428" i="4"/>
  <c r="F433" i="4"/>
  <c r="G438" i="4"/>
  <c r="F444" i="4"/>
  <c r="F449" i="4"/>
  <c r="G457" i="4"/>
  <c r="F463" i="4"/>
  <c r="F467" i="4"/>
  <c r="F485" i="4"/>
  <c r="F489" i="4"/>
  <c r="G544" i="4"/>
  <c r="F532" i="4"/>
  <c r="F537" i="4"/>
  <c r="F566" i="4"/>
  <c r="F562" i="4"/>
  <c r="F558" i="4"/>
  <c r="F554" i="4"/>
  <c r="F567" i="4" s="1"/>
  <c r="F550" i="4"/>
  <c r="F575" i="4"/>
  <c r="F15" i="12"/>
  <c r="F33" i="12"/>
  <c r="F38" i="12"/>
  <c r="F30" i="12"/>
  <c r="F35" i="12"/>
  <c r="F28" i="12"/>
  <c r="G267" i="12"/>
  <c r="G392" i="12"/>
  <c r="G448" i="12"/>
  <c r="G464" i="12"/>
  <c r="G76" i="10"/>
  <c r="G493" i="4"/>
  <c r="G489" i="4"/>
  <c r="G486" i="4"/>
  <c r="G482" i="4"/>
  <c r="G456" i="12"/>
  <c r="F192" i="4"/>
  <c r="F225" i="4"/>
  <c r="F231" i="4"/>
  <c r="F246" i="4"/>
  <c r="F252" i="4"/>
  <c r="G192" i="4"/>
  <c r="F438" i="4"/>
  <c r="G462" i="4"/>
  <c r="G488" i="4"/>
  <c r="C59" i="10"/>
  <c r="F97" i="10"/>
  <c r="F101" i="10"/>
  <c r="G167" i="10"/>
  <c r="G170" i="10" s="1"/>
  <c r="G15" i="12"/>
  <c r="G18" i="12" s="1"/>
  <c r="G16" i="12"/>
  <c r="C187" i="4"/>
  <c r="G193" i="4"/>
  <c r="G222" i="4"/>
  <c r="G228" i="4"/>
  <c r="G232" i="4"/>
  <c r="G243" i="4"/>
  <c r="G247" i="4"/>
  <c r="G253" i="4"/>
  <c r="G428" i="4"/>
  <c r="F434" i="4"/>
  <c r="G439" i="4"/>
  <c r="G444" i="4"/>
  <c r="F450" i="4"/>
  <c r="G458" i="4"/>
  <c r="G463" i="4"/>
  <c r="F468" i="4"/>
  <c r="G480" i="4"/>
  <c r="G487" i="4" s="1"/>
  <c r="G485" i="4"/>
  <c r="F490" i="4"/>
  <c r="F557" i="4"/>
  <c r="F16" i="12"/>
  <c r="G505" i="12"/>
  <c r="G501" i="12"/>
  <c r="G504" i="12"/>
  <c r="G500" i="12"/>
  <c r="G507" i="12" s="1"/>
  <c r="G506" i="12"/>
  <c r="G502" i="12"/>
  <c r="F230" i="4"/>
  <c r="G224" i="4"/>
  <c r="F442" i="4"/>
  <c r="G77" i="10"/>
  <c r="G99" i="10"/>
  <c r="F432" i="4"/>
  <c r="G442" i="4"/>
  <c r="F448" i="4"/>
  <c r="G461" i="4"/>
  <c r="G432" i="4"/>
  <c r="G448" i="4"/>
  <c r="G484" i="4"/>
  <c r="G75" i="10"/>
  <c r="G97" i="10"/>
  <c r="F190" i="4"/>
  <c r="F214" i="4" s="1"/>
  <c r="F219" i="4"/>
  <c r="F223" i="4"/>
  <c r="F229" i="4"/>
  <c r="F233" i="4"/>
  <c r="F244" i="4"/>
  <c r="F250" i="4"/>
  <c r="F248" i="4" s="1"/>
  <c r="F429" i="4"/>
  <c r="G434" i="4"/>
  <c r="F440" i="4"/>
  <c r="F445" i="4"/>
  <c r="G450" i="4"/>
  <c r="F459" i="4"/>
  <c r="F481" i="4"/>
  <c r="F487" i="4" s="1"/>
  <c r="G490" i="4"/>
  <c r="F543" i="4"/>
  <c r="F539" i="4"/>
  <c r="F535" i="4"/>
  <c r="F531" i="4"/>
  <c r="F527" i="4"/>
  <c r="F544" i="4" s="1"/>
  <c r="F563" i="4"/>
  <c r="F584" i="4"/>
  <c r="F577" i="4"/>
  <c r="F573" i="4"/>
  <c r="F254" i="12"/>
  <c r="F248" i="12"/>
  <c r="F244" i="12"/>
  <c r="F257" i="12"/>
  <c r="F253" i="12"/>
  <c r="F247" i="12"/>
  <c r="F243" i="12"/>
  <c r="F256" i="12"/>
  <c r="F252" i="12"/>
  <c r="F246" i="12"/>
  <c r="F255" i="12"/>
  <c r="F249" i="12"/>
  <c r="F245" i="12"/>
  <c r="G390" i="12"/>
  <c r="G389" i="12"/>
  <c r="G391" i="12"/>
  <c r="G452" i="12"/>
  <c r="G468" i="12"/>
  <c r="G618" i="12"/>
  <c r="F436" i="4"/>
  <c r="G471" i="4"/>
  <c r="G467" i="4"/>
  <c r="G464" i="4"/>
  <c r="G460" i="4"/>
  <c r="G230" i="4"/>
  <c r="G431" i="4"/>
  <c r="G279" i="12"/>
  <c r="G275" i="12"/>
  <c r="G269" i="12"/>
  <c r="G265" i="12"/>
  <c r="G278" i="12"/>
  <c r="G274" i="12"/>
  <c r="G268" i="12"/>
  <c r="G276" i="12"/>
  <c r="G270" i="12"/>
  <c r="G266" i="12"/>
  <c r="F485" i="12"/>
  <c r="G483" i="4"/>
  <c r="F100" i="10"/>
  <c r="G221" i="4"/>
  <c r="G231" i="4"/>
  <c r="G252" i="4"/>
  <c r="F98" i="10"/>
  <c r="G190" i="4"/>
  <c r="G214" i="4" s="1"/>
  <c r="G219" i="4"/>
  <c r="G223" i="4"/>
  <c r="G229" i="4"/>
  <c r="G244" i="4"/>
  <c r="G250" i="4"/>
  <c r="F430" i="4"/>
  <c r="G435" i="4"/>
  <c r="G440" i="4"/>
  <c r="F446" i="4"/>
  <c r="G451" i="4"/>
  <c r="G459" i="4"/>
  <c r="F469" i="4"/>
  <c r="F462" i="4"/>
  <c r="F458" i="4"/>
  <c r="F465" i="4" s="1"/>
  <c r="G469" i="4"/>
  <c r="G481" i="4"/>
  <c r="F491" i="4"/>
  <c r="F484" i="4"/>
  <c r="F480" i="4"/>
  <c r="G491" i="4"/>
  <c r="G17" i="12"/>
  <c r="G254" i="12"/>
  <c r="G248" i="12"/>
  <c r="G244" i="12"/>
  <c r="G257" i="12"/>
  <c r="G253" i="12"/>
  <c r="G250" i="12" s="1"/>
  <c r="G247" i="12"/>
  <c r="G243" i="12"/>
  <c r="G255" i="12"/>
  <c r="G249" i="12"/>
  <c r="G245" i="12"/>
  <c r="G271" i="12"/>
  <c r="G364" i="12"/>
  <c r="G360" i="12"/>
  <c r="G356" i="12"/>
  <c r="G363" i="12"/>
  <c r="G359" i="12"/>
  <c r="G355" i="12"/>
  <c r="G365" i="12"/>
  <c r="G361" i="12"/>
  <c r="G357" i="12"/>
  <c r="G353" i="12"/>
  <c r="G562" i="12"/>
  <c r="G558" i="12"/>
  <c r="G554" i="12"/>
  <c r="G550" i="12"/>
  <c r="G546" i="12"/>
  <c r="G561" i="12"/>
  <c r="G557" i="12"/>
  <c r="G553" i="12"/>
  <c r="G549" i="12"/>
  <c r="G563" i="12"/>
  <c r="G559" i="12"/>
  <c r="G555" i="12"/>
  <c r="G551" i="12"/>
  <c r="G547" i="12"/>
  <c r="G585" i="12"/>
  <c r="G581" i="12"/>
  <c r="G577" i="12"/>
  <c r="G573" i="12"/>
  <c r="G569" i="12"/>
  <c r="G584" i="12"/>
  <c r="G580" i="12"/>
  <c r="G576" i="12"/>
  <c r="G572" i="12"/>
  <c r="G586" i="12"/>
  <c r="G582" i="12"/>
  <c r="G578" i="12"/>
  <c r="G574" i="12"/>
  <c r="G570" i="12"/>
  <c r="F276" i="12"/>
  <c r="F353" i="12"/>
  <c r="F357" i="12"/>
  <c r="F361" i="12"/>
  <c r="F365" i="12"/>
  <c r="F382" i="12"/>
  <c r="F391" i="12"/>
  <c r="F451" i="12"/>
  <c r="F455" i="12"/>
  <c r="F459" i="12"/>
  <c r="F463" i="12"/>
  <c r="F467" i="12"/>
  <c r="F471" i="12"/>
  <c r="F482" i="12"/>
  <c r="F502" i="12"/>
  <c r="F506" i="12"/>
  <c r="F547" i="12"/>
  <c r="F551" i="12"/>
  <c r="F555" i="12"/>
  <c r="F559" i="12"/>
  <c r="F563" i="12"/>
  <c r="D30" i="9"/>
  <c r="G529" i="4"/>
  <c r="G533" i="4"/>
  <c r="G537" i="4"/>
  <c r="G552" i="4"/>
  <c r="G567" i="4" s="1"/>
  <c r="G556" i="4"/>
  <c r="G560" i="4"/>
  <c r="G575" i="4"/>
  <c r="G585" i="4" s="1"/>
  <c r="G308" i="12"/>
  <c r="G312" i="12"/>
  <c r="G316" i="12"/>
  <c r="G320" i="12"/>
  <c r="G324" i="12"/>
  <c r="G326" i="12" s="1"/>
  <c r="G331" i="12"/>
  <c r="G335" i="12"/>
  <c r="G339" i="12"/>
  <c r="G343" i="12"/>
  <c r="G347" i="12"/>
  <c r="G378" i="12"/>
  <c r="G385" i="12" s="1"/>
  <c r="E10" i="9"/>
  <c r="E30" i="9" s="1"/>
  <c r="E13" i="9"/>
  <c r="E12" i="9" s="1"/>
  <c r="E33" i="9"/>
  <c r="E32" i="9" s="1"/>
  <c r="F591" i="12"/>
  <c r="F595" i="12"/>
  <c r="F10" i="9"/>
  <c r="F30" i="9" s="1"/>
  <c r="F216" i="12"/>
  <c r="F238" i="12" s="1"/>
  <c r="F220" i="12"/>
  <c r="F224" i="12"/>
  <c r="F228" i="12"/>
  <c r="F232" i="12"/>
  <c r="F236" i="12"/>
  <c r="F268" i="12"/>
  <c r="F274" i="12"/>
  <c r="F278" i="12"/>
  <c r="F355" i="12"/>
  <c r="F359" i="12"/>
  <c r="F363" i="12"/>
  <c r="F380" i="12"/>
  <c r="F389" i="12"/>
  <c r="F392" i="12" s="1"/>
  <c r="F449" i="12"/>
  <c r="F472" i="12" s="1"/>
  <c r="F453" i="12"/>
  <c r="F457" i="12"/>
  <c r="F461" i="12"/>
  <c r="F465" i="12"/>
  <c r="F469" i="12"/>
  <c r="F480" i="12"/>
  <c r="F500" i="12"/>
  <c r="F507" i="12" s="1"/>
  <c r="F504" i="12"/>
  <c r="F549" i="12"/>
  <c r="F553" i="12"/>
  <c r="F557" i="12"/>
  <c r="F561" i="12"/>
  <c r="F217" i="12"/>
  <c r="F221" i="12"/>
  <c r="F225" i="12"/>
  <c r="F229" i="12"/>
  <c r="F233" i="12"/>
  <c r="F265" i="12"/>
  <c r="F269" i="12"/>
  <c r="F275" i="12"/>
  <c r="F356" i="12"/>
  <c r="F360" i="12"/>
  <c r="F450" i="12"/>
  <c r="F454" i="12"/>
  <c r="F458" i="12"/>
  <c r="F462" i="12"/>
  <c r="F466" i="12"/>
  <c r="F501" i="12"/>
  <c r="F546" i="12"/>
  <c r="F564" i="12" s="1"/>
  <c r="F550" i="12"/>
  <c r="F554" i="12"/>
  <c r="F558" i="12"/>
  <c r="G311" i="12"/>
  <c r="G315" i="12"/>
  <c r="G319" i="12"/>
  <c r="G334" i="12"/>
  <c r="G338" i="12"/>
  <c r="G342" i="12"/>
  <c r="G346" i="12"/>
  <c r="G589" i="12"/>
  <c r="G602" i="12" s="1"/>
  <c r="G593" i="12"/>
  <c r="G597" i="12"/>
  <c r="G249" i="4" l="1"/>
  <c r="G564" i="12"/>
  <c r="G103" i="10"/>
  <c r="F226" i="4"/>
  <c r="F273" i="12"/>
  <c r="G587" i="12"/>
  <c r="G248" i="4"/>
  <c r="F366" i="12"/>
  <c r="F452" i="4"/>
  <c r="F272" i="12"/>
  <c r="G251" i="12"/>
  <c r="F227" i="4"/>
  <c r="G272" i="12"/>
  <c r="F250" i="12"/>
  <c r="G226" i="4"/>
  <c r="G465" i="4"/>
  <c r="G220" i="10"/>
  <c r="G223" i="10" s="1"/>
  <c r="C223" i="10"/>
  <c r="G80" i="10"/>
  <c r="G366" i="12"/>
  <c r="F585" i="4"/>
  <c r="C61" i="10"/>
  <c r="F190" i="10"/>
  <c r="C319" i="10"/>
  <c r="G452" i="4"/>
  <c r="G349" i="12"/>
  <c r="G227" i="4"/>
  <c r="G273" i="12"/>
  <c r="F251" i="12"/>
  <c r="G472" i="12"/>
  <c r="F18" i="12"/>
  <c r="F221" i="10" l="1"/>
  <c r="C39" i="10"/>
  <c r="F57" i="10"/>
  <c r="F56" i="10"/>
  <c r="F59" i="10"/>
  <c r="F220" i="10"/>
  <c r="F223" i="10" s="1"/>
  <c r="F61" i="10" l="1"/>
  <c r="D46" i="10"/>
  <c r="C4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<sst xmlns="http://schemas.openxmlformats.org/spreadsheetml/2006/main" count="3455" uniqueCount="2293">
  <si>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</si>
  <si>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</si>
  <si>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</si>
  <si>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</si>
  <si>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30/09/24</t>
  </si>
  <si>
    <t>Cut-off Date: 30/09/24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</si>
  <si>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</si>
  <si>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</si>
  <si>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</si>
  <si>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</si>
  <si>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</si>
  <si>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</si>
  <si>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</si>
  <si>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</si>
  <si>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</si>
  <si>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</si>
  <si>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</si>
  <si>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</si>
  <si>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</si>
  <si>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</si>
  <si>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</si>
  <si>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</si>
  <si>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</si>
  <si>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</si>
  <si>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</si>
  <si>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</si>
  <si>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</si>
  <si>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</si>
  <si>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</si>
  <si>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</si>
  <si>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</si>
  <si>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</si>
  <si>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</si>
  <si>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</si>
  <si>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</si>
  <si>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</si>
  <si>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</si>
  <si>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30/09/24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</si>
  <si>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</si>
  <si>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</si>
  <si>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</si>
  <si>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</si>
  <si>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</si>
  <si>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</si>
  <si>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</si>
  <si>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</si>
  <si>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</si>
  <si>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</si>
  <si>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</si>
  <si>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</si>
  <si>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</si>
  <si>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</si>
  <si>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</si>
  <si>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</si>
  <si>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</si>
  <si>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</si>
  <si>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</si>
  <si>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</si>
  <si>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</si>
  <si>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</si>
  <si>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</si>
  <si>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</si>
  <si>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</si>
  <si>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</si>
  <si>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</si>
  <si>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</si>
  <si>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</si>
  <si>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</si>
  <si>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</si>
  <si>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</si>
  <si>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</si>
  <si>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</si>
  <si>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</si>
  <si>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</si>
  <si>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</si>
  <si>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</si>
  <si>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</si>
  <si>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</si>
  <si>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</si>
  <si>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</si>
  <si>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</si>
  <si>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</si>
  <si>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</si>
  <si>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</si>
  <si>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</si>
  <si>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</si>
  <si>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</si>
  <si>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</si>
  <si>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</si>
  <si>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</si>
  <si>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</si>
  <si>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</si>
  <si>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</si>
  <si>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</si>
  <si>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</si>
  <si>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</si>
  <si>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</si>
  <si>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</si>
  <si>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</si>
  <si>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</si>
  <si>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</si>
  <si>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</si>
  <si>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</si>
  <si>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</si>
  <si>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</si>
  <si>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</si>
  <si>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</si>
  <si>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</si>
  <si>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</si>
  <si>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</si>
  <si>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</si>
  <si>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</si>
  <si>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</si>
  <si>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</si>
  <si>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</si>
  <si>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</si>
  <si>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</si>
  <si>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</si>
  <si>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</si>
  <si>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</si>
  <si>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</si>
  <si>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</si>
  <si>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</si>
  <si>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</si>
  <si>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</si>
  <si>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</si>
  <si>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</si>
  <si>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</si>
  <si>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</si>
  <si>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</si>
  <si>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</si>
  <si>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</si>
  <si>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</si>
  <si>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</si>
  <si>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</si>
  <si>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</si>
  <si>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</si>
  <si>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</si>
  <si>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</si>
  <si>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</si>
  <si>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</si>
  <si>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</si>
  <si>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</si>
  <si>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</si>
  <si>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</si>
  <si>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</si>
  <si>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</si>
  <si>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</si>
  <si>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</si>
  <si>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</si>
  <si>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</si>
  <si>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</si>
  <si>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</si>
  <si>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</si>
  <si>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</si>
  <si>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</si>
  <si>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</si>
  <si>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</si>
  <si>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</si>
  <si>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</si>
  <si>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</si>
  <si>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</si>
  <si>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</si>
  <si>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</si>
  <si>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</si>
  <si>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</si>
  <si>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</si>
  <si>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</si>
  <si>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</si>
  <si>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</si>
  <si>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</si>
  <si>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</si>
  <si>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</si>
  <si>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</si>
  <si>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</si>
  <si>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</si>
  <si>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</si>
  <si>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</si>
  <si>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</si>
  <si>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</si>
  <si>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</si>
  <si>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</si>
  <si>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</si>
  <si>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</si>
  <si>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</si>
  <si>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</si>
  <si>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</si>
  <si>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</si>
  <si>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</si>
  <si>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</si>
  <si>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</si>
  <si>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</si>
  <si>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</si>
  <si>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</si>
  <si>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</si>
  <si>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</si>
  <si>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</si>
  <si>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</si>
  <si>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</si>
  <si>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</si>
  <si>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</si>
  <si>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</si>
  <si>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</si>
  <si>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</si>
  <si>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</si>
  <si>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</si>
  <si>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</si>
  <si>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</si>
  <si>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</si>
  <si>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</si>
  <si>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</si>
  <si>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</si>
  <si>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</si>
  <si>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</si>
  <si>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</si>
  <si>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</si>
  <si>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</si>
  <si>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</si>
  <si>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</si>
  <si>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</si>
  <si>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</si>
  <si>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</si>
  <si>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</si>
  <si>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</si>
  <si>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</si>
  <si>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</si>
  <si>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</si>
  <si>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</si>
  <si>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</si>
  <si>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</si>
  <si>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</si>
  <si>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</si>
  <si>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</si>
  <si>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</si>
  <si>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</si>
  <si>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</si>
  <si>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</si>
  <si>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</si>
  <si>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</si>
  <si>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</si>
  <si>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</si>
  <si>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</si>
  <si>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</si>
  <si>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</si>
  <si>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</si>
  <si>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</si>
  <si>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</si>
  <si>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</si>
  <si>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</si>
  <si>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</si>
  <si>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</si>
  <si>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</si>
  <si>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</si>
  <si>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</si>
  <si>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</si>
  <si>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</si>
  <si>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</si>
  <si>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</si>
  <si>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</si>
  <si>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</si>
  <si>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</si>
  <si>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</si>
  <si>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</si>
  <si>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</si>
  <si>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</si>
  <si>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</si>
  <si>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</si>
  <si>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</si>
  <si>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</si>
  <si>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</si>
  <si>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</si>
  <si>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</si>
  <si>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</si>
  <si>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</si>
  <si>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</si>
  <si>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</si>
  <si>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</si>
  <si>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</si>
  <si>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</si>
  <si>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</si>
  <si>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</si>
  <si>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</si>
  <si>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</si>
  <si>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</si>
  <si>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</si>
  <si>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</si>
  <si>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</si>
  <si>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</si>
  <si>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</si>
  <si>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</si>
  <si>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</si>
  <si>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</si>
  <si>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</si>
  <si>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</si>
  <si>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</si>
  <si>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</si>
  <si>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</si>
  <si>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</si>
  <si>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</si>
  <si>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</si>
  <si>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</si>
  <si>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</si>
  <si>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</si>
  <si>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</si>
  <si>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</si>
  <si>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</si>
  <si>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</si>
  <si>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</si>
  <si>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</si>
  <si>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</si>
  <si>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</si>
  <si>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</si>
  <si>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</si>
  <si>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</si>
  <si>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</si>
  <si>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</si>
  <si>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</si>
  <si>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</si>
  <si>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</si>
  <si>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</si>
  <si>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</si>
  <si>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</si>
  <si>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</si>
  <si>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</si>
  <si>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</si>
  <si>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</si>
  <si>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</si>
  <si>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</si>
  <si>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</si>
  <si>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</si>
  <si>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</si>
  <si>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</si>
  <si>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</si>
  <si>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</si>
  <si>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</si>
  <si>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</si>
  <si>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</si>
  <si>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</si>
  <si>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</si>
  <si>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</si>
  <si>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</si>
  <si>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</si>
  <si>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</si>
  <si>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</si>
  <si>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</si>
  <si>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</si>
  <si>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</si>
  <si>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</si>
  <si>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</si>
  <si>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</si>
  <si>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</si>
  <si>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</si>
  <si>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</si>
  <si>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</si>
  <si>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</si>
  <si>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</si>
  <si>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</si>
  <si>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</si>
  <si>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</si>
  <si>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</si>
  <si>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</si>
  <si>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</si>
  <si>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</si>
  <si>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</si>
  <si>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</si>
  <si>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</si>
  <si>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</si>
  <si>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</si>
  <si>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</si>
  <si>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</si>
  <si>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</si>
  <si>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</si>
  <si>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</si>
  <si>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</si>
  <si>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</si>
  <si>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</si>
  <si>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</si>
  <si>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</si>
  <si>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</si>
  <si>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</si>
  <si>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</si>
  <si>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</si>
  <si>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</si>
  <si>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</si>
  <si>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</si>
  <si>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</si>
  <si>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</si>
  <si>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</si>
  <si>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</si>
  <si>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</si>
  <si>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</si>
  <si>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</si>
  <si>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</si>
  <si>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</si>
  <si>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</si>
  <si>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</si>
  <si>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</si>
  <si>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</si>
  <si>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</si>
  <si>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</si>
  <si>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</si>
  <si>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</si>
  <si>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</si>
  <si>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</si>
  <si>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</si>
  <si>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</si>
  <si>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</si>
  <si>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</si>
  <si>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</si>
  <si>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</si>
  <si>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</si>
  <si>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</si>
  <si>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</si>
  <si>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</si>
  <si>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</si>
  <si>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</si>
  <si>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</si>
  <si>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</si>
  <si>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</si>
  <si>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</si>
  <si>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</si>
  <si>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</si>
  <si>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</si>
  <si>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</si>
  <si>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</si>
  <si>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</si>
  <si>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</si>
  <si>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</si>
  <si>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</si>
  <si>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</si>
  <si>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</si>
  <si>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</si>
  <si>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</si>
  <si>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</si>
  <si>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</si>
  <si>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</si>
  <si>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</si>
  <si>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</si>
  <si>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</si>
  <si>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</si>
  <si>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</si>
  <si>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</si>
  <si>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</si>
  <si>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</si>
  <si>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</si>
  <si>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</si>
  <si>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</si>
  <si>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</si>
  <si>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</si>
  <si>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</si>
  <si>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</si>
  <si>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</si>
  <si>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</si>
  <si>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</si>
  <si>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</si>
  <si>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</si>
  <si>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</si>
  <si>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</si>
  <si>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</si>
  <si>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</si>
  <si>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</si>
  <si>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</si>
  <si>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</si>
  <si>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</si>
  <si>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</si>
  <si>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</si>
  <si>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</si>
  <si>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</si>
  <si>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</si>
  <si>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</si>
  <si>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</si>
  <si>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</si>
  <si>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</si>
  <si>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</si>
  <si>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</si>
  <si>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</si>
  <si>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</si>
  <si>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</si>
  <si>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</si>
  <si>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</si>
  <si>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</si>
  <si>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</si>
  <si>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</si>
  <si>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</si>
  <si>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</si>
  <si>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</si>
  <si>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</si>
  <si>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</si>
  <si>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</si>
  <si>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</si>
  <si>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</si>
  <si>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</si>
  <si>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</si>
  <si>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</si>
  <si>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</si>
  <si>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</si>
  <si>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</si>
  <si>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</si>
  <si>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</si>
  <si>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</si>
  <si>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</si>
  <si>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</si>
  <si>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</si>
  <si>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</si>
  <si>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</si>
  <si>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</si>
  <si>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</si>
  <si>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</si>
  <si>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</si>
  <si>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</si>
  <si>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</si>
  <si>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</si>
  <si>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</si>
  <si>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</si>
  <si>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</si>
  <si>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</si>
  <si>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</si>
  <si>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</si>
  <si>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</si>
  <si>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</si>
  <si>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</si>
  <si>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</si>
  <si>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</si>
  <si>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</si>
  <si>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</si>
  <si>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</si>
  <si>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</si>
  <si>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</si>
  <si>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</si>
  <si>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</si>
  <si>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</si>
  <si>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</si>
  <si>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</si>
  <si>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</si>
  <si>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</si>
  <si>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</si>
  <si>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</si>
  <si>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</si>
  <si>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</si>
  <si>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</si>
  <si>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</si>
  <si>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</si>
  <si>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</si>
  <si>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</si>
  <si>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</si>
  <si>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</si>
  <si>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</si>
  <si>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</si>
  <si>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</si>
  <si>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</si>
  <si>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</si>
  <si>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</si>
  <si>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</si>
  <si>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</si>
  <si>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</si>
  <si>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</si>
  <si>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</si>
  <si>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</si>
  <si>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</si>
  <si>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</si>
  <si>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</si>
  <si>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</si>
  <si>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</si>
  <si>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</si>
  <si>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</si>
  <si>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</si>
  <si>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</si>
  <si>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</si>
  <si>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</si>
  <si>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</si>
  <si>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</si>
  <si>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</si>
  <si>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</si>
  <si>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</si>
  <si>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</si>
  <si>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</si>
  <si>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</si>
  <si>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</si>
  <si>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</si>
  <si>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</si>
  <si>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</si>
  <si>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</si>
  <si>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</si>
  <si>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</si>
  <si>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</si>
  <si>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</si>
  <si>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</si>
  <si>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</si>
  <si>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</si>
  <si>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</si>
  <si>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</si>
  <si>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</si>
  <si>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</si>
  <si>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</si>
  <si>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</si>
  <si>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</si>
  <si>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</si>
  <si>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</si>
  <si>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</si>
  <si>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</si>
  <si>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</si>
  <si>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</si>
  <si>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</si>
  <si>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</si>
  <si>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</si>
  <si>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</si>
  <si>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</si>
  <si>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</si>
  <si>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</si>
  <si>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</si>
  <si>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</si>
  <si>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</si>
  <si>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</si>
  <si>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</si>
  <si>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</si>
  <si>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</si>
  <si>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</si>
  <si>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</si>
  <si>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</si>
  <si>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</si>
  <si>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</si>
  <si>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</si>
  <si>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</si>
  <si>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</si>
  <si>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</si>
  <si>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</si>
  <si>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</si>
  <si>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</si>
  <si>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</si>
  <si>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</si>
  <si>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</si>
  <si>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</si>
  <si>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</si>
  <si>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</si>
  <si>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</si>
  <si>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</si>
  <si>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</si>
  <si>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</si>
  <si>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</si>
  <si>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</si>
  <si>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</si>
  <si>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</si>
  <si>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</si>
  <si>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</si>
  <si>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</si>
  <si>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</si>
  <si>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</si>
  <si>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</si>
  <si>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</si>
  <si>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</si>
  <si>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</si>
  <si>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</si>
  <si>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</si>
  <si>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</si>
  <si>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</si>
  <si>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</si>
  <si>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</si>
  <si>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</si>
  <si>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</si>
  <si>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</si>
  <si>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</si>
  <si>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</si>
  <si>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</si>
  <si>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</si>
  <si>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</si>
  <si>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</si>
  <si>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</si>
  <si>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</si>
  <si>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</si>
  <si>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</si>
  <si>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</si>
  <si>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</si>
  <si>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</si>
  <si>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</si>
  <si>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</si>
  <si>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</si>
  <si>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</si>
  <si>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</si>
  <si>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</si>
  <si>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</si>
  <si>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</si>
  <si>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</si>
  <si>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</si>
  <si>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</si>
  <si>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</si>
  <si>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</si>
  <si>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</si>
  <si>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</si>
  <si>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</si>
  <si>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</si>
  <si>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</si>
  <si>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</si>
  <si>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</si>
  <si>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</si>
  <si>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</si>
  <si>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</si>
  <si>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</si>
  <si>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</si>
  <si>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</si>
  <si>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</si>
  <si>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</si>
  <si>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</si>
  <si>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</si>
  <si>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</si>
  <si>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</si>
  <si>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</si>
  <si>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</si>
  <si>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</si>
  <si>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</si>
  <si>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</si>
  <si>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</si>
  <si>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</si>
  <si>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</si>
  <si>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</si>
  <si>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</si>
  <si>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</si>
  <si>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</si>
  <si>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</si>
  <si>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</si>
  <si>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</si>
  <si>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</si>
  <si>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</si>
  <si>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</si>
  <si>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</si>
  <si>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</si>
  <si>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</si>
  <si>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</si>
  <si>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</si>
  <si>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</si>
  <si>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</si>
  <si>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</si>
  <si>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</si>
  <si>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</si>
  <si>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</si>
  <si>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</si>
  <si>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</si>
  <si>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</si>
  <si>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</si>
  <si>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</si>
  <si>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</si>
  <si>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</si>
  <si>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</si>
  <si>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</si>
  <si>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</si>
  <si>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</si>
  <si>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</si>
  <si>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</si>
  <si>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</si>
  <si>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</si>
  <si>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</si>
  <si>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</si>
  <si>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</si>
  <si>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</si>
  <si>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</si>
  <si>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</si>
  <si>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</si>
  <si>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</si>
  <si>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</si>
  <si>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</si>
  <si>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</si>
  <si>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</si>
  <si>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</si>
  <si>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</si>
  <si>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</si>
  <si>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</si>
  <si>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</si>
  <si>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</si>
  <si>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</si>
  <si>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</si>
  <si>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</si>
  <si>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</si>
  <si>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</si>
  <si>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</si>
  <si>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</si>
  <si>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</si>
  <si>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</si>
  <si>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</si>
  <si>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</si>
  <si>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</si>
  <si>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</si>
  <si>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</si>
  <si>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</si>
  <si>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</si>
  <si>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</si>
  <si>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</si>
  <si>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</si>
  <si>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</si>
  <si>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</si>
  <si>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</si>
  <si>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</si>
  <si>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</si>
  <si>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</si>
  <si>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</si>
  <si>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</si>
  <si>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</si>
  <si>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</si>
  <si>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</si>
  <si>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</si>
  <si>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</si>
  <si>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</si>
  <si>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</si>
  <si>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</si>
  <si>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</si>
  <si>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</si>
  <si>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</si>
  <si>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</si>
  <si>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</si>
  <si>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</si>
  <si>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</si>
  <si>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</si>
  <si>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</si>
  <si>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</si>
  <si>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</si>
  <si>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</si>
  <si>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</si>
  <si>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</si>
  <si>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</si>
  <si>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</si>
  <si>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</si>
  <si>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</si>
  <si>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</si>
  <si>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</si>
  <si>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</si>
  <si>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</si>
  <si>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</si>
  <si>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</si>
  <si>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</si>
  <si>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</si>
  <si>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</si>
  <si>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</si>
  <si>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</si>
  <si>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</si>
  <si>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</si>
  <si>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</si>
  <si>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</si>
  <si>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</si>
  <si>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</si>
  <si>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</si>
  <si>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</si>
  <si>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</si>
  <si>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</si>
  <si>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</si>
  <si>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</si>
  <si>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</si>
  <si>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</si>
  <si>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</si>
  <si>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</si>
  <si>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</si>
  <si>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</si>
  <si>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</si>
  <si>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</si>
  <si>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</si>
  <si>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</si>
  <si>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</si>
  <si>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</si>
  <si>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</si>
  <si>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</si>
  <si>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</si>
  <si>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</si>
  <si>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</si>
  <si>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</si>
  <si>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</si>
  <si>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</si>
  <si>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</si>
  <si>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</si>
  <si>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</si>
  <si>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</si>
  <si>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</si>
  <si>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</si>
  <si>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</si>
  <si>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</si>
  <si>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</si>
  <si>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</si>
  <si>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</si>
  <si>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</si>
  <si>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</si>
  <si>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</si>
  <si>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</si>
  <si>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</si>
  <si>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</si>
  <si>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</si>
  <si>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</si>
  <si>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</si>
  <si>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</si>
  <si>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</si>
  <si>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</si>
  <si>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</si>
  <si>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</si>
  <si>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</si>
  <si>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</si>
  <si>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</si>
  <si>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</si>
  <si>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</si>
  <si>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</si>
  <si>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</si>
  <si>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</si>
  <si>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</si>
  <si>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</si>
  <si>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</si>
  <si>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</si>
  <si>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</si>
  <si>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</si>
  <si>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</si>
  <si>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</si>
  <si>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</si>
  <si>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</si>
  <si>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</si>
  <si>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</si>
  <si>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</si>
  <si>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</si>
  <si>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</si>
  <si>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</si>
  <si>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</si>
  <si>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</si>
  <si>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</si>
  <si>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</si>
  <si>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</si>
  <si>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</si>
  <si>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</si>
  <si>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</si>
  <si>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</si>
  <si>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</si>
  <si>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</si>
  <si>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</si>
  <si>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</si>
  <si>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</si>
  <si>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</si>
  <si>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</si>
  <si>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</si>
  <si>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</si>
  <si>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</si>
  <si>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</si>
  <si>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</si>
  <si>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</si>
  <si>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</si>
  <si>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</si>
  <si>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</si>
  <si>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</si>
  <si>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</si>
  <si>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</si>
  <si>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</si>
  <si>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</si>
  <si>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</si>
  <si>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</si>
  <si>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</si>
  <si>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</si>
  <si>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</si>
  <si>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</si>
  <si>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</si>
  <si>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</si>
  <si>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</si>
  <si>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</si>
  <si>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</si>
  <si>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</si>
  <si>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</si>
  <si>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</si>
  <si>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</si>
  <si>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</si>
  <si>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</si>
  <si>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</si>
  <si>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</si>
  <si>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</si>
  <si>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</si>
  <si>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</si>
  <si>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</si>
  <si>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</si>
  <si>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</si>
  <si>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</si>
  <si>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</si>
  <si>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</si>
  <si>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</si>
  <si>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</si>
  <si>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</si>
  <si>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</si>
  <si>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</si>
  <si>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</si>
  <si>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</si>
  <si>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</si>
  <si>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</si>
  <si>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</si>
  <si>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</si>
  <si>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</si>
  <si>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</si>
  <si>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</si>
  <si>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</si>
  <si>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</si>
  <si>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</si>
  <si>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</si>
  <si>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</si>
  <si>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</si>
  <si>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</si>
  <si>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</si>
  <si>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</si>
  <si>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</si>
  <si>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</si>
  <si>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</si>
  <si>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</si>
  <si>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</si>
  <si>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</si>
  <si>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</si>
  <si>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</si>
  <si>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</si>
  <si>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</si>
  <si>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</si>
  <si>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</si>
  <si>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</si>
  <si>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</si>
  <si>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</si>
  <si>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</si>
  <si>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</si>
  <si>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</si>
  <si>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</si>
  <si>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</si>
  <si>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</si>
  <si>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</si>
  <si>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</si>
  <si>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</si>
  <si>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</si>
  <si>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</si>
  <si>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</si>
  <si>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</si>
  <si>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</si>
  <si>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</si>
  <si>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</si>
  <si>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</si>
  <si>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</si>
  <si>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</si>
  <si>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</si>
  <si>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</si>
  <si>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</si>
  <si>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</si>
  <si>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</si>
  <si>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</si>
  <si>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</si>
  <si>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</si>
  <si>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</si>
  <si>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</si>
  <si>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</si>
  <si>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</si>
  <si>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</si>
  <si>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</si>
  <si>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</si>
  <si>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</si>
  <si>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</si>
  <si>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</si>
  <si>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</si>
  <si>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</si>
  <si>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</si>
  <si>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</si>
  <si>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</si>
  <si>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</si>
  <si>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</si>
  <si>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</si>
  <si>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</si>
  <si>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</si>
  <si>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</si>
  <si>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</si>
  <si>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</si>
  <si>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</si>
  <si>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</si>
  <si>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</si>
  <si>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</si>
  <si>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</si>
  <si>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</si>
  <si>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</si>
  <si>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</si>
  <si>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</si>
  <si>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</si>
  <si>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</si>
  <si>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</si>
  <si>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</si>
  <si>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</si>
  <si>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</si>
  <si>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</si>
  <si>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</si>
  <si>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</si>
  <si>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</si>
  <si>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</si>
  <si>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</si>
  <si>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</si>
  <si>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</si>
  <si>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</si>
  <si>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</si>
  <si>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</si>
  <si>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</si>
  <si>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</si>
  <si>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</si>
  <si>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</si>
  <si>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</si>
  <si>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</si>
  <si>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</si>
  <si>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</si>
  <si>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</si>
  <si>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</si>
  <si>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</si>
  <si>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</si>
  <si>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</si>
  <si>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</si>
  <si>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</si>
  <si>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</si>
  <si>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</si>
  <si>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</si>
  <si>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</si>
  <si>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</si>
  <si>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</si>
  <si>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</si>
  <si>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</si>
  <si>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</si>
  <si>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</si>
  <si>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</si>
  <si>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</si>
  <si>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</si>
  <si>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</si>
  <si>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</si>
  <si>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</si>
  <si>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</si>
  <si>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</si>
  <si>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</si>
  <si>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</si>
  <si>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</si>
  <si>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</si>
  <si>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</si>
  <si>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</si>
  <si>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</si>
  <si>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</si>
  <si>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</si>
  <si>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</si>
  <si>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</si>
  <si>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</si>
  <si>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</si>
  <si>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</si>
  <si>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</si>
  <si>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</si>
  <si>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</si>
  <si>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</si>
  <si>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</si>
  <si>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</si>
  <si>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</si>
  <si>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</si>
  <si>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</si>
  <si>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</si>
  <si>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</si>
  <si>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</si>
  <si>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</si>
  <si>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</si>
  <si>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</si>
  <si>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</si>
  <si>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</si>
  <si>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</si>
  <si>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</si>
  <si>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</si>
  <si>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</si>
  <si>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</si>
  <si>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</si>
  <si>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</si>
  <si>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</si>
  <si>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</si>
  <si>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</si>
  <si>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</si>
  <si>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</si>
  <si>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</si>
  <si>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</si>
  <si>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</si>
  <si>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</si>
  <si>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</si>
  <si>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</si>
  <si>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</si>
  <si>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</si>
  <si>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</si>
  <si>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</si>
  <si>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</si>
  <si>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</si>
  <si>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</si>
  <si>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</si>
  <si>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</si>
  <si>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</si>
  <si>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</si>
  <si>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</si>
  <si>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</si>
  <si>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</si>
  <si>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</si>
  <si>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</si>
  <si>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</si>
  <si>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</si>
  <si>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</si>
  <si>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</si>
  <si>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</si>
  <si>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</si>
  <si>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</si>
  <si>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</si>
  <si>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</si>
  <si>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</si>
  <si>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</si>
  <si>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</si>
  <si>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</si>
  <si>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</si>
  <si>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</si>
  <si>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</si>
  <si>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</si>
  <si>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</si>
  <si>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</si>
  <si>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</si>
  <si>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</si>
  <si>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</si>
  <si>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</si>
  <si>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</si>
  <si>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</si>
  <si>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</si>
  <si>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</si>
  <si>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</si>
  <si>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</si>
  <si>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</si>
  <si>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</si>
  <si>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</si>
  <si>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</si>
  <si>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</si>
  <si>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</si>
  <si>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</si>
  <si>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</si>
  <si>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</si>
  <si>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</si>
  <si>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</si>
  <si>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</si>
  <si>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</si>
  <si>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</si>
  <si>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</si>
  <si>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</si>
  <si>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</si>
  <si>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</si>
  <si>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</si>
  <si>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</si>
  <si>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</si>
  <si>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</si>
  <si>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</si>
  <si>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</si>
  <si>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</si>
  <si>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</si>
  <si>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</si>
  <si>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</si>
  <si>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</si>
  <si>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</si>
  <si>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</si>
  <si>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</si>
  <si>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</si>
  <si>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</si>
  <si>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</si>
  <si>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</si>
  <si>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</si>
  <si>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</si>
  <si>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</si>
  <si>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</si>
  <si>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</si>
  <si>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</si>
  <si>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</si>
  <si>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</si>
  <si>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</si>
  <si>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</si>
  <si>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</si>
  <si>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</si>
  <si>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</si>
  <si>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</si>
  <si>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</si>
  <si>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</si>
  <si>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</si>
  <si>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</si>
  <si>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</si>
  <si>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</si>
  <si>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</si>
  <si>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</si>
  <si>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</si>
  <si>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</si>
  <si>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</si>
  <si>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</si>
  <si>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</si>
  <si>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</si>
  <si>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</si>
  <si>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</si>
  <si>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</si>
  <si>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</si>
  <si>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</si>
  <si>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</si>
  <si>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</si>
  <si>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</si>
  <si>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</si>
  <si>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</si>
  <si>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</si>
  <si>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</si>
  <si>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</si>
  <si>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</si>
  <si>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</si>
  <si>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</si>
  <si>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</si>
  <si>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</si>
  <si>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</si>
  <si>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</si>
  <si>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</si>
  <si>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</si>
  <si>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</si>
  <si>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</si>
  <si>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</si>
  <si>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</si>
  <si>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</si>
  <si>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</si>
  <si>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</si>
  <si>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</si>
  <si>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</si>
  <si>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</si>
  <si>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</si>
  <si>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</si>
  <si>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</si>
  <si>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</si>
  <si>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</si>
  <si>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</si>
  <si>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</si>
  <si>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</si>
  <si>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</si>
  <si>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</si>
  <si>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</si>
  <si>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</si>
  <si>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</si>
  <si>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</si>
  <si>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</si>
  <si>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</si>
  <si>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</si>
  <si>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</si>
  <si>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</si>
  <si>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</si>
  <si>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</si>
  <si>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</si>
  <si>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</si>
  <si>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</si>
  <si>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</si>
  <si>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</si>
  <si>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</si>
  <si>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</si>
  <si>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</si>
  <si>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</si>
  <si>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</si>
  <si>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</si>
  <si>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</si>
  <si>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</si>
  <si>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</si>
  <si>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</si>
  <si>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</si>
  <si>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</si>
  <si>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</si>
  <si>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</si>
  <si>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</si>
  <si>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</si>
  <si>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</si>
  <si>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</si>
  <si>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</si>
  <si>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</si>
  <si>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</si>
  <si>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</si>
  <si>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</si>
  <si>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</si>
  <si>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</si>
  <si>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</si>
  <si>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</si>
  <si>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</si>
  <si>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</si>
  <si>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</si>
  <si>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</si>
  <si>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</si>
  <si>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</si>
  <si>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</si>
  <si>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</si>
  <si>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</si>
  <si>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</si>
  <si>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</si>
  <si>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</si>
  <si>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</si>
  <si>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</si>
  <si>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</si>
  <si>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</si>
  <si>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</si>
  <si>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</si>
  <si>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</si>
  <si>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</si>
  <si>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</si>
  <si>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</si>
  <si>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</si>
  <si>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</si>
  <si>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</si>
  <si>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</si>
  <si>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</si>
  <si>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</si>
  <si>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</si>
  <si>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</si>
  <si>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</si>
  <si>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</si>
  <si>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</si>
  <si>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</si>
  <si>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</si>
  <si>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</si>
  <si>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</si>
  <si>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</si>
  <si>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</si>
  <si>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</si>
  <si>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</si>
  <si>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</si>
  <si>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</si>
  <si>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</si>
  <si>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</si>
  <si>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</si>
  <si>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</si>
  <si>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</si>
  <si>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</si>
  <si>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</si>
  <si>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</si>
  <si>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</si>
  <si>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</si>
  <si>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</si>
  <si>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</si>
  <si>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</si>
  <si>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</si>
  <si>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</si>
  <si>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</si>
  <si>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</si>
  <si>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</si>
  <si>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</si>
  <si>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</si>
  <si>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</si>
  <si>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</si>
  <si>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</si>
  <si>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</si>
  <si>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</si>
  <si>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</si>
  <si>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</si>
  <si>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</si>
  <si>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</si>
  <si>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</si>
  <si>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</si>
  <si>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</si>
  <si>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</si>
  <si>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</si>
  <si>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</si>
  <si>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</si>
  <si>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</si>
  <si>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</si>
  <si>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</si>
  <si>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</si>
  <si>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</si>
  <si>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</si>
  <si>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</si>
  <si>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</si>
  <si>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</si>
  <si>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</si>
  <si>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</si>
  <si>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</si>
  <si>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</si>
  <si>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</si>
  <si>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</si>
  <si>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</si>
  <si>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</si>
  <si>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</si>
  <si>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</si>
  <si>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</si>
  <si>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</si>
  <si>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</si>
  <si>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</si>
  <si>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</si>
  <si>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</si>
  <si>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</si>
  <si>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</si>
  <si>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</si>
  <si>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</si>
  <si>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</si>
  <si>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</si>
  <si>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</si>
  <si>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</si>
  <si>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</si>
  <si>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</si>
  <si>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</si>
  <si>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</si>
  <si>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</si>
  <si>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</si>
  <si>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</si>
  <si>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</si>
  <si>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</si>
  <si>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</si>
  <si>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</si>
  <si>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</si>
  <si>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</si>
  <si>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</si>
  <si>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</si>
  <si>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</si>
  <si>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</si>
  <si>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</si>
  <si>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</si>
  <si>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</si>
  <si>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</si>
  <si>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</si>
  <si>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</si>
  <si>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</si>
  <si>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</si>
  <si>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</si>
  <si>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</si>
  <si>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</si>
  <si>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</si>
  <si>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</si>
  <si>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</si>
  <si>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</si>
  <si>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</si>
  <si>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</si>
  <si>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</si>
  <si>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</si>
  <si>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</si>
  <si>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</si>
  <si>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</si>
  <si>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</si>
  <si>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</si>
  <si>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</si>
  <si>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</si>
  <si>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</si>
  <si>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</si>
  <si>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</si>
  <si>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</si>
  <si>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</si>
  <si>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</si>
  <si>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</si>
  <si>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</si>
  <si>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</si>
  <si>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</si>
  <si>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</si>
  <si>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</si>
  <si>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</si>
  <si>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</si>
  <si>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</si>
  <si>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</si>
  <si>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</si>
  <si>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</si>
  <si>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</si>
  <si>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</si>
  <si>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</si>
  <si>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</si>
  <si>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</si>
  <si>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</si>
  <si>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</si>
  <si>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</si>
  <si>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</si>
  <si>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</si>
  <si>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</si>
  <si>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</si>
  <si>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</si>
  <si>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</si>
  <si>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</si>
  <si>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</si>
  <si>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</si>
  <si>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</si>
  <si>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</si>
  <si>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</si>
  <si>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</si>
  <si>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</si>
  <si>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</si>
  <si>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</si>
  <si>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</si>
  <si>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</si>
  <si>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</si>
  <si>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</si>
  <si>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</si>
  <si>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</si>
  <si>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</si>
  <si>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</si>
  <si>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</si>
  <si>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</si>
  <si>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</si>
  <si>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</si>
  <si>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</si>
  <si>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</si>
  <si>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</si>
  <si>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</si>
  <si>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</si>
  <si>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</si>
  <si>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</si>
  <si>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</si>
  <si>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</si>
  <si>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</si>
  <si>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</si>
  <si>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</si>
  <si>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</si>
  <si>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</si>
  <si>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</si>
  <si>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</si>
  <si>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</si>
  <si>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</si>
  <si>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</si>
  <si>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</si>
  <si>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</si>
  <si>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</si>
  <si>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</si>
  <si>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</si>
  <si>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</si>
  <si>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</si>
  <si>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</si>
  <si>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</si>
  <si>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</si>
  <si>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</si>
  <si>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</si>
  <si>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</si>
  <si>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</si>
  <si>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</si>
  <si>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</si>
  <si>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</si>
  <si>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</si>
  <si>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</si>
  <si>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</si>
  <si>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</si>
  <si>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</si>
  <si>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</si>
  <si>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</si>
  <si>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</si>
  <si>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</si>
  <si>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</si>
  <si>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</si>
  <si>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</si>
  <si>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</si>
  <si>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</si>
  <si>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</si>
  <si>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</si>
  <si>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</si>
  <si>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</si>
  <si>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</si>
  <si>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</si>
  <si>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</si>
  <si>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</si>
  <si>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</si>
  <si>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</si>
  <si>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</si>
  <si>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</si>
  <si>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</si>
  <si>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</si>
  <si>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</si>
  <si>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</si>
  <si>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</si>
  <si>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</si>
  <si>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</si>
  <si>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</si>
  <si>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</si>
  <si>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</si>
  <si>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</si>
  <si>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</si>
  <si>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</si>
  <si>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</si>
  <si>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</si>
  <si>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</si>
  <si>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</si>
  <si>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</si>
  <si>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</si>
  <si>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</si>
  <si>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</si>
  <si>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</si>
  <si>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</si>
  <si>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</si>
  <si>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</si>
  <si>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</si>
  <si>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</si>
  <si>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</si>
  <si>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</si>
  <si>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</si>
  <si>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</si>
  <si>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</si>
  <si>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</si>
  <si>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</si>
  <si>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</si>
  <si>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</si>
  <si>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</si>
  <si>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</si>
  <si>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</si>
  <si>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</si>
  <si>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</si>
  <si>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</si>
  <si>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</si>
  <si>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</si>
  <si>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</si>
  <si>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</si>
  <si>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</si>
  <si>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</si>
  <si>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</si>
  <si>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</si>
  <si>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</si>
  <si>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</si>
  <si>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</si>
  <si>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</si>
  <si>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</si>
  <si>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</si>
  <si>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</si>
  <si>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</si>
  <si>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</si>
  <si>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</si>
  <si>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</si>
  <si>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</si>
  <si>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</si>
  <si>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</si>
  <si>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</si>
  <si>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</si>
  <si>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</si>
  <si>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</si>
  <si>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</si>
  <si>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</si>
  <si>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</si>
  <si>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</si>
  <si>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</si>
  <si>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</si>
  <si>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</si>
  <si>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</si>
  <si>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</si>
  <si>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</si>
  <si>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</si>
  <si>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</si>
  <si>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</si>
  <si>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</si>
  <si>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</si>
  <si>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</si>
  <si>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</si>
  <si>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</si>
  <si>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</si>
  <si>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</si>
  <si>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</si>
  <si>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</si>
  <si>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</si>
  <si>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</si>
  <si>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</si>
  <si>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</si>
  <si>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</si>
  <si>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</si>
  <si>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</si>
  <si>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</si>
  <si>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</si>
  <si>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</si>
  <si>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</si>
  <si>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</si>
  <si>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</si>
  <si>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</si>
  <si>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</si>
  <si>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</si>
  <si>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</si>
  <si>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</si>
  <si>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</si>
  <si>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</si>
  <si>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</si>
  <si>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</si>
  <si>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</si>
  <si>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</si>
  <si>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</si>
  <si>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</si>
  <si>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</si>
  <si>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</si>
  <si>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</si>
  <si>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</si>
  <si>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</si>
  <si>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</si>
  <si>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</si>
  <si>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</si>
  <si>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</si>
  <si>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</si>
  <si>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</si>
  <si>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</si>
  <si>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</si>
  <si>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</si>
  <si>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</si>
  <si>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</si>
  <si>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</si>
  <si>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</si>
  <si>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</si>
  <si>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</si>
  <si>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</si>
  <si>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</si>
  <si>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</si>
  <si>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</si>
  <si>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</si>
  <si>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</si>
  <si>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</si>
  <si>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</si>
  <si>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</si>
  <si>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</si>
  <si>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</si>
  <si>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</si>
  <si>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</si>
  <si>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</si>
  <si>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</si>
  <si>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</si>
  <si>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</si>
  <si>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</si>
  <si>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</si>
  <si>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</si>
  <si>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</si>
  <si>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</si>
  <si>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</si>
  <si>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</si>
  <si>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</si>
  <si>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</si>
  <si>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</si>
  <si>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</si>
  <si>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</si>
  <si>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</si>
  <si>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</si>
  <si>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</si>
  <si>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</si>
  <si>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</si>
  <si>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</si>
  <si>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</si>
  <si>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</si>
  <si>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</si>
  <si>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</si>
  <si>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</si>
  <si>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</si>
  <si>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</si>
  <si>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</si>
  <si>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</si>
  <si>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</si>
  <si>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</si>
  <si>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</si>
  <si>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</si>
  <si>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</si>
  <si>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</si>
  <si>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</si>
  <si>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</si>
  <si>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</si>
  <si>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</si>
  <si>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</si>
  <si>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</si>
  <si>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</si>
  <si>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</si>
  <si>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</si>
  <si>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</si>
  <si>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</si>
  <si>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</si>
  <si>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</si>
  <si>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</si>
  <si>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</si>
  <si>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</si>
  <si>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</si>
  <si>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</si>
  <si>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</si>
  <si>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</si>
  <si>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</si>
  <si>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</si>
  <si>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</si>
  <si>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</si>
  <si>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</si>
  <si>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</si>
  <si>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</si>
  <si>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</si>
  <si>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</si>
  <si>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</si>
  <si>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</si>
  <si>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</si>
  <si>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</si>
  <si>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</si>
  <si>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</si>
  <si>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</si>
  <si>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</si>
  <si>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</si>
  <si>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</si>
  <si>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</si>
  <si>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</si>
  <si>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</si>
  <si>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</si>
  <si>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</si>
  <si>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</si>
  <si>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</si>
  <si>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</si>
  <si>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</si>
  <si>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</si>
  <si>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</si>
  <si>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</si>
  <si>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</si>
  <si>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</si>
  <si>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</si>
  <si>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</si>
  <si>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</si>
  <si>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</si>
  <si>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</si>
  <si>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</si>
  <si>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</si>
  <si>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</si>
  <si>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</si>
  <si>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</si>
  <si>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</si>
  <si>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</si>
  <si>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</si>
  <si>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</si>
  <si>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</si>
  <si>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</si>
  <si>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</si>
  <si>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</si>
  <si>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</si>
  <si>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</si>
  <si>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</si>
  <si>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</si>
  <si>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</si>
  <si>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</si>
  <si>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</si>
  <si>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</si>
  <si>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</si>
  <si>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</si>
  <si>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</si>
  <si>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</si>
  <si>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</si>
  <si>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</si>
  <si>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</si>
  <si>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</si>
  <si>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</si>
  <si>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</si>
  <si>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</si>
  <si>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</si>
  <si>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</si>
  <si>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</si>
  <si>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</si>
  <si>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</si>
  <si>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</si>
  <si>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</si>
  <si>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</si>
  <si>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</si>
  <si>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</si>
  <si>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</si>
  <si>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</si>
  <si>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</si>
  <si>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</si>
  <si>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</si>
  <si>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</si>
  <si>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</si>
  <si>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</si>
  <si>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</si>
  <si>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</si>
  <si>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</si>
  <si>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</si>
  <si>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</si>
  <si>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</si>
  <si>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</si>
  <si>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</si>
  <si>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</si>
  <si>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</si>
  <si>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</si>
  <si>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</si>
  <si>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</si>
  <si>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</si>
  <si>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</si>
  <si>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</si>
  <si>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</si>
  <si>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</si>
  <si>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</si>
  <si>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</si>
  <si>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</si>
  <si>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</si>
  <si>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</si>
  <si>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</si>
  <si>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</si>
  <si>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</si>
  <si>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</si>
  <si>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</si>
  <si>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</si>
  <si>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</si>
  <si>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</si>
  <si>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</si>
  <si>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</si>
  <si>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</si>
  <si>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</si>
  <si>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</si>
  <si>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</si>
  <si>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</si>
  <si>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</si>
  <si>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</si>
  <si>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</si>
  <si>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</si>
  <si>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</si>
  <si>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</si>
  <si>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</si>
  <si>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</si>
  <si>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</si>
  <si>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</si>
  <si>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</si>
  <si>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</si>
  <si>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</si>
  <si>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</si>
  <si>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</si>
  <si>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</si>
  <si>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</si>
  <si>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</si>
  <si>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</si>
  <si>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</si>
  <si>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</si>
  <si>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</si>
  <si>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</si>
  <si>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</si>
  <si>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</si>
  <si>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</si>
  <si>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</si>
  <si>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</si>
  <si>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</si>
  <si>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</si>
  <si>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</si>
  <si>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</si>
  <si>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</si>
  <si>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</si>
  <si>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</si>
  <si>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</si>
  <si>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</si>
  <si>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</si>
  <si>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</si>
  <si>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</si>
  <si>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</si>
  <si>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</si>
  <si>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</si>
  <si>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</si>
  <si>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</si>
  <si>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</si>
  <si>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</si>
  <si>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</si>
  <si>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</si>
  <si>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</si>
  <si>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</si>
  <si>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</si>
  <si>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</si>
  <si>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</si>
  <si>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</si>
  <si>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</si>
  <si>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</si>
  <si>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</si>
  <si>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</si>
  <si>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</si>
  <si>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</si>
  <si>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</si>
  <si>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</si>
  <si>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</si>
  <si>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</si>
  <si>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</si>
  <si>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</si>
  <si>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</si>
  <si>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</si>
  <si>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</si>
  <si>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</si>
  <si>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</si>
  <si>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</si>
  <si>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</si>
  <si>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</si>
  <si>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</si>
  <si>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</si>
  <si>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</si>
  <si>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</si>
  <si>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</si>
  <si>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</si>
  <si>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</si>
  <si>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</si>
  <si>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</si>
  <si>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</si>
  <si>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</si>
  <si>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</si>
  <si>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</si>
  <si>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</si>
  <si>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</si>
  <si>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</si>
  <si>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</si>
  <si>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</si>
  <si>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</si>
  <si>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</si>
  <si>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</si>
  <si>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</si>
  <si>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</si>
  <si>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</si>
  <si>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</si>
  <si>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</si>
  <si>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</si>
  <si>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</si>
  <si>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</si>
  <si>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</si>
  <si>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</si>
  <si>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</si>
  <si>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</si>
  <si>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</si>
  <si>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</si>
  <si>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</si>
  <si>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</si>
  <si>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</si>
  <si>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</si>
  <si>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</si>
  <si>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</si>
  <si>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</si>
  <si>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</si>
  <si>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</si>
  <si>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</si>
  <si>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</si>
  <si>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</si>
  <si>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</si>
  <si>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</si>
  <si>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</si>
  <si>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</si>
  <si>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</si>
  <si>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</si>
  <si>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</si>
  <si>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</si>
  <si>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</si>
  <si>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</si>
  <si>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</si>
  <si>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</si>
  <si>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</si>
  <si>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</si>
  <si>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</si>
  <si>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</si>
  <si>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</si>
  <si>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</si>
  <si>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</si>
  <si>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</si>
  <si>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</si>
  <si>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</si>
  <si>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</si>
  <si>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</si>
  <si>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</si>
  <si>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</si>
  <si>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</si>
  <si>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</si>
  <si>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</si>
  <si>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</si>
  <si>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</si>
  <si>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</si>
  <si>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</si>
  <si>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</si>
  <si>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</si>
  <si>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</si>
  <si>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</si>
  <si>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</si>
  <si>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</si>
  <si>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</si>
  <si>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</si>
  <si>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</si>
  <si>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</si>
  <si>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</si>
  <si>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</si>
  <si>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</si>
  <si>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</si>
  <si>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</si>
  <si>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</si>
  <si>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</si>
  <si>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</si>
  <si>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</si>
  <si>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</si>
  <si>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</si>
  <si>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</si>
  <si>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</si>
  <si>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</si>
  <si>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</si>
  <si>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</si>
  <si>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</si>
  <si>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</si>
  <si>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</si>
  <si>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</si>
  <si>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</si>
  <si>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</si>
  <si>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</si>
  <si>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</si>
  <si>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</si>
  <si>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</si>
  <si>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</si>
  <si>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</si>
  <si>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</si>
  <si>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</si>
  <si>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</si>
  <si>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</si>
  <si>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</si>
  <si>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</si>
  <si>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</si>
  <si>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</si>
  <si>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</si>
  <si>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</si>
  <si>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</si>
  <si>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</si>
  <si>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</si>
  <si>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</si>
  <si>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</si>
  <si>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</si>
  <si>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</si>
  <si>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</si>
  <si>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</si>
  <si>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</si>
  <si>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</si>
  <si>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</si>
  <si>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</si>
  <si>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</si>
  <si>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</si>
  <si>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</si>
  <si>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</si>
  <si>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</si>
  <si>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</si>
  <si>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</si>
  <si>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</si>
  <si>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</si>
  <si>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</si>
  <si>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</si>
  <si>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</si>
  <si>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</si>
  <si>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</si>
  <si>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</si>
  <si>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</si>
  <si>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</si>
  <si>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</si>
  <si>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</si>
  <si>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</si>
  <si>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</si>
  <si>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</si>
  <si>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</si>
  <si>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</si>
  <si>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</si>
  <si>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</si>
  <si>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</si>
  <si>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</si>
  <si>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</si>
  <si>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</si>
  <si>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</si>
  <si>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</si>
  <si>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</si>
  <si>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</si>
  <si>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</si>
  <si>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</si>
  <si>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</si>
  <si>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</si>
  <si>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</si>
  <si>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</si>
  <si>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</si>
  <si>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</si>
  <si>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CPR=2.16%;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</si>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</sst>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K27" sqref="K2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opLeftCell="A178" zoomScaleNormal="100" workbookViewId="0">
      <selection activeCell="C40" sqref="C40"/>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1" t="s">
        <v>34</v>
      </c>
      <c r="D17" s="511"/>
      <c r="E17" s="511"/>
      <c r="F17" s="511"/>
      <c r="G17" s="511"/>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52713.820181969997</v>
      </c>
      <c r="D39" s="24"/>
      <c r="E39" s="24"/>
      <c r="F39" s="47"/>
      <c r="G39" s="19"/>
    </row>
    <row r="40" spans="1:7" ht="12.75" customHeight="1" x14ac:dyDescent="0.25">
      <c r="A40" s="24" t="s">
        <v>67</v>
      </c>
      <c r="B40" s="47" t="s">
        <v>68</v>
      </c>
      <c r="C40" s="35">
        <v>43140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0.13692443629972167</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9573.8201819699971</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51768.018750889998</v>
      </c>
      <c r="D56" s="24"/>
      <c r="E56" s="61"/>
      <c r="F56" s="36">
        <f>C56/C$61</f>
        <v>0.98205780898035733</v>
      </c>
      <c r="G56" s="64"/>
    </row>
    <row r="57" spans="1:7" x14ac:dyDescent="0.25">
      <c r="A57" s="24" t="s">
        <v>98</v>
      </c>
      <c r="B57" s="47" t="s">
        <v>99</v>
      </c>
      <c r="C57" s="35">
        <v>1.7446070000000001E-2</v>
      </c>
      <c r="D57" s="24"/>
      <c r="E57" s="61"/>
      <c r="F57" s="409">
        <f>C57/C$61</f>
        <v>3.3095818022248327E-7</v>
      </c>
      <c r="G57" s="64"/>
    </row>
    <row r="58" spans="1:7" x14ac:dyDescent="0.25">
      <c r="A58" s="24" t="s">
        <v>100</v>
      </c>
      <c r="B58" s="47" t="s">
        <v>101</v>
      </c>
      <c r="C58" s="35"/>
      <c r="D58" s="24"/>
      <c r="E58" s="61"/>
      <c r="F58" s="36"/>
      <c r="G58" s="64"/>
    </row>
    <row r="59" spans="1:7" x14ac:dyDescent="0.25">
      <c r="A59" s="24" t="s">
        <v>102</v>
      </c>
      <c r="B59" s="47" t="s">
        <v>103</v>
      </c>
      <c r="C59" s="35">
        <f>C182</f>
        <v>945.78398501000004</v>
      </c>
      <c r="D59" s="24"/>
      <c r="E59" s="61"/>
      <c r="F59" s="36">
        <f>C59/C$61</f>
        <v>1.7941860061462436E-2</v>
      </c>
      <c r="G59" s="64"/>
    </row>
    <row r="60" spans="1:7" x14ac:dyDescent="0.25">
      <c r="A60" s="24" t="s">
        <v>104</v>
      </c>
      <c r="B60" s="24" t="s">
        <v>105</v>
      </c>
      <c r="C60" s="35"/>
      <c r="D60" s="24"/>
      <c r="E60" s="61"/>
      <c r="F60" s="36"/>
      <c r="G60" s="64"/>
    </row>
    <row r="61" spans="1:7" x14ac:dyDescent="0.25">
      <c r="A61" s="24" t="s">
        <v>106</v>
      </c>
      <c r="B61" s="59" t="s">
        <v>107</v>
      </c>
      <c r="C61" s="60">
        <f>C56+C57+C59</f>
        <v>52713.820181969997</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7.6907954605568651</v>
      </c>
      <c r="D69" s="298">
        <v>6.8124125225247116</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4194.7584064800003</v>
      </c>
      <c r="D73" s="35">
        <v>5221.6181872206716</v>
      </c>
      <c r="E73" s="50"/>
      <c r="F73" s="36">
        <f>C73/C$80</f>
        <v>8.1082320165182506E-2</v>
      </c>
      <c r="G73" s="36">
        <f>D73/D$80</f>
        <v>0.10093094204961454</v>
      </c>
    </row>
    <row r="74" spans="1:7" x14ac:dyDescent="0.25">
      <c r="A74" s="24" t="s">
        <v>126</v>
      </c>
      <c r="B74" s="50" t="s">
        <v>127</v>
      </c>
      <c r="C74" s="35">
        <v>4131.4952355100004</v>
      </c>
      <c r="D74" s="35">
        <v>4959.6218412297212</v>
      </c>
      <c r="E74" s="50"/>
      <c r="F74" s="36">
        <f t="shared" ref="F74:F79" si="0">C74/C$80</f>
        <v>7.9859478660096003E-2</v>
      </c>
      <c r="G74" s="36">
        <f t="shared" ref="G74:G79" si="1">D74/D$80</f>
        <v>9.5866700072071834E-2</v>
      </c>
    </row>
    <row r="75" spans="1:7" x14ac:dyDescent="0.25">
      <c r="A75" s="24" t="s">
        <v>128</v>
      </c>
      <c r="B75" s="50" t="s">
        <v>129</v>
      </c>
      <c r="C75" s="35">
        <v>4003.6180957400002</v>
      </c>
      <c r="D75" s="35">
        <v>4647.2988577723363</v>
      </c>
      <c r="E75" s="50"/>
      <c r="F75" s="36">
        <f t="shared" si="0"/>
        <v>7.7387685487783214E-2</v>
      </c>
      <c r="G75" s="36">
        <f t="shared" si="1"/>
        <v>8.9829672504401492E-2</v>
      </c>
    </row>
    <row r="76" spans="1:7" x14ac:dyDescent="0.25">
      <c r="A76" s="24" t="s">
        <v>130</v>
      </c>
      <c r="B76" s="50" t="s">
        <v>131</v>
      </c>
      <c r="C76" s="35">
        <v>3854.5914731500002</v>
      </c>
      <c r="D76" s="35">
        <v>4329.360738890713</v>
      </c>
      <c r="E76" s="50"/>
      <c r="F76" s="36">
        <f t="shared" si="0"/>
        <v>7.450708471055803E-2</v>
      </c>
      <c r="G76" s="36">
        <f t="shared" si="1"/>
        <v>8.3684107527869742E-2</v>
      </c>
    </row>
    <row r="77" spans="1:7" x14ac:dyDescent="0.25">
      <c r="A77" s="24" t="s">
        <v>132</v>
      </c>
      <c r="B77" s="50" t="s">
        <v>133</v>
      </c>
      <c r="C77" s="35">
        <v>3693.8265374799998</v>
      </c>
      <c r="D77" s="35">
        <v>4015.4148692947829</v>
      </c>
      <c r="E77" s="50"/>
      <c r="F77" s="36">
        <f t="shared" si="0"/>
        <v>7.1399588945082387E-2</v>
      </c>
      <c r="G77" s="36">
        <f t="shared" si="1"/>
        <v>7.7615710484123274E-2</v>
      </c>
    </row>
    <row r="78" spans="1:7" x14ac:dyDescent="0.25">
      <c r="A78" s="24" t="s">
        <v>134</v>
      </c>
      <c r="B78" s="50" t="s">
        <v>135</v>
      </c>
      <c r="C78" s="35">
        <v>15506.11412903</v>
      </c>
      <c r="D78" s="35">
        <v>15418.493161268756</v>
      </c>
      <c r="E78" s="50"/>
      <c r="F78" s="36">
        <f t="shared" si="0"/>
        <v>0.29972446288817395</v>
      </c>
      <c r="G78" s="36">
        <f t="shared" si="1"/>
        <v>0.29803079887400202</v>
      </c>
    </row>
    <row r="79" spans="1:7" x14ac:dyDescent="0.25">
      <c r="A79" s="24" t="s">
        <v>136</v>
      </c>
      <c r="B79" s="50" t="s">
        <v>137</v>
      </c>
      <c r="C79" s="35">
        <v>16350.15919301</v>
      </c>
      <c r="D79" s="35">
        <v>13142.755414723022</v>
      </c>
      <c r="E79" s="50"/>
      <c r="F79" s="36">
        <f t="shared" si="0"/>
        <v>0.31603937914312386</v>
      </c>
      <c r="G79" s="36">
        <f t="shared" si="1"/>
        <v>0.25404206848791705</v>
      </c>
    </row>
    <row r="80" spans="1:7" x14ac:dyDescent="0.25">
      <c r="A80" s="24" t="s">
        <v>138</v>
      </c>
      <c r="B80" s="300" t="s">
        <v>107</v>
      </c>
      <c r="C80" s="60">
        <f>SUM(C73:C79)</f>
        <v>51734.563070400007</v>
      </c>
      <c r="D80" s="60">
        <f>SUM(D73:D79)</f>
        <v>51734.563070400007</v>
      </c>
      <c r="E80" s="47"/>
      <c r="F80" s="295">
        <f>SUM(F73:F79)</f>
        <v>0.99999999999999989</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5.1219788286199961</v>
      </c>
      <c r="D92" s="298">
        <v>6.1219788286199961</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3040</v>
      </c>
      <c r="D96" s="35">
        <v>0</v>
      </c>
      <c r="E96" s="50"/>
      <c r="F96" s="36">
        <f>C96/C$103</f>
        <v>7.0468242929995359E-2</v>
      </c>
      <c r="G96" s="36">
        <f>D96/D$103</f>
        <v>0</v>
      </c>
    </row>
    <row r="97" spans="1:7" x14ac:dyDescent="0.25">
      <c r="A97" s="24" t="s">
        <v>164</v>
      </c>
      <c r="B97" s="50" t="s">
        <v>127</v>
      </c>
      <c r="C97" s="35">
        <v>4750</v>
      </c>
      <c r="D97" s="35">
        <v>3040</v>
      </c>
      <c r="E97" s="50"/>
      <c r="F97" s="36">
        <f t="shared" ref="F97:F102" si="2">C97/C$103</f>
        <v>0.11010662957811776</v>
      </c>
      <c r="G97" s="36">
        <f t="shared" ref="G97:G102" si="3">D97/D$103</f>
        <v>7.0468242929995359E-2</v>
      </c>
    </row>
    <row r="98" spans="1:7" x14ac:dyDescent="0.25">
      <c r="A98" s="24" t="s">
        <v>165</v>
      </c>
      <c r="B98" s="50" t="s">
        <v>129</v>
      </c>
      <c r="C98" s="35">
        <v>4750</v>
      </c>
      <c r="D98" s="35">
        <v>4750</v>
      </c>
      <c r="E98" s="50"/>
      <c r="F98" s="36">
        <f t="shared" si="2"/>
        <v>0.11010662957811776</v>
      </c>
      <c r="G98" s="36">
        <f t="shared" si="3"/>
        <v>0.11010662957811776</v>
      </c>
    </row>
    <row r="99" spans="1:7" x14ac:dyDescent="0.25">
      <c r="A99" s="24" t="s">
        <v>166</v>
      </c>
      <c r="B99" s="50" t="s">
        <v>131</v>
      </c>
      <c r="C99" s="35">
        <v>3590</v>
      </c>
      <c r="D99" s="35">
        <v>4750</v>
      </c>
      <c r="E99" s="50"/>
      <c r="F99" s="36">
        <f t="shared" si="2"/>
        <v>8.3217431617987947E-2</v>
      </c>
      <c r="G99" s="36">
        <f t="shared" si="3"/>
        <v>0.11010662957811776</v>
      </c>
    </row>
    <row r="100" spans="1:7" x14ac:dyDescent="0.25">
      <c r="A100" s="24" t="s">
        <v>167</v>
      </c>
      <c r="B100" s="50" t="s">
        <v>133</v>
      </c>
      <c r="C100" s="35">
        <v>4910</v>
      </c>
      <c r="D100" s="35">
        <v>3590</v>
      </c>
      <c r="E100" s="50"/>
      <c r="F100" s="36">
        <f t="shared" si="2"/>
        <v>0.11381548446917014</v>
      </c>
      <c r="G100" s="36">
        <f t="shared" si="3"/>
        <v>8.3217431617987947E-2</v>
      </c>
    </row>
    <row r="101" spans="1:7" x14ac:dyDescent="0.25">
      <c r="A101" s="24" t="s">
        <v>168</v>
      </c>
      <c r="B101" s="50" t="s">
        <v>135</v>
      </c>
      <c r="C101" s="35">
        <v>19500</v>
      </c>
      <c r="D101" s="35">
        <v>22160</v>
      </c>
      <c r="E101" s="50"/>
      <c r="F101" s="36">
        <f t="shared" si="2"/>
        <v>0.45201668984700971</v>
      </c>
      <c r="G101" s="36">
        <f t="shared" si="3"/>
        <v>0.51367640241075563</v>
      </c>
    </row>
    <row r="102" spans="1:7" x14ac:dyDescent="0.25">
      <c r="A102" s="24" t="s">
        <v>169</v>
      </c>
      <c r="B102" s="50" t="s">
        <v>137</v>
      </c>
      <c r="C102" s="35">
        <v>2600</v>
      </c>
      <c r="D102" s="35">
        <v>4850</v>
      </c>
      <c r="E102" s="50"/>
      <c r="F102" s="36">
        <f t="shared" si="2"/>
        <v>6.0268891979601301E-2</v>
      </c>
      <c r="G102" s="36">
        <f t="shared" si="3"/>
        <v>0.11242466388502549</v>
      </c>
    </row>
    <row r="103" spans="1:7" x14ac:dyDescent="0.25">
      <c r="A103" s="24" t="s">
        <v>170</v>
      </c>
      <c r="B103" s="300" t="s">
        <v>107</v>
      </c>
      <c r="C103" s="60">
        <f>SUM(C96:C102)</f>
        <v>43140</v>
      </c>
      <c r="D103" s="60">
        <f>SUM(D96:D102)</f>
        <v>43140</v>
      </c>
      <c r="E103" s="47"/>
      <c r="F103" s="295">
        <f>SUM(F96:F102)</f>
        <v>1</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51768.018750889998</v>
      </c>
      <c r="D115" s="35">
        <f>C115</f>
        <v>51768.018750889998</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51768.018750889998</v>
      </c>
      <c r="D133" s="35">
        <f>D115</f>
        <v>51768.018750889998</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43140</v>
      </c>
      <c r="D141" s="35">
        <f>C141</f>
        <v>43140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43140</v>
      </c>
      <c r="D159" s="35">
        <f>D141</f>
        <v>43140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43050</v>
      </c>
      <c r="D167" s="35">
        <f>C167</f>
        <v>43050</v>
      </c>
      <c r="E167" s="305"/>
      <c r="F167" s="36">
        <f>C167/C$170</f>
        <v>0.99791376912378305</v>
      </c>
      <c r="G167" s="36">
        <f>D167/D$170</f>
        <v>0.99791376912378305</v>
      </c>
    </row>
    <row r="168" spans="1:7" x14ac:dyDescent="0.25">
      <c r="A168" s="24" t="s">
        <v>256</v>
      </c>
      <c r="B168" s="19" t="s">
        <v>257</v>
      </c>
      <c r="C168" s="35">
        <v>90</v>
      </c>
      <c r="D168" s="35">
        <f>C168</f>
        <v>90</v>
      </c>
      <c r="E168" s="305"/>
      <c r="F168" s="36">
        <f t="shared" ref="F168:F169" si="4">C168/C$170</f>
        <v>2.086230876216968E-3</v>
      </c>
      <c r="G168" s="36">
        <f t="shared" ref="G168:G169" si="5">D168/D$170</f>
        <v>2.086230876216968E-3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43140</v>
      </c>
      <c r="D170" s="307">
        <f>SUM(D167:D169)</f>
        <v>43140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collapsed="1" x14ac:dyDescent="0.25">
      <c r="A176" s="32"/>
      <c r="B176" s="33" t="s">
        <v>265</v>
      </c>
      <c r="C176" s="32" t="s">
        <v>64</v>
      </c>
      <c r="D176" s="32"/>
      <c r="E176" s="42"/>
      <c r="F176" s="34" t="s">
        <v>266</v>
      </c>
      <c r="G176" s="34"/>
    </row>
    <row r="177" spans="1:7" x14ac:dyDescent="0.25">
      <c r="A177" s="24" t="s">
        <v>267</v>
      </c>
      <c r="B177" s="47" t="s">
        <v>268</v>
      </c>
      <c r="C177" s="35">
        <v>135.78398501000001</v>
      </c>
      <c r="D177" s="54"/>
      <c r="E177" s="27"/>
      <c r="F177" s="36">
        <f>C177/C$182</f>
        <v>0.14356765092460763</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810</v>
      </c>
      <c r="D180" s="24"/>
      <c r="E180" s="296"/>
      <c r="F180" s="36">
        <f>C180/C$182</f>
        <v>0.85643234907539234</v>
      </c>
      <c r="G180" s="64"/>
    </row>
    <row r="181" spans="1:7" x14ac:dyDescent="0.25">
      <c r="A181" s="24" t="s">
        <v>275</v>
      </c>
      <c r="B181" s="47" t="s">
        <v>105</v>
      </c>
      <c r="C181" s="35"/>
      <c r="D181" s="24"/>
      <c r="E181" s="296"/>
      <c r="G181" s="64"/>
    </row>
    <row r="182" spans="1:7" x14ac:dyDescent="0.25">
      <c r="A182" s="24" t="s">
        <v>276</v>
      </c>
      <c r="B182" s="300" t="s">
        <v>107</v>
      </c>
      <c r="C182" s="435">
        <f>SUM(C177:C181)</f>
        <v>945.78398501000004</v>
      </c>
      <c r="D182" s="24"/>
      <c r="E182" s="296"/>
      <c r="F182" s="295">
        <f>F177+F180</f>
        <v>1</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945.78398501000004</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945.78398501000004</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945.78398501000004</v>
      </c>
      <c r="D210" s="24"/>
      <c r="E210" s="296"/>
      <c r="F210" s="36">
        <f>F196</f>
        <v>1</v>
      </c>
      <c r="G210" s="296"/>
    </row>
    <row r="211" spans="1:7" x14ac:dyDescent="0.25">
      <c r="A211" s="24" t="s">
        <v>327</v>
      </c>
      <c r="B211" s="300" t="s">
        <v>107</v>
      </c>
      <c r="C211" s="60">
        <f>C210</f>
        <v>945.78398501000004</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945.78398501000004</v>
      </c>
      <c r="D220" s="24"/>
      <c r="E220" s="305"/>
      <c r="F220" s="36">
        <f>C220/C$61</f>
        <v>1.7941860061462436E-2</v>
      </c>
      <c r="G220" s="36">
        <f>C220/C$40</f>
        <v>2.1923597241770978E-2</v>
      </c>
    </row>
    <row r="221" spans="1:7" x14ac:dyDescent="0.25">
      <c r="A221" s="24" t="s">
        <v>339</v>
      </c>
      <c r="B221" s="50" t="s">
        <v>340</v>
      </c>
      <c r="C221" s="35">
        <v>2522.3491368906748</v>
      </c>
      <c r="D221" s="24"/>
      <c r="E221" s="305"/>
      <c r="F221" s="36">
        <f>C221/C$61</f>
        <v>4.7849864194691928E-2</v>
      </c>
      <c r="G221" s="36">
        <f>C221/C$40</f>
        <v>5.8468918333117174E-2</v>
      </c>
    </row>
    <row r="222" spans="1:7" x14ac:dyDescent="0.25">
      <c r="A222" s="24" t="s">
        <v>341</v>
      </c>
      <c r="B222" s="50" t="s">
        <v>105</v>
      </c>
      <c r="C222" s="35"/>
      <c r="D222" s="24"/>
      <c r="E222" s="305"/>
      <c r="F222" s="36"/>
      <c r="G222" s="36"/>
    </row>
    <row r="223" spans="1:7" x14ac:dyDescent="0.25">
      <c r="A223" s="24" t="s">
        <v>342</v>
      </c>
      <c r="B223" s="300" t="s">
        <v>107</v>
      </c>
      <c r="C223" s="35">
        <f>C220+C221</f>
        <v>3468.1331219006747</v>
      </c>
      <c r="D223" s="24"/>
      <c r="E223" s="305"/>
      <c r="F223" s="292">
        <f>F220+F221</f>
        <v>6.5791724256154371E-2</v>
      </c>
      <c r="G223" s="292">
        <f>G220+G221</f>
        <v>8.0392515574888149E-2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collapsed="1" x14ac:dyDescent="0.25">
      <c r="A231" s="32"/>
      <c r="B231" s="33" t="s">
        <v>350</v>
      </c>
      <c r="C231" s="32"/>
      <c r="D231" s="32"/>
      <c r="E231" s="42"/>
      <c r="F231" s="34"/>
      <c r="G231" s="34"/>
    </row>
    <row r="232" spans="1:7" ht="30"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ht="30"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945.78398501000004</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Normal="100" workbookViewId="0">
      <selection activeCell="C170" sqref="C170:C174"/>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51768.018750889998</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51768.018750889998</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5">
        <v>427435</v>
      </c>
      <c r="D28" s="24"/>
      <c r="E28" s="24"/>
      <c r="F28" s="57">
        <f>C28</f>
        <v>427435</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7">
        <v>1.1400976630766909E-4</v>
      </c>
      <c r="D36" s="38"/>
      <c r="E36" s="44"/>
      <c r="F36" s="317">
        <f>C36</f>
        <v>1.1400976630766909E-4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0.11182018855281148</v>
      </c>
      <c r="D99" s="38"/>
      <c r="E99" s="38"/>
      <c r="F99" s="38">
        <f>IF(ISBLANK(C99),"",C99)</f>
        <v>0.11182018855281148</v>
      </c>
      <c r="G99" s="24"/>
    </row>
    <row r="100" spans="1:7" x14ac:dyDescent="0.25">
      <c r="A100" s="24" t="s">
        <v>688</v>
      </c>
      <c r="B100" s="47" t="s">
        <v>689</v>
      </c>
      <c r="C100" s="38">
        <v>1.3449677841843808E-2</v>
      </c>
      <c r="D100" s="38"/>
      <c r="E100" s="38"/>
      <c r="F100" s="38">
        <f>IF(ISBLANK(C100),"",C100)</f>
        <v>1.3449677841843808E-2</v>
      </c>
      <c r="G100" s="24"/>
    </row>
    <row r="101" spans="1:7" x14ac:dyDescent="0.25">
      <c r="A101" s="24" t="s">
        <v>690</v>
      </c>
      <c r="B101" s="47" t="s">
        <v>691</v>
      </c>
      <c r="C101" s="38">
        <v>2.5798383842090527E-2</v>
      </c>
      <c r="D101" s="38"/>
      <c r="E101" s="38"/>
      <c r="F101" s="38">
        <f t="shared" ref="F101:F148" si="0">IF(ISBLANK(C101),"",C101)</f>
        <v>2.5798383842090527E-2</v>
      </c>
      <c r="G101" s="24"/>
    </row>
    <row r="102" spans="1:7" x14ac:dyDescent="0.25">
      <c r="A102" s="24" t="s">
        <v>692</v>
      </c>
      <c r="B102" s="47" t="s">
        <v>693</v>
      </c>
      <c r="C102" s="38">
        <v>2.0439020084998122E-2</v>
      </c>
      <c r="D102" s="38"/>
      <c r="E102" s="38"/>
      <c r="F102" s="38">
        <f t="shared" si="0"/>
        <v>2.0439020084998122E-2</v>
      </c>
      <c r="G102" s="24"/>
    </row>
    <row r="103" spans="1:7" x14ac:dyDescent="0.25">
      <c r="A103" s="24" t="s">
        <v>694</v>
      </c>
      <c r="B103" s="47" t="s">
        <v>695</v>
      </c>
      <c r="C103" s="38">
        <v>6.3649884591021784E-3</v>
      </c>
      <c r="D103" s="38"/>
      <c r="E103" s="38"/>
      <c r="F103" s="38">
        <f t="shared" si="0"/>
        <v>6.3649884591021784E-3</v>
      </c>
      <c r="G103" s="24"/>
    </row>
    <row r="104" spans="1:7" x14ac:dyDescent="0.25">
      <c r="A104" s="24" t="s">
        <v>696</v>
      </c>
      <c r="B104" s="47" t="s">
        <v>697</v>
      </c>
      <c r="C104" s="38">
        <v>3.3644884029293783E-3</v>
      </c>
      <c r="D104" s="38"/>
      <c r="E104" s="38"/>
      <c r="F104" s="38">
        <f t="shared" si="0"/>
        <v>3.3644884029293783E-3</v>
      </c>
      <c r="G104" s="24"/>
    </row>
    <row r="105" spans="1:7" x14ac:dyDescent="0.25">
      <c r="A105" s="24" t="s">
        <v>698</v>
      </c>
      <c r="B105" s="47" t="s">
        <v>699</v>
      </c>
      <c r="C105" s="38">
        <v>3.4501249397907351E-2</v>
      </c>
      <c r="D105" s="38"/>
      <c r="E105" s="38"/>
      <c r="F105" s="38">
        <f t="shared" si="0"/>
        <v>3.4501249397907351E-2</v>
      </c>
      <c r="G105" s="24"/>
    </row>
    <row r="106" spans="1:7" x14ac:dyDescent="0.25">
      <c r="A106" s="24" t="s">
        <v>700</v>
      </c>
      <c r="B106" s="47" t="s">
        <v>701</v>
      </c>
      <c r="C106" s="38">
        <v>0.10350834525220995</v>
      </c>
      <c r="D106" s="38"/>
      <c r="E106" s="38"/>
      <c r="F106" s="38">
        <f t="shared" si="0"/>
        <v>0.10350834525220995</v>
      </c>
      <c r="G106" s="24"/>
    </row>
    <row r="107" spans="1:7" x14ac:dyDescent="0.25">
      <c r="A107" s="24" t="s">
        <v>702</v>
      </c>
      <c r="B107" s="47" t="s">
        <v>703</v>
      </c>
      <c r="C107" s="38">
        <v>0.35169873780976002</v>
      </c>
      <c r="D107" s="38"/>
      <c r="E107" s="38"/>
      <c r="F107" s="38">
        <f t="shared" si="0"/>
        <v>0.35169873780976002</v>
      </c>
      <c r="G107" s="24"/>
    </row>
    <row r="108" spans="1:7" x14ac:dyDescent="0.25">
      <c r="A108" s="24" t="s">
        <v>704</v>
      </c>
      <c r="B108" s="47" t="s">
        <v>705</v>
      </c>
      <c r="C108" s="38">
        <v>4.4744750206423101E-2</v>
      </c>
      <c r="D108" s="38"/>
      <c r="E108" s="38"/>
      <c r="F108" s="38">
        <f t="shared" si="0"/>
        <v>4.4744750206423101E-2</v>
      </c>
      <c r="G108" s="24"/>
    </row>
    <row r="109" spans="1:7" x14ac:dyDescent="0.25">
      <c r="A109" s="24" t="s">
        <v>706</v>
      </c>
      <c r="B109" s="47" t="s">
        <v>707</v>
      </c>
      <c r="C109" s="38">
        <v>7.0999223141349418E-2</v>
      </c>
      <c r="D109" s="38"/>
      <c r="E109" s="38"/>
      <c r="F109" s="38">
        <f t="shared" si="0"/>
        <v>7.0999223141349418E-2</v>
      </c>
      <c r="G109" s="24"/>
    </row>
    <row r="110" spans="1:7" x14ac:dyDescent="0.25">
      <c r="A110" s="24" t="s">
        <v>708</v>
      </c>
      <c r="B110" s="47" t="s">
        <v>709</v>
      </c>
      <c r="C110" s="38">
        <v>7.4154849563061606E-2</v>
      </c>
      <c r="D110" s="38"/>
      <c r="E110" s="38"/>
      <c r="F110" s="38">
        <f t="shared" si="0"/>
        <v>7.4154849563061606E-2</v>
      </c>
      <c r="G110" s="24"/>
    </row>
    <row r="111" spans="1:7" x14ac:dyDescent="0.25">
      <c r="A111" s="24" t="s">
        <v>710</v>
      </c>
      <c r="B111" s="47" t="s">
        <v>711</v>
      </c>
      <c r="C111" s="38">
        <v>3.4713240099015864E-2</v>
      </c>
      <c r="D111" s="38"/>
      <c r="E111" s="38"/>
      <c r="F111" s="38">
        <f t="shared" si="0"/>
        <v>3.4713240099015864E-2</v>
      </c>
      <c r="G111" s="24"/>
    </row>
    <row r="112" spans="1:7" x14ac:dyDescent="0.25">
      <c r="A112" s="24" t="s">
        <v>712</v>
      </c>
      <c r="B112" s="47" t="s">
        <v>713</v>
      </c>
      <c r="C112" s="38">
        <v>0.10444285734649728</v>
      </c>
      <c r="D112" s="38"/>
      <c r="E112" s="38"/>
      <c r="F112" s="38">
        <f t="shared" si="0"/>
        <v>0.10444285734649728</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0.99637712004099499</v>
      </c>
      <c r="D150" s="38"/>
      <c r="E150" s="49"/>
      <c r="F150" s="38">
        <f>C150</f>
        <v>0.99637712004099499</v>
      </c>
      <c r="G150" s="19"/>
    </row>
    <row r="151" spans="1:7" x14ac:dyDescent="0.25">
      <c r="A151" s="24" t="s">
        <v>753</v>
      </c>
      <c r="B151" s="24" t="s">
        <v>754</v>
      </c>
      <c r="C151" s="38">
        <f>1-C150</f>
        <v>3.6228799590050098E-3</v>
      </c>
      <c r="D151" s="38"/>
      <c r="E151" s="49"/>
      <c r="F151" s="38">
        <f>C151</f>
        <v>3.6228799590050098E-3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2.7771813016801676E-4</v>
      </c>
      <c r="D160" s="38"/>
      <c r="E160" s="49"/>
      <c r="F160" s="38">
        <f>C160</f>
        <v>2.7771813016801676E-4</v>
      </c>
      <c r="G160" s="19"/>
    </row>
    <row r="161" spans="1:7" x14ac:dyDescent="0.25">
      <c r="A161" s="24" t="s">
        <v>765</v>
      </c>
      <c r="B161" s="24" t="s">
        <v>766</v>
      </c>
      <c r="C161" s="38">
        <f>1-C160</f>
        <v>0.99972228186983203</v>
      </c>
      <c r="D161" s="38"/>
      <c r="E161" s="49"/>
      <c r="F161" s="38">
        <f>C161</f>
        <v>0.99972228186983203</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2.3113920509647258E-2</v>
      </c>
      <c r="D170" s="38"/>
      <c r="E170" s="49"/>
      <c r="F170" s="38">
        <f>C170</f>
        <v>2.3113920509647258E-2</v>
      </c>
      <c r="G170" s="19"/>
    </row>
    <row r="171" spans="1:7" x14ac:dyDescent="0.25">
      <c r="A171" s="24" t="s">
        <v>777</v>
      </c>
      <c r="B171" s="50" t="s">
        <v>778</v>
      </c>
      <c r="C171" s="38">
        <v>3.9344951468226377E-2</v>
      </c>
      <c r="D171" s="38"/>
      <c r="E171" s="49"/>
      <c r="F171" s="38">
        <f>C171</f>
        <v>3.9344951468226377E-2</v>
      </c>
      <c r="G171" s="19"/>
    </row>
    <row r="172" spans="1:7" x14ac:dyDescent="0.25">
      <c r="A172" s="24" t="s">
        <v>779</v>
      </c>
      <c r="B172" s="50" t="s">
        <v>780</v>
      </c>
      <c r="C172" s="38">
        <v>0.15506835817107623</v>
      </c>
      <c r="D172" s="38"/>
      <c r="E172" s="38"/>
      <c r="F172" s="38">
        <f>C172</f>
        <v>0.15506835817107623</v>
      </c>
      <c r="G172" s="19"/>
    </row>
    <row r="173" spans="1:7" x14ac:dyDescent="0.25">
      <c r="A173" s="24" t="s">
        <v>781</v>
      </c>
      <c r="B173" s="50" t="s">
        <v>782</v>
      </c>
      <c r="C173" s="38">
        <v>0.31217505137073004</v>
      </c>
      <c r="D173" s="38"/>
      <c r="E173" s="38"/>
      <c r="F173" s="38">
        <f>C173</f>
        <v>0.31217505137073004</v>
      </c>
      <c r="G173" s="19"/>
    </row>
    <row r="174" spans="1:7" x14ac:dyDescent="0.25">
      <c r="A174" s="24" t="s">
        <v>783</v>
      </c>
      <c r="B174" s="50" t="s">
        <v>784</v>
      </c>
      <c r="C174" s="38">
        <v>0.4702977184803202</v>
      </c>
      <c r="D174" s="38"/>
      <c r="E174" s="38"/>
      <c r="F174" s="38">
        <f>C174</f>
        <v>0.4702977184803202</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121.11319557567819</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28570.308912510001</v>
      </c>
      <c r="D190" s="57">
        <v>347208</v>
      </c>
      <c r="E190" s="54"/>
      <c r="F190" s="36">
        <f>C190/C$214</f>
        <v>0.55189110191741331</v>
      </c>
      <c r="G190" s="36">
        <f>D190/D$214</f>
        <v>0.81230596464959581</v>
      </c>
    </row>
    <row r="191" spans="1:7" x14ac:dyDescent="0.25">
      <c r="A191" s="24" t="s">
        <v>806</v>
      </c>
      <c r="B191" s="47" t="s">
        <v>807</v>
      </c>
      <c r="C191" s="35">
        <v>19519.996398890002</v>
      </c>
      <c r="D191" s="57">
        <v>71949</v>
      </c>
      <c r="E191" s="54"/>
      <c r="F191" s="36">
        <f t="shared" ref="F191:F195" si="1">C191/C$214</f>
        <v>0.37706670778383633</v>
      </c>
      <c r="G191" s="36">
        <f t="shared" ref="G191:G195" si="2">D191/D$214</f>
        <v>0.16832734801782728</v>
      </c>
    </row>
    <row r="192" spans="1:7" x14ac:dyDescent="0.25">
      <c r="A192" s="24" t="s">
        <v>808</v>
      </c>
      <c r="B192" s="47" t="s">
        <v>809</v>
      </c>
      <c r="C192" s="35">
        <v>3676.49445466</v>
      </c>
      <c r="D192" s="57">
        <v>8276</v>
      </c>
      <c r="E192" s="54"/>
      <c r="F192" s="36">
        <f t="shared" si="1"/>
        <v>7.1018643235149753E-2</v>
      </c>
      <c r="G192" s="36">
        <f t="shared" si="2"/>
        <v>1.9362008258565631E-2</v>
      </c>
    </row>
    <row r="193" spans="1:7" x14ac:dyDescent="0.25">
      <c r="A193" s="24" t="s">
        <v>810</v>
      </c>
      <c r="B193" s="47" t="s">
        <v>811</v>
      </c>
      <c r="C193" s="35">
        <v>1.2189848299999999</v>
      </c>
      <c r="D193" s="57">
        <v>2</v>
      </c>
      <c r="E193" s="54"/>
      <c r="F193" s="36">
        <f t="shared" si="1"/>
        <v>2.3547063600517702E-5</v>
      </c>
      <c r="G193" s="36">
        <f t="shared" si="2"/>
        <v>4.6790740112531727E-6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51768.018750890005</v>
      </c>
      <c r="D214" s="61">
        <f>SUM(D190:D195)</f>
        <v>427435</v>
      </c>
      <c r="E214" s="58"/>
      <c r="F214" s="62">
        <f>SUM(F190:F195)</f>
        <v>0.99999999999999989</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0.64457541428808518</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8658.1389827000003</v>
      </c>
      <c r="D219" s="57">
        <v>153601</v>
      </c>
      <c r="E219" s="24"/>
      <c r="F219" s="36">
        <f>C219/C$227</f>
        <v>0.16724879938641943</v>
      </c>
      <c r="G219" s="36">
        <f>D219/D$227</f>
        <v>0.35935522360124933</v>
      </c>
    </row>
    <row r="220" spans="1:7" x14ac:dyDescent="0.25">
      <c r="A220" s="24" t="s">
        <v>841</v>
      </c>
      <c r="B220" s="24" t="s">
        <v>842</v>
      </c>
      <c r="C220" s="35">
        <v>5278.3097263199998</v>
      </c>
      <c r="D220" s="57">
        <v>48630</v>
      </c>
      <c r="E220" s="24"/>
      <c r="F220" s="36">
        <f t="shared" ref="F220:G233" si="3">C220/C$227</f>
        <v>0.10196082163622024</v>
      </c>
      <c r="G220" s="36">
        <f t="shared" si="3"/>
        <v>0.1137716845836209</v>
      </c>
    </row>
    <row r="221" spans="1:7" x14ac:dyDescent="0.25">
      <c r="A221" s="24" t="s">
        <v>843</v>
      </c>
      <c r="B221" s="24" t="s">
        <v>844</v>
      </c>
      <c r="C221" s="35">
        <v>6288.9063551999998</v>
      </c>
      <c r="D221" s="57">
        <v>48911</v>
      </c>
      <c r="E221" s="24"/>
      <c r="F221" s="36">
        <f t="shared" si="3"/>
        <v>0.12148246170019555</v>
      </c>
      <c r="G221" s="36">
        <f t="shared" si="3"/>
        <v>0.11442909448220197</v>
      </c>
    </row>
    <row r="222" spans="1:7" x14ac:dyDescent="0.25">
      <c r="A222" s="24" t="s">
        <v>845</v>
      </c>
      <c r="B222" s="24" t="s">
        <v>846</v>
      </c>
      <c r="C222" s="35">
        <v>7057.5963786299999</v>
      </c>
      <c r="D222" s="57">
        <v>47028</v>
      </c>
      <c r="E222" s="24"/>
      <c r="F222" s="36">
        <f t="shared" si="3"/>
        <v>0.13633120503590193</v>
      </c>
      <c r="G222" s="36">
        <f t="shared" si="3"/>
        <v>0.11002374630060711</v>
      </c>
    </row>
    <row r="223" spans="1:7" x14ac:dyDescent="0.25">
      <c r="A223" s="24" t="s">
        <v>847</v>
      </c>
      <c r="B223" s="24" t="s">
        <v>848</v>
      </c>
      <c r="C223" s="35">
        <v>8506.6316690500007</v>
      </c>
      <c r="D223" s="57">
        <v>49111</v>
      </c>
      <c r="E223" s="24"/>
      <c r="F223" s="36">
        <f t="shared" si="3"/>
        <v>0.16432214085658348</v>
      </c>
      <c r="G223" s="36">
        <f t="shared" si="3"/>
        <v>0.11489700188332728</v>
      </c>
    </row>
    <row r="224" spans="1:7" x14ac:dyDescent="0.25">
      <c r="A224" s="24" t="s">
        <v>849</v>
      </c>
      <c r="B224" s="24" t="s">
        <v>850</v>
      </c>
      <c r="C224" s="35">
        <v>10068.15683817</v>
      </c>
      <c r="D224" s="57">
        <v>50807</v>
      </c>
      <c r="E224" s="24"/>
      <c r="F224" s="36">
        <f t="shared" si="3"/>
        <v>0.19448603754025082</v>
      </c>
      <c r="G224" s="36">
        <f t="shared" si="3"/>
        <v>0.11886485664486998</v>
      </c>
    </row>
    <row r="225" spans="1:7" x14ac:dyDescent="0.25">
      <c r="A225" s="24" t="s">
        <v>851</v>
      </c>
      <c r="B225" s="24" t="s">
        <v>852</v>
      </c>
      <c r="C225" s="35">
        <v>5423.80015095</v>
      </c>
      <c r="D225" s="57">
        <v>26508</v>
      </c>
      <c r="E225" s="24"/>
      <c r="F225" s="36">
        <f t="shared" si="3"/>
        <v>0.10477125224841165</v>
      </c>
      <c r="G225" s="36">
        <f t="shared" si="3"/>
        <v>6.2016446945149552E-2</v>
      </c>
    </row>
    <row r="226" spans="1:7" x14ac:dyDescent="0.25">
      <c r="A226" s="24" t="s">
        <v>853</v>
      </c>
      <c r="B226" s="24" t="s">
        <v>854</v>
      </c>
      <c r="C226" s="35">
        <f>SUM(C228:C233)</f>
        <v>486.47864987000003</v>
      </c>
      <c r="D226" s="57">
        <f>SUM(D228:D233)</f>
        <v>2839</v>
      </c>
      <c r="E226" s="24"/>
      <c r="F226" s="36">
        <f>SUM(F228:F233)</f>
        <v>9.3972815960169705E-3</v>
      </c>
      <c r="G226" s="36">
        <f>SUM(G228:G233)</f>
        <v>6.6419455589738783E-3</v>
      </c>
    </row>
    <row r="227" spans="1:7" x14ac:dyDescent="0.25">
      <c r="A227" s="24" t="s">
        <v>855</v>
      </c>
      <c r="B227" s="59" t="s">
        <v>107</v>
      </c>
      <c r="C227" s="35">
        <f>SUM(C219:C226)</f>
        <v>51768.018750889998</v>
      </c>
      <c r="D227" s="57">
        <f>SUM(D219:D226)</f>
        <v>427435</v>
      </c>
      <c r="E227" s="24"/>
      <c r="F227" s="38">
        <f>SUM(F219:F226)</f>
        <v>1.0000000000000002</v>
      </c>
      <c r="G227" s="38">
        <f>SUM(G219:G226)</f>
        <v>1</v>
      </c>
    </row>
    <row r="228" spans="1:7" hidden="1" outlineLevel="1" x14ac:dyDescent="0.25">
      <c r="A228" s="24" t="s">
        <v>856</v>
      </c>
      <c r="B228" s="39" t="s">
        <v>857</v>
      </c>
      <c r="C228" s="35">
        <v>423.29388934000002</v>
      </c>
      <c r="D228" s="57">
        <v>2429</v>
      </c>
      <c r="E228" s="24"/>
      <c r="F228" s="36">
        <f t="shared" si="3"/>
        <v>8.176745016588504E-3</v>
      </c>
      <c r="G228" s="36">
        <f t="shared" si="3"/>
        <v>5.6827353866669783E-3</v>
      </c>
    </row>
    <row r="229" spans="1:7" hidden="1" outlineLevel="1" x14ac:dyDescent="0.25">
      <c r="A229" s="24" t="s">
        <v>858</v>
      </c>
      <c r="B229" s="39" t="s">
        <v>859</v>
      </c>
      <c r="C229" s="35">
        <v>52.520765109999999</v>
      </c>
      <c r="D229" s="57">
        <v>336</v>
      </c>
      <c r="E229" s="24"/>
      <c r="F229" s="36">
        <f t="shared" si="3"/>
        <v>1.0145407604399976E-3</v>
      </c>
      <c r="G229" s="36">
        <f t="shared" si="3"/>
        <v>7.8608443389053303E-4</v>
      </c>
    </row>
    <row r="230" spans="1:7" hidden="1" outlineLevel="1" x14ac:dyDescent="0.25">
      <c r="A230" s="24" t="s">
        <v>860</v>
      </c>
      <c r="B230" s="39" t="s">
        <v>861</v>
      </c>
      <c r="C230" s="35">
        <v>8.9441022100000005</v>
      </c>
      <c r="D230" s="57">
        <v>61</v>
      </c>
      <c r="E230" s="24"/>
      <c r="F230" s="36">
        <f t="shared" si="3"/>
        <v>1.7277273548055639E-4</v>
      </c>
      <c r="G230" s="36">
        <f t="shared" si="3"/>
        <v>1.4271175734322178E-4</v>
      </c>
    </row>
    <row r="231" spans="1:7" hidden="1" outlineLevel="1" x14ac:dyDescent="0.25">
      <c r="A231" s="24" t="s">
        <v>862</v>
      </c>
      <c r="B231" s="39" t="s">
        <v>863</v>
      </c>
      <c r="C231" s="35">
        <v>1.20375436</v>
      </c>
      <c r="D231" s="57">
        <v>8</v>
      </c>
      <c r="E231" s="24"/>
      <c r="F231" s="36">
        <f t="shared" si="3"/>
        <v>2.3252857440662726E-5</v>
      </c>
      <c r="G231" s="36">
        <f t="shared" si="3"/>
        <v>1.8716296045012691E-5</v>
      </c>
    </row>
    <row r="232" spans="1:7" hidden="1" outlineLevel="1" x14ac:dyDescent="0.25">
      <c r="A232" s="24" t="s">
        <v>864</v>
      </c>
      <c r="B232" s="39" t="s">
        <v>865</v>
      </c>
      <c r="C232" s="35">
        <v>4.8340380000000002E-2</v>
      </c>
      <c r="D232" s="57">
        <v>2</v>
      </c>
      <c r="E232" s="24"/>
      <c r="F232" s="36">
        <f t="shared" si="3"/>
        <v>9.3378848884706314E-7</v>
      </c>
      <c r="G232" s="36">
        <f t="shared" si="3"/>
        <v>4.6790740112531727E-6</v>
      </c>
    </row>
    <row r="233" spans="1:7" hidden="1" outlineLevel="1" x14ac:dyDescent="0.25">
      <c r="A233" s="24" t="s">
        <v>866</v>
      </c>
      <c r="B233" s="39" t="s">
        <v>867</v>
      </c>
      <c r="C233" s="35">
        <v>0.46779847000000002</v>
      </c>
      <c r="D233" s="57">
        <v>3</v>
      </c>
      <c r="E233" s="24"/>
      <c r="F233" s="36">
        <f t="shared" si="3"/>
        <v>9.0364375784027398E-6</v>
      </c>
      <c r="G233" s="36">
        <f t="shared" si="3"/>
        <v>7.0186110168797591E-6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4" t="s">
        <v>871</v>
      </c>
      <c r="C237" s="32" t="s">
        <v>798</v>
      </c>
      <c r="D237" s="32" t="s">
        <v>799</v>
      </c>
      <c r="E237" s="42"/>
      <c r="F237" s="32" t="s">
        <v>589</v>
      </c>
      <c r="G237" s="32" t="s">
        <v>800</v>
      </c>
    </row>
    <row r="238" spans="1:7" x14ac:dyDescent="0.25">
      <c r="A238" s="24" t="s">
        <v>872</v>
      </c>
      <c r="B238" s="24" t="s">
        <v>837</v>
      </c>
      <c r="C238" s="38">
        <v>0.58175349603704396</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12226.43305037</v>
      </c>
      <c r="D241" s="57">
        <v>191792</v>
      </c>
      <c r="E241" s="24"/>
      <c r="F241" s="36">
        <f>C241/C$249</f>
        <v>0.23617734163642881</v>
      </c>
      <c r="G241" s="36">
        <f>D241/D$249</f>
        <v>0.44870448138313429</v>
      </c>
    </row>
    <row r="242" spans="1:7" x14ac:dyDescent="0.25">
      <c r="A242" s="24" t="s">
        <v>874</v>
      </c>
      <c r="B242" s="24" t="s">
        <v>842</v>
      </c>
      <c r="C242" s="35">
        <v>6734.3567031599996</v>
      </c>
      <c r="D242" s="57">
        <v>54745</v>
      </c>
      <c r="E242" s="24"/>
      <c r="F242" s="36">
        <f t="shared" ref="F242:G247" si="4">C242/C$249</f>
        <v>0.13008720182176611</v>
      </c>
      <c r="G242" s="36">
        <f t="shared" si="4"/>
        <v>0.12807795337302746</v>
      </c>
    </row>
    <row r="243" spans="1:7" x14ac:dyDescent="0.25">
      <c r="A243" s="24" t="s">
        <v>875</v>
      </c>
      <c r="B243" s="24" t="s">
        <v>844</v>
      </c>
      <c r="C243" s="35">
        <v>7339.6718042100001</v>
      </c>
      <c r="D243" s="57">
        <v>49792</v>
      </c>
      <c r="E243" s="24"/>
      <c r="F243" s="36">
        <f t="shared" si="4"/>
        <v>0.14178004067586256</v>
      </c>
      <c r="G243" s="36">
        <f t="shared" si="4"/>
        <v>0.116490226584159</v>
      </c>
    </row>
    <row r="244" spans="1:7" x14ac:dyDescent="0.25">
      <c r="A244" s="24" t="s">
        <v>876</v>
      </c>
      <c r="B244" s="24" t="s">
        <v>846</v>
      </c>
      <c r="C244" s="35">
        <v>7881.2503494900002</v>
      </c>
      <c r="D244" s="57">
        <v>45924</v>
      </c>
      <c r="E244" s="24"/>
      <c r="F244" s="36">
        <f t="shared" si="4"/>
        <v>0.15224168395191878</v>
      </c>
      <c r="G244" s="36">
        <f t="shared" si="4"/>
        <v>0.10744089744639536</v>
      </c>
    </row>
    <row r="245" spans="1:7" x14ac:dyDescent="0.25">
      <c r="A245" s="24" t="s">
        <v>877</v>
      </c>
      <c r="B245" s="24" t="s">
        <v>848</v>
      </c>
      <c r="C245" s="35">
        <v>7370.3196432699997</v>
      </c>
      <c r="D245" s="57">
        <v>38406</v>
      </c>
      <c r="E245" s="24"/>
      <c r="F245" s="36">
        <f t="shared" si="4"/>
        <v>0.14237206331453992</v>
      </c>
      <c r="G245" s="36">
        <f>D245/D$249</f>
        <v>8.9852258238094687E-2</v>
      </c>
    </row>
    <row r="246" spans="1:7" x14ac:dyDescent="0.25">
      <c r="A246" s="24" t="s">
        <v>878</v>
      </c>
      <c r="B246" s="24" t="s">
        <v>850</v>
      </c>
      <c r="C246" s="35">
        <v>5832.0422712500003</v>
      </c>
      <c r="D246" s="57">
        <v>27466</v>
      </c>
      <c r="E246" s="24"/>
      <c r="F246" s="36">
        <f t="shared" si="4"/>
        <v>0.11265724306186116</v>
      </c>
      <c r="G246" s="36">
        <f t="shared" si="4"/>
        <v>6.4257723396539831E-2</v>
      </c>
    </row>
    <row r="247" spans="1:7" x14ac:dyDescent="0.25">
      <c r="A247" s="24" t="s">
        <v>879</v>
      </c>
      <c r="B247" s="24" t="s">
        <v>852</v>
      </c>
      <c r="C247" s="35">
        <v>4383.9449291399997</v>
      </c>
      <c r="D247" s="57">
        <v>19310</v>
      </c>
      <c r="E247" s="24"/>
      <c r="F247" s="36">
        <f t="shared" si="4"/>
        <v>8.4684425537622704E-2</v>
      </c>
      <c r="G247" s="36">
        <f t="shared" si="4"/>
        <v>4.5176459578649387E-2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51768.018750889998</v>
      </c>
      <c r="D249" s="57">
        <f>SUM(D241:D248)</f>
        <v>427435</v>
      </c>
      <c r="E249" s="24"/>
      <c r="F249" s="44">
        <f>SUM(F241:F248)</f>
        <v>1</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0.77381647463804681</v>
      </c>
      <c r="D260" s="24"/>
      <c r="E260" s="58"/>
      <c r="F260" s="58"/>
      <c r="G260" s="58"/>
    </row>
    <row r="261" spans="1:7" x14ac:dyDescent="0.25">
      <c r="A261" s="24" t="s">
        <v>894</v>
      </c>
      <c r="B261" s="24" t="s">
        <v>895</v>
      </c>
      <c r="C261" s="38">
        <v>4.1978576204109393E-2</v>
      </c>
      <c r="D261" s="24"/>
      <c r="E261" s="58"/>
      <c r="F261" s="58"/>
      <c r="G261" s="19"/>
    </row>
    <row r="262" spans="1:7" x14ac:dyDescent="0.25">
      <c r="A262" s="24" t="s">
        <v>896</v>
      </c>
      <c r="B262" s="24" t="s">
        <v>897</v>
      </c>
      <c r="C262" s="38">
        <v>0.18420494915784386</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collapsed="1"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collapsed="1"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ht="30" collapsed="1"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collapsed="1"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ht="30" collapsed="1"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collapsed="1"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collapsed="1"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collapsed="1"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collapsed="1"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collapsed="1"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collapsed="1"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collapsed="1"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ht="30"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topLeftCell="A17" zoomScaleNormal="100" workbookViewId="0">
      <selection sqref="A1:B1"/>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3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64.611565031223108</v>
      </c>
      <c r="D75" s="24"/>
      <c r="E75" s="24"/>
      <c r="F75" s="24"/>
      <c r="G75" s="24"/>
    </row>
    <row r="76" spans="1:7" x14ac:dyDescent="0.25">
      <c r="A76" s="24" t="s">
        <v>1503</v>
      </c>
      <c r="B76" s="24" t="s">
        <v>1504</v>
      </c>
      <c r="C76" s="35">
        <v>175.71358669985366</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opLeftCell="A301" zoomScaleNormal="100" workbookViewId="0">
      <selection activeCell="C214" sqref="C214:C219"/>
    </sheetView>
  </sheetViews>
  <sheetFormatPr baseColWidth="10" defaultColWidth="8.85546875" defaultRowHeight="15" outlineLevelRow="2" x14ac:dyDescent="0.25"/>
  <cols>
    <col min="1" max="1" width="14.85546875" style="443" customWidth="1"/>
    <col min="2" max="2" width="64.85546875" style="443" customWidth="1"/>
    <col min="3" max="3" width="17.85546875" style="443" bestFit="1" customWidth="1"/>
    <col min="4" max="4" width="29.7109375" style="443" bestFit="1" customWidth="1"/>
    <col min="5" max="5" width="41" style="443" customWidth="1"/>
    <col min="6" max="6" width="37.85546875" style="443" bestFit="1" customWidth="1"/>
    <col min="7" max="7" width="36.7109375" style="443" bestFit="1" customWidth="1"/>
    <col min="8" max="11" width="8.85546875" style="443" customWidth="1"/>
    <col min="12"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4" t="s">
        <v>1528</v>
      </c>
      <c r="C5" s="515"/>
      <c r="D5" s="431"/>
      <c r="E5" s="449"/>
      <c r="F5" s="449"/>
      <c r="G5" s="449"/>
    </row>
    <row r="6" spans="1:7" x14ac:dyDescent="0.25">
      <c r="A6" s="503"/>
      <c r="B6" s="516" t="s">
        <v>1529</v>
      </c>
      <c r="C6" s="517"/>
      <c r="D6" s="451"/>
      <c r="E6" s="431"/>
      <c r="F6" s="431"/>
      <c r="G6" s="431"/>
    </row>
    <row r="7" spans="1:7" x14ac:dyDescent="0.25">
      <c r="A7" s="431"/>
      <c r="B7" s="516" t="s">
        <v>1530</v>
      </c>
      <c r="C7" s="517"/>
      <c r="D7" s="451"/>
      <c r="E7" s="431"/>
      <c r="F7" s="431"/>
      <c r="G7" s="431"/>
    </row>
    <row r="8" spans="1:7" x14ac:dyDescent="0.25">
      <c r="A8" s="431"/>
      <c r="B8" s="516" t="s">
        <v>1531</v>
      </c>
      <c r="C8" s="517"/>
      <c r="D8" s="451"/>
      <c r="E8" s="431"/>
      <c r="F8" s="431"/>
      <c r="G8" s="431"/>
    </row>
    <row r="9" spans="1:7" x14ac:dyDescent="0.25">
      <c r="A9" s="450"/>
      <c r="B9" s="518" t="s">
        <v>1532</v>
      </c>
      <c r="C9" s="518"/>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3" t="s">
        <v>1529</v>
      </c>
      <c r="C13" s="513"/>
      <c r="D13" s="500"/>
      <c r="E13" s="500"/>
      <c r="F13" s="500"/>
      <c r="G13" s="500"/>
    </row>
    <row r="14" spans="1:7" ht="30" x14ac:dyDescent="0.25">
      <c r="A14" s="454"/>
      <c r="B14" s="454" t="s">
        <v>1533</v>
      </c>
      <c r="C14" s="454" t="s">
        <v>64</v>
      </c>
      <c r="D14" s="454" t="s">
        <v>1534</v>
      </c>
      <c r="E14" s="454"/>
      <c r="F14" s="454" t="s">
        <v>1535</v>
      </c>
      <c r="G14" s="454" t="s">
        <v>1536</v>
      </c>
    </row>
    <row r="15" spans="1:7" x14ac:dyDescent="0.25">
      <c r="A15" s="431" t="s">
        <v>1537</v>
      </c>
      <c r="B15" s="455" t="s">
        <v>1538</v>
      </c>
      <c r="C15" s="456">
        <v>8027.0659902999996</v>
      </c>
      <c r="D15" s="457">
        <v>51883</v>
      </c>
      <c r="F15" s="458">
        <f>IF(OR('B1. HTT Mortgage Assets'!$C$15=0,C15="[For completion]"),"",C15/'B1. HTT Mortgage Assets'!$C$15)</f>
        <v>0.15505839674735472</v>
      </c>
      <c r="G15" s="458">
        <f>IF(OR('B1. HTT Mortgage Assets'!$F$28=0,D15="[For completion]"),"",D15/'B1. HTT Mortgage Assets'!$F$28)</f>
        <v>0.12138219846292418</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8027.0659902999996</v>
      </c>
      <c r="D18" s="461">
        <f>SUM(D15:D17)</f>
        <v>51883</v>
      </c>
      <c r="F18" s="458">
        <f>SUM(F15:F17)</f>
        <v>0.15505839674735472</v>
      </c>
      <c r="G18" s="458">
        <f>SUM(G15:G17)</f>
        <v>0.12138219846292418</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3" t="s">
        <v>1530</v>
      </c>
      <c r="C24" s="513"/>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8027.0659902999996</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8027.0659902999996</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465">
        <v>51883</v>
      </c>
      <c r="D49" s="471"/>
      <c r="E49" s="431"/>
      <c r="F49" s="472">
        <f>C49</f>
        <v>51883</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ht="30" collapsed="1" x14ac:dyDescent="0.25">
      <c r="A56" s="454"/>
      <c r="B56" s="454" t="s">
        <v>588</v>
      </c>
      <c r="C56" s="454" t="s">
        <v>589</v>
      </c>
      <c r="D56" s="454" t="s">
        <v>590</v>
      </c>
      <c r="E56" s="454"/>
      <c r="F56" s="454" t="s">
        <v>1592</v>
      </c>
      <c r="G56" s="454"/>
    </row>
    <row r="57" spans="1:7" x14ac:dyDescent="0.25">
      <c r="A57" s="431" t="s">
        <v>1593</v>
      </c>
      <c r="B57" s="431" t="s">
        <v>592</v>
      </c>
      <c r="C57" s="476">
        <v>0</v>
      </c>
      <c r="D57" s="476"/>
      <c r="E57" s="477"/>
      <c r="F57" s="476">
        <f>C57</f>
        <v>0</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ht="30"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ht="30" collapsed="1" x14ac:dyDescent="0.25">
      <c r="A119" s="454"/>
      <c r="B119" s="454" t="s">
        <v>685</v>
      </c>
      <c r="C119" s="454" t="s">
        <v>589</v>
      </c>
      <c r="D119" s="454" t="s">
        <v>590</v>
      </c>
      <c r="E119" s="454"/>
      <c r="F119" s="454" t="s">
        <v>554</v>
      </c>
      <c r="G119" s="454"/>
    </row>
    <row r="120" spans="1:7" x14ac:dyDescent="0.25">
      <c r="A120" s="431" t="s">
        <v>1654</v>
      </c>
      <c r="B120" s="463" t="s">
        <v>687</v>
      </c>
      <c r="C120" s="476">
        <v>0.12780247729241095</v>
      </c>
      <c r="D120" s="476"/>
      <c r="E120" s="467"/>
      <c r="F120" s="476">
        <f>IF(ISBLANK(C120),"",C120)</f>
        <v>0.12780247729241095</v>
      </c>
      <c r="G120" s="459"/>
    </row>
    <row r="121" spans="1:7" x14ac:dyDescent="0.25">
      <c r="A121" s="431" t="s">
        <v>1655</v>
      </c>
      <c r="B121" s="463" t="s">
        <v>689</v>
      </c>
      <c r="C121" s="476">
        <v>9.2512114637822527E-3</v>
      </c>
      <c r="D121" s="476"/>
      <c r="E121" s="467"/>
      <c r="F121" s="476">
        <f t="shared" ref="F121:F169" si="1">IF(ISBLANK(C121),"",C121)</f>
        <v>9.2512114637822527E-3</v>
      </c>
      <c r="G121" s="459"/>
    </row>
    <row r="122" spans="1:7" x14ac:dyDescent="0.25">
      <c r="A122" s="431" t="s">
        <v>1656</v>
      </c>
      <c r="B122" s="463" t="s">
        <v>691</v>
      </c>
      <c r="C122" s="476">
        <v>2.8736903468683073E-2</v>
      </c>
      <c r="D122" s="476"/>
      <c r="E122" s="467"/>
      <c r="F122" s="476">
        <f t="shared" si="1"/>
        <v>2.8736903468683073E-2</v>
      </c>
      <c r="G122" s="459"/>
    </row>
    <row r="123" spans="1:7" x14ac:dyDescent="0.25">
      <c r="A123" s="431" t="s">
        <v>1657</v>
      </c>
      <c r="B123" s="463" t="s">
        <v>693</v>
      </c>
      <c r="C123" s="476">
        <v>2.0007590643215546E-2</v>
      </c>
      <c r="D123" s="476"/>
      <c r="E123" s="467"/>
      <c r="F123" s="476">
        <f t="shared" si="1"/>
        <v>2.0007590643215546E-2</v>
      </c>
      <c r="G123" s="459"/>
    </row>
    <row r="124" spans="1:7" x14ac:dyDescent="0.25">
      <c r="A124" s="431" t="s">
        <v>1658</v>
      </c>
      <c r="B124" s="463" t="s">
        <v>695</v>
      </c>
      <c r="C124" s="476">
        <v>1.1497169283462045E-2</v>
      </c>
      <c r="D124" s="476"/>
      <c r="E124" s="467"/>
      <c r="F124" s="476">
        <f t="shared" si="1"/>
        <v>1.1497169283462045E-2</v>
      </c>
      <c r="G124" s="459"/>
    </row>
    <row r="125" spans="1:7" x14ac:dyDescent="0.25">
      <c r="A125" s="431" t="s">
        <v>1659</v>
      </c>
      <c r="B125" s="463" t="s">
        <v>699</v>
      </c>
      <c r="C125" s="476">
        <v>3.7897500099987443E-2</v>
      </c>
      <c r="D125" s="476"/>
      <c r="E125" s="467"/>
      <c r="F125" s="476">
        <f t="shared" si="1"/>
        <v>3.7897500099987443E-2</v>
      </c>
      <c r="G125" s="459"/>
    </row>
    <row r="126" spans="1:7" x14ac:dyDescent="0.25">
      <c r="A126" s="431" t="s">
        <v>1660</v>
      </c>
      <c r="B126" s="463" t="s">
        <v>701</v>
      </c>
      <c r="C126" s="476">
        <v>7.6383964690327003E-2</v>
      </c>
      <c r="D126" s="476"/>
      <c r="E126" s="467"/>
      <c r="F126" s="476">
        <f t="shared" si="1"/>
        <v>7.6383964690327003E-2</v>
      </c>
      <c r="G126" s="459"/>
    </row>
    <row r="127" spans="1:7" x14ac:dyDescent="0.25">
      <c r="A127" s="431" t="s">
        <v>1661</v>
      </c>
      <c r="B127" s="463" t="s">
        <v>703</v>
      </c>
      <c r="C127" s="476">
        <v>0.30849582644298795</v>
      </c>
      <c r="D127" s="476"/>
      <c r="E127" s="467"/>
      <c r="F127" s="476">
        <f t="shared" si="1"/>
        <v>0.30849582644298795</v>
      </c>
      <c r="G127" s="459"/>
    </row>
    <row r="128" spans="1:7" x14ac:dyDescent="0.25">
      <c r="A128" s="431" t="s">
        <v>1662</v>
      </c>
      <c r="B128" s="463" t="s">
        <v>705</v>
      </c>
      <c r="C128" s="476">
        <v>4.9204819086735643E-2</v>
      </c>
      <c r="D128" s="476"/>
      <c r="E128" s="467"/>
      <c r="F128" s="476">
        <f t="shared" si="1"/>
        <v>4.9204819086735643E-2</v>
      </c>
      <c r="G128" s="459"/>
    </row>
    <row r="129" spans="1:7" x14ac:dyDescent="0.25">
      <c r="A129" s="431" t="s">
        <v>1663</v>
      </c>
      <c r="B129" s="463" t="s">
        <v>707</v>
      </c>
      <c r="C129" s="476">
        <v>8.3102552254596479E-2</v>
      </c>
      <c r="D129" s="476"/>
      <c r="E129" s="467"/>
      <c r="F129" s="476">
        <f t="shared" si="1"/>
        <v>8.3102552254596479E-2</v>
      </c>
      <c r="G129" s="459"/>
    </row>
    <row r="130" spans="1:7" x14ac:dyDescent="0.25">
      <c r="A130" s="431" t="s">
        <v>1664</v>
      </c>
      <c r="B130" s="463" t="s">
        <v>709</v>
      </c>
      <c r="C130" s="476">
        <v>0.10883285119316058</v>
      </c>
      <c r="D130" s="476"/>
      <c r="E130" s="467"/>
      <c r="F130" s="476">
        <f t="shared" si="1"/>
        <v>0.10883285119316058</v>
      </c>
      <c r="G130" s="459"/>
    </row>
    <row r="131" spans="1:7" x14ac:dyDescent="0.25">
      <c r="A131" s="431" t="s">
        <v>1665</v>
      </c>
      <c r="B131" s="463" t="s">
        <v>711</v>
      </c>
      <c r="C131" s="476">
        <v>4.1588427983949273E-2</v>
      </c>
      <c r="D131" s="476"/>
      <c r="E131" s="467"/>
      <c r="F131" s="476">
        <f t="shared" si="1"/>
        <v>4.1588427983949273E-2</v>
      </c>
      <c r="G131" s="459"/>
    </row>
    <row r="132" spans="1:7" x14ac:dyDescent="0.25">
      <c r="A132" s="431" t="s">
        <v>1666</v>
      </c>
      <c r="B132" s="463" t="s">
        <v>713</v>
      </c>
      <c r="C132" s="476">
        <v>9.7198706096701767E-2</v>
      </c>
      <c r="D132" s="476"/>
      <c r="E132" s="467"/>
      <c r="F132" s="476">
        <f t="shared" si="1"/>
        <v>9.7198706096701767E-2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ht="30" collapsed="1" x14ac:dyDescent="0.25">
      <c r="A170" s="454"/>
      <c r="B170" s="454" t="s">
        <v>750</v>
      </c>
      <c r="C170" s="454" t="s">
        <v>589</v>
      </c>
      <c r="D170" s="454" t="s">
        <v>590</v>
      </c>
      <c r="E170" s="454"/>
      <c r="F170" s="454" t="s">
        <v>554</v>
      </c>
      <c r="G170" s="454"/>
    </row>
    <row r="171" spans="1:7" x14ac:dyDescent="0.25">
      <c r="A171" s="431" t="s">
        <v>1704</v>
      </c>
      <c r="B171" s="431" t="s">
        <v>752</v>
      </c>
      <c r="C171" s="476">
        <v>0.9995639928319725</v>
      </c>
      <c r="D171" s="476"/>
      <c r="E171" s="480"/>
      <c r="F171" s="476">
        <f>C171</f>
        <v>0.9995639928319725</v>
      </c>
      <c r="G171" s="459"/>
    </row>
    <row r="172" spans="1:7" x14ac:dyDescent="0.25">
      <c r="A172" s="431" t="s">
        <v>1705</v>
      </c>
      <c r="B172" s="431" t="s">
        <v>754</v>
      </c>
      <c r="C172" s="476">
        <f>1-C171</f>
        <v>4.3600716802749684E-4</v>
      </c>
      <c r="D172" s="476"/>
      <c r="E172" s="480"/>
      <c r="F172" s="476">
        <f>C172</f>
        <v>4.3600716802749684E-4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ht="30" collapsed="1" x14ac:dyDescent="0.25">
      <c r="A180" s="454"/>
      <c r="B180" s="454" t="s">
        <v>762</v>
      </c>
      <c r="C180" s="454" t="s">
        <v>589</v>
      </c>
      <c r="D180" s="454" t="s">
        <v>590</v>
      </c>
      <c r="E180" s="454"/>
      <c r="F180" s="454" t="s">
        <v>554</v>
      </c>
      <c r="G180" s="454"/>
    </row>
    <row r="181" spans="1:7" x14ac:dyDescent="0.25">
      <c r="A181" s="431" t="s">
        <v>1713</v>
      </c>
      <c r="B181" s="431" t="s">
        <v>764</v>
      </c>
      <c r="C181" s="476">
        <v>9.1658421755730772E-5</v>
      </c>
      <c r="D181" s="476"/>
      <c r="E181" s="480"/>
      <c r="F181" s="476">
        <f>C181</f>
        <v>9.1658421755730772E-5</v>
      </c>
      <c r="G181" s="459"/>
    </row>
    <row r="182" spans="1:7" x14ac:dyDescent="0.25">
      <c r="A182" s="431" t="s">
        <v>1714</v>
      </c>
      <c r="B182" s="431" t="s">
        <v>766</v>
      </c>
      <c r="C182" s="476">
        <f>1-C181</f>
        <v>0.99990834157824426</v>
      </c>
      <c r="D182" s="476"/>
      <c r="E182" s="480"/>
      <c r="F182" s="476">
        <f>C182</f>
        <v>0.99990834157824426</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ht="30" collapsed="1" x14ac:dyDescent="0.25">
      <c r="A190" s="454"/>
      <c r="B190" s="454" t="s">
        <v>774</v>
      </c>
      <c r="C190" s="454" t="s">
        <v>589</v>
      </c>
      <c r="D190" s="454" t="s">
        <v>590</v>
      </c>
      <c r="E190" s="454"/>
      <c r="F190" s="454" t="s">
        <v>554</v>
      </c>
      <c r="G190" s="454"/>
    </row>
    <row r="191" spans="1:7" x14ac:dyDescent="0.25">
      <c r="A191" s="431" t="s">
        <v>1722</v>
      </c>
      <c r="B191" s="481" t="s">
        <v>776</v>
      </c>
      <c r="C191" s="476">
        <v>2.3604470320658055E-2</v>
      </c>
      <c r="D191" s="476"/>
      <c r="E191" s="480"/>
      <c r="F191" s="476">
        <f>C191</f>
        <v>2.3604470320658055E-2</v>
      </c>
      <c r="G191" s="459"/>
    </row>
    <row r="192" spans="1:7" x14ac:dyDescent="0.25">
      <c r="A192" s="431" t="s">
        <v>1723</v>
      </c>
      <c r="B192" s="481" t="s">
        <v>1724</v>
      </c>
      <c r="C192" s="476">
        <v>6.3671843850245768E-2</v>
      </c>
      <c r="D192" s="476"/>
      <c r="E192" s="480"/>
      <c r="F192" s="476">
        <f>C192</f>
        <v>6.3671843850245768E-2</v>
      </c>
      <c r="G192" s="459"/>
    </row>
    <row r="193" spans="1:7" x14ac:dyDescent="0.25">
      <c r="A193" s="431" t="s">
        <v>1725</v>
      </c>
      <c r="B193" s="481" t="s">
        <v>1726</v>
      </c>
      <c r="C193" s="476">
        <v>0.15753878636703947</v>
      </c>
      <c r="D193" s="476"/>
      <c r="E193" s="467"/>
      <c r="F193" s="476">
        <f>C193</f>
        <v>0.15753878636703947</v>
      </c>
      <c r="G193" s="459"/>
    </row>
    <row r="194" spans="1:7" x14ac:dyDescent="0.25">
      <c r="A194" s="431" t="s">
        <v>1727</v>
      </c>
      <c r="B194" s="481" t="s">
        <v>1728</v>
      </c>
      <c r="C194" s="476">
        <v>0.3231718556935706</v>
      </c>
      <c r="D194" s="476"/>
      <c r="E194" s="467"/>
      <c r="F194" s="476">
        <f>C194</f>
        <v>0.3231718556935706</v>
      </c>
      <c r="G194" s="459"/>
    </row>
    <row r="195" spans="1:7" x14ac:dyDescent="0.25">
      <c r="A195" s="431" t="s">
        <v>1729</v>
      </c>
      <c r="B195" s="481" t="s">
        <v>1730</v>
      </c>
      <c r="C195" s="476">
        <v>0.43201304376848609</v>
      </c>
      <c r="D195" s="476"/>
      <c r="E195" s="467"/>
      <c r="F195" s="476">
        <f>C195</f>
        <v>0.43201304376848609</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ht="30" collapsed="1"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154.71476187383149</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4233.4915376500003</v>
      </c>
      <c r="D214" s="472">
        <v>37901</v>
      </c>
      <c r="E214" s="430"/>
      <c r="F214" s="458">
        <f t="shared" ref="F214:G219" si="2">C214/C$238</f>
        <v>0.52740210965822398</v>
      </c>
      <c r="G214" s="458">
        <f t="shared" si="2"/>
        <v>0.73050902993273326</v>
      </c>
    </row>
    <row r="215" spans="1:7" x14ac:dyDescent="0.25">
      <c r="A215" s="431" t="s">
        <v>1746</v>
      </c>
      <c r="B215" s="459" t="s">
        <v>807</v>
      </c>
      <c r="C215" s="464">
        <v>3383.8796293099999</v>
      </c>
      <c r="D215" s="472">
        <v>13060</v>
      </c>
      <c r="E215" s="430"/>
      <c r="F215" s="458">
        <f t="shared" si="2"/>
        <v>0.4215587156501665</v>
      </c>
      <c r="G215" s="458">
        <f t="shared" si="2"/>
        <v>0.25172021664128907</v>
      </c>
    </row>
    <row r="216" spans="1:7" x14ac:dyDescent="0.25">
      <c r="A216" s="431" t="s">
        <v>1747</v>
      </c>
      <c r="B216" s="459" t="s">
        <v>809</v>
      </c>
      <c r="C216" s="464">
        <v>409.69482334000003</v>
      </c>
      <c r="D216" s="472">
        <v>922</v>
      </c>
      <c r="E216" s="430"/>
      <c r="F216" s="458">
        <f t="shared" si="2"/>
        <v>5.1039174691609616E-2</v>
      </c>
      <c r="G216" s="458">
        <f t="shared" si="2"/>
        <v>1.777075342597768E-2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8027.0659902999996</v>
      </c>
      <c r="D238" s="461">
        <f>SUM(D214:D237)</f>
        <v>51883</v>
      </c>
      <c r="E238" s="488"/>
      <c r="F238" s="490">
        <f>SUM(F214:F237)</f>
        <v>1.0000000000000002</v>
      </c>
      <c r="G238" s="490">
        <f>SUM(G214:G237)</f>
        <v>1</v>
      </c>
    </row>
    <row r="239" spans="1:7" collapsed="1" x14ac:dyDescent="0.25">
      <c r="A239" s="454"/>
      <c r="B239" s="454" t="s">
        <v>835</v>
      </c>
      <c r="C239" s="454" t="s">
        <v>798</v>
      </c>
      <c r="D239" s="454" t="s">
        <v>799</v>
      </c>
      <c r="E239" s="454"/>
      <c r="F239" s="454" t="s">
        <v>589</v>
      </c>
      <c r="G239" s="454" t="s">
        <v>800</v>
      </c>
    </row>
    <row r="240" spans="1:7" x14ac:dyDescent="0.25">
      <c r="A240" s="431" t="s">
        <v>1770</v>
      </c>
      <c r="B240" s="431" t="s">
        <v>837</v>
      </c>
      <c r="C240" s="476">
        <v>0.74471749383660513</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559.02401589999999</v>
      </c>
      <c r="D243" s="472">
        <v>7714</v>
      </c>
      <c r="E243" s="431"/>
      <c r="F243" s="458">
        <f t="shared" ref="F243:G249" si="5">C243/C$251</f>
        <v>6.9642384474667474E-2</v>
      </c>
      <c r="G243" s="458">
        <f t="shared" si="5"/>
        <v>0.14868068538827747</v>
      </c>
    </row>
    <row r="244" spans="1:7" x14ac:dyDescent="0.25">
      <c r="A244" s="431" t="s">
        <v>1772</v>
      </c>
      <c r="B244" s="431" t="s">
        <v>842</v>
      </c>
      <c r="C244" s="464">
        <v>449.35203925000002</v>
      </c>
      <c r="D244" s="472">
        <v>3732</v>
      </c>
      <c r="E244" s="431"/>
      <c r="F244" s="458">
        <f t="shared" si="5"/>
        <v>5.5979611951988716E-2</v>
      </c>
      <c r="G244" s="458">
        <f t="shared" si="5"/>
        <v>7.193107568953222E-2</v>
      </c>
    </row>
    <row r="245" spans="1:7" x14ac:dyDescent="0.25">
      <c r="A245" s="431" t="s">
        <v>1773</v>
      </c>
      <c r="B245" s="431" t="s">
        <v>844</v>
      </c>
      <c r="C245" s="464">
        <v>678.39963665000005</v>
      </c>
      <c r="D245" s="472">
        <v>4997</v>
      </c>
      <c r="E245" s="431"/>
      <c r="F245" s="458">
        <f t="shared" si="5"/>
        <v>8.4514022616705278E-2</v>
      </c>
      <c r="G245" s="458">
        <f t="shared" si="5"/>
        <v>9.6312857776150188E-2</v>
      </c>
    </row>
    <row r="246" spans="1:7" x14ac:dyDescent="0.25">
      <c r="A246" s="431" t="s">
        <v>1774</v>
      </c>
      <c r="B246" s="431" t="s">
        <v>846</v>
      </c>
      <c r="C246" s="464">
        <v>983.63132067000004</v>
      </c>
      <c r="D246" s="472">
        <v>6638</v>
      </c>
      <c r="E246" s="431"/>
      <c r="F246" s="458">
        <f t="shared" si="5"/>
        <v>0.12253933403047035</v>
      </c>
      <c r="G246" s="458">
        <f t="shared" si="5"/>
        <v>0.12794171501262455</v>
      </c>
    </row>
    <row r="247" spans="1:7" x14ac:dyDescent="0.25">
      <c r="A247" s="431" t="s">
        <v>1775</v>
      </c>
      <c r="B247" s="431" t="s">
        <v>848</v>
      </c>
      <c r="C247" s="464">
        <v>1466.51316204</v>
      </c>
      <c r="D247" s="472">
        <v>8995</v>
      </c>
      <c r="E247" s="431"/>
      <c r="F247" s="458">
        <f t="shared" si="5"/>
        <v>0.18269603910222632</v>
      </c>
      <c r="G247" s="458">
        <f t="shared" si="5"/>
        <v>0.17337085365148508</v>
      </c>
    </row>
    <row r="248" spans="1:7" x14ac:dyDescent="0.25">
      <c r="A248" s="431" t="s">
        <v>1776</v>
      </c>
      <c r="B248" s="431" t="s">
        <v>850</v>
      </c>
      <c r="C248" s="464">
        <v>2093.3840030599999</v>
      </c>
      <c r="D248" s="472">
        <v>11235</v>
      </c>
      <c r="E248" s="431"/>
      <c r="F248" s="458">
        <f t="shared" si="5"/>
        <v>0.26079068062847238</v>
      </c>
      <c r="G248" s="458">
        <f t="shared" si="5"/>
        <v>0.21654491837403389</v>
      </c>
    </row>
    <row r="249" spans="1:7" x14ac:dyDescent="0.25">
      <c r="A249" s="431" t="s">
        <v>1777</v>
      </c>
      <c r="B249" s="431" t="s">
        <v>852</v>
      </c>
      <c r="C249" s="464">
        <v>1663.20012705</v>
      </c>
      <c r="D249" s="472">
        <v>7936</v>
      </c>
      <c r="E249" s="431"/>
      <c r="F249" s="458">
        <f t="shared" si="5"/>
        <v>0.20719901008162014</v>
      </c>
      <c r="G249" s="458">
        <f t="shared" si="5"/>
        <v>0.15295954358845865</v>
      </c>
    </row>
    <row r="250" spans="1:7" x14ac:dyDescent="0.25">
      <c r="A250" s="431" t="s">
        <v>1778</v>
      </c>
      <c r="B250" s="431" t="s">
        <v>854</v>
      </c>
      <c r="C250" s="464">
        <f>SUM(C252:C257)</f>
        <v>133.56168568000001</v>
      </c>
      <c r="D250" s="472">
        <f>SUM(D252:D257)</f>
        <v>636</v>
      </c>
      <c r="E250" s="431"/>
      <c r="F250" s="458">
        <f>SUM(F252:F257)</f>
        <v>1.6638917113849256E-2</v>
      </c>
      <c r="G250" s="458">
        <f>SUM(G252:G257)</f>
        <v>1.2258350519437968E-2</v>
      </c>
    </row>
    <row r="251" spans="1:7" x14ac:dyDescent="0.25">
      <c r="A251" s="431" t="s">
        <v>1779</v>
      </c>
      <c r="B251" s="489" t="s">
        <v>107</v>
      </c>
      <c r="C251" s="465">
        <f>SUM(C243:C250)</f>
        <v>8027.0659903000005</v>
      </c>
      <c r="D251" s="491">
        <f>SUM(D243:D250)</f>
        <v>51883</v>
      </c>
      <c r="E251" s="431"/>
      <c r="F251" s="504">
        <f>SUM(F243:F250)</f>
        <v>0.99999999999999978</v>
      </c>
      <c r="G251" s="504">
        <f>SUM(G243:G250)</f>
        <v>1</v>
      </c>
    </row>
    <row r="252" spans="1:7" hidden="1" outlineLevel="1" x14ac:dyDescent="0.25">
      <c r="A252" s="431" t="s">
        <v>1780</v>
      </c>
      <c r="B252" s="468" t="s">
        <v>857</v>
      </c>
      <c r="C252" s="464">
        <v>131.88768458000001</v>
      </c>
      <c r="D252" s="472">
        <v>628</v>
      </c>
      <c r="E252" s="431"/>
      <c r="F252" s="458">
        <f t="shared" ref="F252:G257" si="6">C252/C$251</f>
        <v>1.6430372534544331E-2</v>
      </c>
      <c r="G252" s="458">
        <f t="shared" si="6"/>
        <v>1.210415743114315E-2</v>
      </c>
    </row>
    <row r="253" spans="1:7" hidden="1" outlineLevel="1" x14ac:dyDescent="0.25">
      <c r="A253" s="431" t="s">
        <v>1781</v>
      </c>
      <c r="B253" s="468" t="s">
        <v>859</v>
      </c>
      <c r="C253" s="464">
        <v>1.04705391</v>
      </c>
      <c r="D253" s="472">
        <v>5</v>
      </c>
      <c r="E253" s="431"/>
      <c r="F253" s="458">
        <f t="shared" si="6"/>
        <v>1.3044042633575856E-4</v>
      </c>
      <c r="G253" s="458">
        <f t="shared" si="6"/>
        <v>9.6370680184260736E-5</v>
      </c>
    </row>
    <row r="254" spans="1:7" hidden="1" outlineLevel="1" x14ac:dyDescent="0.25">
      <c r="A254" s="431" t="s">
        <v>1782</v>
      </c>
      <c r="B254" s="468" t="s">
        <v>861</v>
      </c>
      <c r="C254" s="464">
        <v>9.0260679999999996E-2</v>
      </c>
      <c r="D254" s="472">
        <v>1</v>
      </c>
      <c r="E254" s="431"/>
      <c r="F254" s="458">
        <f t="shared" si="6"/>
        <v>1.1244541917192664E-5</v>
      </c>
      <c r="G254" s="458">
        <f t="shared" si="6"/>
        <v>1.9274136036852148E-5</v>
      </c>
    </row>
    <row r="255" spans="1:7" hidden="1" outlineLevel="1" x14ac:dyDescent="0.25">
      <c r="A255" s="431" t="s">
        <v>1783</v>
      </c>
      <c r="B255" s="468" t="s">
        <v>863</v>
      </c>
      <c r="C255" s="464">
        <v>0.53668651000000001</v>
      </c>
      <c r="D255" s="472">
        <v>2</v>
      </c>
      <c r="E255" s="431"/>
      <c r="F255" s="458">
        <f t="shared" si="6"/>
        <v>6.6859611051975679E-5</v>
      </c>
      <c r="G255" s="458">
        <f t="shared" si="6"/>
        <v>3.8548272073704296E-5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collapsed="1" x14ac:dyDescent="0.25">
      <c r="A261" s="454"/>
      <c r="B261" s="454" t="s">
        <v>871</v>
      </c>
      <c r="C261" s="454" t="s">
        <v>798</v>
      </c>
      <c r="D261" s="454" t="s">
        <v>799</v>
      </c>
      <c r="E261" s="454"/>
      <c r="F261" s="454" t="s">
        <v>589</v>
      </c>
      <c r="G261" s="454" t="s">
        <v>800</v>
      </c>
    </row>
    <row r="262" spans="1:7" x14ac:dyDescent="0.25">
      <c r="A262" s="431" t="s">
        <v>1789</v>
      </c>
      <c r="B262" s="431" t="s">
        <v>837</v>
      </c>
      <c r="C262" s="476">
        <v>0.67140076904726909</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825.67107038999995</v>
      </c>
      <c r="D265" s="472">
        <v>10223</v>
      </c>
      <c r="E265" s="431"/>
      <c r="F265" s="458">
        <f t="shared" ref="F265:G271" si="7">C265/C$273</f>
        <v>0.1028608798517105</v>
      </c>
      <c r="G265" s="458">
        <f t="shared" si="7"/>
        <v>0.1970394927047395</v>
      </c>
    </row>
    <row r="266" spans="1:7" x14ac:dyDescent="0.25">
      <c r="A266" s="431" t="s">
        <v>1791</v>
      </c>
      <c r="B266" s="431" t="s">
        <v>842</v>
      </c>
      <c r="C266" s="464">
        <v>712.19467233</v>
      </c>
      <c r="D266" s="472">
        <v>5550</v>
      </c>
      <c r="E266" s="431"/>
      <c r="F266" s="458">
        <f t="shared" si="7"/>
        <v>8.8724158140798176E-2</v>
      </c>
      <c r="G266" s="458">
        <f t="shared" si="7"/>
        <v>0.10697145500452943</v>
      </c>
    </row>
    <row r="267" spans="1:7" x14ac:dyDescent="0.25">
      <c r="A267" s="431" t="s">
        <v>1792</v>
      </c>
      <c r="B267" s="431" t="s">
        <v>844</v>
      </c>
      <c r="C267" s="464">
        <v>1140.1740856700001</v>
      </c>
      <c r="D267" s="472">
        <v>7838</v>
      </c>
      <c r="E267" s="431"/>
      <c r="F267" s="458">
        <f t="shared" si="7"/>
        <v>0.14204119999110504</v>
      </c>
      <c r="G267" s="458">
        <f t="shared" si="7"/>
        <v>0.15107067825684714</v>
      </c>
    </row>
    <row r="268" spans="1:7" x14ac:dyDescent="0.25">
      <c r="A268" s="431" t="s">
        <v>1793</v>
      </c>
      <c r="B268" s="431" t="s">
        <v>846</v>
      </c>
      <c r="C268" s="464">
        <v>1478.1084297</v>
      </c>
      <c r="D268" s="472">
        <v>8977</v>
      </c>
      <c r="E268" s="431"/>
      <c r="F268" s="458">
        <f t="shared" si="7"/>
        <v>0.18414056038484836</v>
      </c>
      <c r="G268" s="458">
        <f t="shared" si="7"/>
        <v>0.17302391920282173</v>
      </c>
    </row>
    <row r="269" spans="1:7" x14ac:dyDescent="0.25">
      <c r="A269" s="431" t="s">
        <v>1794</v>
      </c>
      <c r="B269" s="431" t="s">
        <v>848</v>
      </c>
      <c r="C269" s="464">
        <v>1544.7321611100001</v>
      </c>
      <c r="D269" s="472">
        <v>8385</v>
      </c>
      <c r="E269" s="431"/>
      <c r="F269" s="458">
        <f t="shared" si="7"/>
        <v>0.19244044623236836</v>
      </c>
      <c r="G269" s="458">
        <f t="shared" si="7"/>
        <v>0.16161363066900525</v>
      </c>
    </row>
    <row r="270" spans="1:7" x14ac:dyDescent="0.25">
      <c r="A270" s="431" t="s">
        <v>1795</v>
      </c>
      <c r="B270" s="431" t="s">
        <v>850</v>
      </c>
      <c r="C270" s="464">
        <v>1281.3964689100001</v>
      </c>
      <c r="D270" s="472">
        <v>6299</v>
      </c>
      <c r="E270" s="431"/>
      <c r="F270" s="458">
        <f t="shared" si="7"/>
        <v>0.15963447546817908</v>
      </c>
      <c r="G270" s="458">
        <f t="shared" si="7"/>
        <v>0.12140778289613167</v>
      </c>
    </row>
    <row r="271" spans="1:7" x14ac:dyDescent="0.25">
      <c r="A271" s="431" t="s">
        <v>1796</v>
      </c>
      <c r="B271" s="431" t="s">
        <v>852</v>
      </c>
      <c r="C271" s="464">
        <v>1044.78910219</v>
      </c>
      <c r="D271" s="472">
        <v>4611</v>
      </c>
      <c r="E271" s="431"/>
      <c r="F271" s="458">
        <f t="shared" si="7"/>
        <v>0.13015827993099036</v>
      </c>
      <c r="G271" s="458">
        <f t="shared" si="7"/>
        <v>8.8873041265925254E-2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8027.0659903000014</v>
      </c>
      <c r="D273" s="491">
        <f>SUM(D265:D272)</f>
        <v>51883</v>
      </c>
      <c r="E273" s="431"/>
      <c r="F273" s="477">
        <f>SUM(F265:F272)</f>
        <v>0.99999999999999989</v>
      </c>
      <c r="G273" s="477">
        <f>SUM(G265:G272)</f>
        <v>1</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ht="30" collapsed="1" x14ac:dyDescent="0.25">
      <c r="A283" s="454"/>
      <c r="B283" s="454" t="s">
        <v>891</v>
      </c>
      <c r="C283" s="454" t="s">
        <v>589</v>
      </c>
      <c r="D283" s="454"/>
      <c r="E283" s="454"/>
      <c r="F283" s="454"/>
      <c r="G283" s="454"/>
    </row>
    <row r="284" spans="1:7" x14ac:dyDescent="0.25">
      <c r="A284" s="431" t="s">
        <v>1808</v>
      </c>
      <c r="B284" s="431" t="s">
        <v>893</v>
      </c>
      <c r="C284" s="476">
        <v>0.49455479155736126</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0.50544520844263874</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ht="30" collapsed="1"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collapsed="1"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collapsed="1"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collapsed="1"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collapsed="1"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collapsed="1"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collapsed="1" x14ac:dyDescent="0.25">
      <c r="A377" s="454"/>
      <c r="B377" s="454" t="s">
        <v>1902</v>
      </c>
      <c r="C377" s="454" t="s">
        <v>64</v>
      </c>
      <c r="D377" s="454" t="s">
        <v>930</v>
      </c>
      <c r="E377" s="454"/>
      <c r="F377" s="454" t="s">
        <v>589</v>
      </c>
      <c r="G377" s="454" t="s">
        <v>1877</v>
      </c>
    </row>
    <row r="378" spans="1:7" x14ac:dyDescent="0.25">
      <c r="A378" s="431" t="s">
        <v>1903</v>
      </c>
      <c r="B378" s="459" t="s">
        <v>1018</v>
      </c>
      <c r="C378" s="464">
        <v>2755.3446720299999</v>
      </c>
      <c r="D378" s="472">
        <v>17703</v>
      </c>
      <c r="E378" s="449"/>
      <c r="F378" s="458">
        <f t="shared" ref="F378:F384" si="15">IF($C$385=0,"",IF(C378="[for completion]","",IF(C378="","",C378/$C$385)))</f>
        <v>0.34331418367618166</v>
      </c>
      <c r="G378" s="458">
        <f>IF($D$385=0,"",IF(D378="[for completion]","",IF(D378="","",D378/$D$385)))</f>
        <v>0.34124949399541221</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5270.3787120899997</v>
      </c>
      <c r="D382" s="472">
        <v>34174</v>
      </c>
      <c r="E382" s="449"/>
      <c r="F382" s="458">
        <f t="shared" si="15"/>
        <v>0.65668581632381828</v>
      </c>
      <c r="G382" s="458">
        <f t="shared" si="16"/>
        <v>0.65875050600458773</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8025.7233841199995</v>
      </c>
      <c r="D385" s="491">
        <f>SUM(D378:D384)</f>
        <v>51877</v>
      </c>
      <c r="E385" s="449"/>
      <c r="F385" s="490">
        <f>SUM(F378:F384)</f>
        <v>1</v>
      </c>
      <c r="G385" s="490">
        <f>SUM(G378:G384)</f>
        <v>1</v>
      </c>
    </row>
    <row r="386" spans="1:7" hidden="1" outlineLevel="1" x14ac:dyDescent="0.25">
      <c r="A386" s="431" t="s">
        <v>1911</v>
      </c>
      <c r="B386" s="459"/>
      <c r="C386" s="431"/>
      <c r="D386" s="431"/>
      <c r="E386" s="449"/>
      <c r="F386" s="449"/>
      <c r="G386" s="449"/>
    </row>
    <row r="387" spans="1:7" collapsed="1"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ht="30" collapsed="1"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collapsed="1"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ht="30"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ht="30"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44"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70" zoomScaleNormal="100" workbookViewId="0">
      <selection activeCell="L37" sqref="L37"/>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45565</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0.13100000000000001</v>
      </c>
      <c r="E27" s="94"/>
      <c r="F27" s="138"/>
      <c r="G27" s="94"/>
      <c r="H27" s="94"/>
      <c r="I27" s="94"/>
      <c r="J27" s="94"/>
    </row>
    <row r="28" spans="1:10" x14ac:dyDescent="0.25">
      <c r="A28" s="93"/>
      <c r="B28" s="111"/>
      <c r="C28" s="139" t="s">
        <v>2187</v>
      </c>
      <c r="D28" s="140">
        <v>45505</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51768.018750889998</v>
      </c>
      <c r="F38" s="154">
        <v>2070.7289535499749</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945.80143108000004</v>
      </c>
      <c r="F40" s="159"/>
      <c r="G40" s="150"/>
      <c r="H40" s="94"/>
      <c r="I40" s="94"/>
      <c r="J40" s="94"/>
    </row>
    <row r="41" spans="1:10" x14ac:dyDescent="0.25">
      <c r="A41" s="129"/>
      <c r="B41" s="160"/>
      <c r="C41" s="161" t="s">
        <v>107</v>
      </c>
      <c r="D41" s="162"/>
      <c r="E41" s="372">
        <f>E38+E40</f>
        <v>52713.820181969997</v>
      </c>
      <c r="F41" s="372">
        <f>F38</f>
        <v>2070.7289535499749</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43140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862.93668808999996</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182.60731961000215</v>
      </c>
      <c r="F57" s="172"/>
      <c r="G57" s="173"/>
      <c r="H57" s="94"/>
      <c r="I57" s="94"/>
      <c r="J57" s="94"/>
    </row>
    <row r="58" spans="1:10" x14ac:dyDescent="0.25">
      <c r="A58" s="129"/>
      <c r="B58" s="160"/>
      <c r="C58" s="162"/>
      <c r="D58" s="177" t="s">
        <v>2211</v>
      </c>
      <c r="E58" s="375">
        <f>E62-E61</f>
        <v>1045.5440077000021</v>
      </c>
      <c r="F58" s="172"/>
      <c r="G58" s="173"/>
      <c r="H58" s="94"/>
      <c r="I58" s="94"/>
      <c r="J58" s="94"/>
    </row>
    <row r="59" spans="1:10" x14ac:dyDescent="0.25">
      <c r="A59" s="129"/>
      <c r="B59" s="178" t="s">
        <v>2199</v>
      </c>
      <c r="C59" s="179"/>
      <c r="D59" s="180"/>
      <c r="E59" s="376">
        <v>43440.868224680002</v>
      </c>
      <c r="F59" s="172"/>
      <c r="G59" s="173"/>
      <c r="H59" s="94"/>
      <c r="I59" s="94"/>
      <c r="J59" s="94"/>
    </row>
    <row r="60" spans="1:10" x14ac:dyDescent="0.25">
      <c r="A60" s="129"/>
      <c r="B60" s="181" t="s">
        <v>2212</v>
      </c>
      <c r="C60" s="182"/>
      <c r="D60" s="183"/>
      <c r="E60" s="377">
        <v>6.2739010100000003</v>
      </c>
      <c r="F60" s="172"/>
      <c r="G60" s="173"/>
      <c r="H60" s="94"/>
      <c r="I60" s="94"/>
      <c r="J60" s="94"/>
    </row>
    <row r="61" spans="1:10" x14ac:dyDescent="0.25">
      <c r="A61" s="129"/>
      <c r="B61" s="160"/>
      <c r="C61" s="162"/>
      <c r="D61" s="177" t="s">
        <v>2213</v>
      </c>
      <c r="E61" s="375">
        <f>E59+E60</f>
        <v>43447.142125689999</v>
      </c>
      <c r="F61" s="172"/>
      <c r="G61" s="173"/>
      <c r="H61" s="94"/>
      <c r="I61" s="94"/>
      <c r="J61" s="94"/>
    </row>
    <row r="62" spans="1:10" x14ac:dyDescent="0.25">
      <c r="A62" s="129"/>
      <c r="B62" s="170" t="s">
        <v>2214</v>
      </c>
      <c r="C62" s="162"/>
      <c r="D62" s="163"/>
      <c r="E62" s="375">
        <v>44492.686133390001</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6.8124125225247116</v>
      </c>
      <c r="E71" s="333">
        <v>7.6907954605568651</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0.14327942889042483</v>
      </c>
      <c r="E73" s="334">
        <v>0.14327942889042483</v>
      </c>
      <c r="F73" s="198" t="s">
        <v>2222</v>
      </c>
      <c r="G73" s="99"/>
      <c r="H73" s="94"/>
      <c r="I73" s="190"/>
      <c r="J73" s="94"/>
    </row>
    <row r="74" spans="1:10" x14ac:dyDescent="0.25">
      <c r="A74" s="93"/>
      <c r="B74" s="160"/>
      <c r="C74" s="161" t="s">
        <v>2223</v>
      </c>
      <c r="D74" s="335">
        <v>6.6926776709588109</v>
      </c>
      <c r="E74" s="335">
        <v>7.5552904857640497</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5.1219788286199961</v>
      </c>
      <c r="E76" s="336">
        <v>5.1219788286199961</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5221.6181872206716</v>
      </c>
      <c r="E82" s="384">
        <v>4959.6218412297212</v>
      </c>
      <c r="F82" s="385">
        <v>4647.2988577723363</v>
      </c>
      <c r="G82" s="386">
        <v>4329.360738890713</v>
      </c>
      <c r="H82" s="384">
        <v>4015.4148692947829</v>
      </c>
      <c r="I82" s="386">
        <v>15418.493161268756</v>
      </c>
      <c r="J82" s="387">
        <v>13142.755414723022</v>
      </c>
    </row>
    <row r="83" spans="1:10" x14ac:dyDescent="0.25">
      <c r="A83" s="93"/>
      <c r="B83" s="106" t="s">
        <v>558</v>
      </c>
      <c r="C83" s="171"/>
      <c r="D83" s="383"/>
      <c r="E83" s="384"/>
      <c r="F83" s="385"/>
      <c r="G83" s="386"/>
      <c r="H83" s="384"/>
      <c r="I83" s="386"/>
      <c r="J83" s="387"/>
    </row>
    <row r="84" spans="1:10" x14ac:dyDescent="0.25">
      <c r="A84" s="93"/>
      <c r="B84" s="124" t="s">
        <v>2198</v>
      </c>
      <c r="C84" s="204"/>
      <c r="D84" s="388">
        <f>E40</f>
        <v>945.80143108000004</v>
      </c>
      <c r="E84" s="389"/>
      <c r="F84" s="389"/>
      <c r="G84" s="389"/>
      <c r="H84" s="389"/>
      <c r="I84" s="389"/>
      <c r="J84" s="390"/>
    </row>
    <row r="85" spans="1:10" x14ac:dyDescent="0.25">
      <c r="A85" s="93"/>
      <c r="B85" s="160"/>
      <c r="C85" s="205" t="s">
        <v>2228</v>
      </c>
      <c r="D85" s="391">
        <f>D82+D84</f>
        <v>6167.4196183006716</v>
      </c>
      <c r="E85" s="392">
        <f>E82</f>
        <v>4959.6218412297212</v>
      </c>
      <c r="F85" s="392">
        <f t="shared" ref="F85:I85" si="0">F82</f>
        <v>4647.2988577723363</v>
      </c>
      <c r="G85" s="392">
        <f t="shared" si="0"/>
        <v>4329.360738890713</v>
      </c>
      <c r="H85" s="392">
        <f t="shared" si="0"/>
        <v>4015.4148692947829</v>
      </c>
      <c r="I85" s="392">
        <f t="shared" si="0"/>
        <v>15418.493161268756</v>
      </c>
      <c r="J85" s="395">
        <f>J82</f>
        <v>13142.755414723022</v>
      </c>
    </row>
    <row r="86" spans="1:10" x14ac:dyDescent="0.25">
      <c r="A86" s="93"/>
      <c r="B86" s="119"/>
      <c r="C86" s="206"/>
      <c r="D86" s="207"/>
      <c r="E86" s="207"/>
      <c r="F86" s="207"/>
      <c r="G86" s="207"/>
      <c r="H86" s="207"/>
      <c r="I86" s="207"/>
      <c r="J86" s="207"/>
    </row>
    <row r="87" spans="1:10" x14ac:dyDescent="0.25">
      <c r="A87" s="93"/>
      <c r="B87" s="111"/>
      <c r="C87" s="208" t="s">
        <v>2229</v>
      </c>
      <c r="D87" s="396">
        <f>D98</f>
        <v>3040</v>
      </c>
      <c r="E87" s="397">
        <f>E98</f>
        <v>4750</v>
      </c>
      <c r="F87" s="397">
        <f t="shared" ref="F87:I87" si="1">F98</f>
        <v>4750</v>
      </c>
      <c r="G87" s="397">
        <f t="shared" si="1"/>
        <v>3590</v>
      </c>
      <c r="H87" s="397">
        <f t="shared" si="1"/>
        <v>4910</v>
      </c>
      <c r="I87" s="397">
        <f t="shared" si="1"/>
        <v>19500</v>
      </c>
      <c r="J87" s="398">
        <f>J98</f>
        <v>2600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4194.7584064800003</v>
      </c>
      <c r="E93" s="400">
        <v>4131.4952355100004</v>
      </c>
      <c r="F93" s="401">
        <v>4003.6180957400002</v>
      </c>
      <c r="G93" s="402">
        <v>3854.5914731500002</v>
      </c>
      <c r="H93" s="400">
        <v>3693.8265374799998</v>
      </c>
      <c r="I93" s="402">
        <v>15506.11412903</v>
      </c>
      <c r="J93" s="403">
        <v>16350.15919301</v>
      </c>
    </row>
    <row r="94" spans="1:10" x14ac:dyDescent="0.25">
      <c r="A94" s="93"/>
      <c r="B94" s="106" t="s">
        <v>558</v>
      </c>
      <c r="C94" s="171"/>
      <c r="D94" s="399"/>
      <c r="E94" s="400"/>
      <c r="F94" s="401"/>
      <c r="G94" s="402"/>
      <c r="H94" s="400"/>
      <c r="I94" s="402"/>
      <c r="J94" s="403"/>
    </row>
    <row r="95" spans="1:10" x14ac:dyDescent="0.25">
      <c r="A95" s="93"/>
      <c r="B95" s="124" t="s">
        <v>2198</v>
      </c>
      <c r="C95" s="204"/>
      <c r="D95" s="399">
        <f>E40</f>
        <v>945.80143108000004</v>
      </c>
      <c r="E95" s="400"/>
      <c r="F95" s="401"/>
      <c r="G95" s="402"/>
      <c r="H95" s="400"/>
      <c r="I95" s="402"/>
      <c r="J95" s="403"/>
    </row>
    <row r="96" spans="1:10" x14ac:dyDescent="0.25">
      <c r="A96" s="93"/>
      <c r="B96" s="160"/>
      <c r="C96" s="205" t="s">
        <v>2232</v>
      </c>
      <c r="D96" s="391">
        <f>D93+D95</f>
        <v>5140.5598375600002</v>
      </c>
      <c r="E96" s="392">
        <f>E93</f>
        <v>4131.4952355100004</v>
      </c>
      <c r="F96" s="392">
        <f t="shared" ref="F96:I96" si="2">F93</f>
        <v>4003.6180957400002</v>
      </c>
      <c r="G96" s="392">
        <f t="shared" si="2"/>
        <v>3854.5914731500002</v>
      </c>
      <c r="H96" s="392">
        <f t="shared" si="2"/>
        <v>3693.8265374799998</v>
      </c>
      <c r="I96" s="392">
        <f t="shared" si="2"/>
        <v>15506.11412903</v>
      </c>
      <c r="J96" s="395">
        <f>J93</f>
        <v>16350.15919301</v>
      </c>
    </row>
    <row r="97" spans="1:10" x14ac:dyDescent="0.25">
      <c r="A97" s="93"/>
      <c r="B97" s="119"/>
      <c r="C97" s="206"/>
      <c r="D97" s="211"/>
      <c r="E97" s="211"/>
      <c r="F97" s="211"/>
      <c r="G97" s="211"/>
      <c r="H97" s="211"/>
      <c r="I97" s="211"/>
      <c r="J97" s="211"/>
    </row>
    <row r="98" spans="1:10" x14ac:dyDescent="0.25">
      <c r="A98" s="93"/>
      <c r="B98" s="212"/>
      <c r="C98" s="208" t="s">
        <v>2233</v>
      </c>
      <c r="D98" s="391">
        <v>3040</v>
      </c>
      <c r="E98" s="392">
        <v>4750</v>
      </c>
      <c r="F98" s="393">
        <v>4750</v>
      </c>
      <c r="G98" s="394">
        <v>3590</v>
      </c>
      <c r="H98" s="392">
        <v>4910</v>
      </c>
      <c r="I98" s="394">
        <v>19500</v>
      </c>
      <c r="J98" s="395">
        <v>2600</v>
      </c>
    </row>
    <row r="99" spans="1:10" x14ac:dyDescent="0.25">
      <c r="A99" s="93"/>
      <c r="B99" s="213"/>
      <c r="C99" s="214" t="s">
        <v>2234</v>
      </c>
      <c r="D99" s="400">
        <v>0</v>
      </c>
      <c r="E99" s="400">
        <v>0</v>
      </c>
      <c r="F99" s="400">
        <v>0</v>
      </c>
      <c r="G99" s="400">
        <v>0</v>
      </c>
      <c r="H99" s="400">
        <v>0</v>
      </c>
      <c r="I99" s="400">
        <v>0</v>
      </c>
      <c r="J99" s="403">
        <v>0</v>
      </c>
    </row>
    <row r="100" spans="1:10" x14ac:dyDescent="0.25">
      <c r="A100" s="93"/>
      <c r="B100" s="215"/>
      <c r="C100" s="216" t="s">
        <v>2235</v>
      </c>
      <c r="D100" s="404">
        <f>D98-D99</f>
        <v>3040</v>
      </c>
      <c r="E100" s="404">
        <f t="shared" ref="E100:I100" si="3">E98-E99</f>
        <v>4750</v>
      </c>
      <c r="F100" s="404">
        <f t="shared" si="3"/>
        <v>4750</v>
      </c>
      <c r="G100" s="404">
        <f t="shared" si="3"/>
        <v>3590</v>
      </c>
      <c r="H100" s="404">
        <f t="shared" si="3"/>
        <v>4910</v>
      </c>
      <c r="I100" s="404">
        <f t="shared" si="3"/>
        <v>19500</v>
      </c>
      <c r="J100" s="405">
        <f>J98-J99</f>
        <v>2600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19" t="s">
        <v>2239</v>
      </c>
      <c r="C105" s="134" t="s">
        <v>2240</v>
      </c>
      <c r="D105" s="337">
        <v>0</v>
      </c>
      <c r="E105" s="338"/>
      <c r="F105" s="94"/>
      <c r="G105" s="94"/>
      <c r="H105" s="94"/>
      <c r="I105" s="94"/>
      <c r="J105" s="94"/>
    </row>
    <row r="106" spans="1:10" x14ac:dyDescent="0.25">
      <c r="A106" s="93"/>
      <c r="B106" s="520"/>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2242</v>
      </c>
      <c r="C108" s="134" t="s">
        <v>2240</v>
      </c>
      <c r="D108" s="337">
        <v>0</v>
      </c>
      <c r="E108" s="338"/>
      <c r="F108" s="94"/>
      <c r="G108" s="94"/>
      <c r="H108" s="94"/>
      <c r="I108" s="94"/>
      <c r="J108" s="94"/>
    </row>
    <row r="109" spans="1:10" x14ac:dyDescent="0.25">
      <c r="A109" s="93"/>
      <c r="B109" s="520"/>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945.80143108000004</v>
      </c>
      <c r="D115" s="344">
        <f>E73</f>
        <v>0.14327942889042483</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945.80143108000004</v>
      </c>
      <c r="D117" s="346">
        <f>D115</f>
        <v>0.14327942889042483</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election activeCell="K18" sqref="K18"/>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45565</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0.59520149411880419</v>
      </c>
      <c r="E43" s="1"/>
      <c r="F43" s="1"/>
    </row>
    <row r="44" spans="1:6" x14ac:dyDescent="0.25">
      <c r="A44" s="184"/>
      <c r="B44" s="279" t="s">
        <v>2275</v>
      </c>
      <c r="C44" s="280"/>
      <c r="D44" s="281">
        <v>0.29913500270809129</v>
      </c>
      <c r="E44" s="1"/>
      <c r="F44" s="1"/>
    </row>
    <row r="45" spans="1:6" x14ac:dyDescent="0.25">
      <c r="A45" s="184"/>
      <c r="B45" s="279" t="s">
        <v>2276</v>
      </c>
      <c r="C45" s="280"/>
      <c r="D45" s="281">
        <v>8.3585764145466923E-2</v>
      </c>
      <c r="E45" s="1"/>
      <c r="F45" s="1"/>
    </row>
    <row r="46" spans="1:6" x14ac:dyDescent="0.25">
      <c r="A46" s="184"/>
      <c r="B46" s="279" t="s">
        <v>2277</v>
      </c>
      <c r="C46" s="280"/>
      <c r="D46" s="281">
        <v>1.2490772157450649E-2</v>
      </c>
      <c r="E46" s="1"/>
      <c r="F46" s="1"/>
    </row>
    <row r="47" spans="1:6" x14ac:dyDescent="0.25">
      <c r="A47" s="184"/>
      <c r="B47" s="279" t="s">
        <v>2278</v>
      </c>
      <c r="C47" s="280"/>
      <c r="D47" s="281">
        <v>9.2453647616516452E-3</v>
      </c>
      <c r="E47" s="1"/>
      <c r="F47" s="1"/>
    </row>
    <row r="48" spans="1:6" x14ac:dyDescent="0.25">
      <c r="A48" s="184"/>
      <c r="B48" s="282" t="s">
        <v>2279</v>
      </c>
      <c r="C48" s="283"/>
      <c r="D48" s="284">
        <v>3.4160210853531993E-4</v>
      </c>
      <c r="E48" s="1"/>
      <c r="F48" s="1"/>
    </row>
    <row r="49" spans="1:6" x14ac:dyDescent="0.25">
      <c r="A49" s="184"/>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P14" sqref="P14"/>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45565</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20390</v>
      </c>
      <c r="E12" s="353">
        <f t="shared" ref="E12:F12" si="0">E13-E11</f>
        <v>23740</v>
      </c>
      <c r="F12" s="353">
        <f t="shared" si="0"/>
        <v>26740</v>
      </c>
      <c r="G12" s="355">
        <f>G13-G11</f>
        <v>26640</v>
      </c>
      <c r="H12" s="1"/>
    </row>
    <row r="13" spans="1:8" x14ac:dyDescent="0.25">
      <c r="A13" s="184"/>
      <c r="B13" s="160" t="s">
        <v>2285</v>
      </c>
      <c r="C13" s="162"/>
      <c r="D13" s="356">
        <f>D21</f>
        <v>43140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43140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43140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43050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43140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30-09-2024</dc:title>
  <dc:creator>Societe Generale</dc:creator>
  <cp:lastModifiedBy>CRESSOT Perrine CommEde</cp:lastModifiedBy>
  <cp:lastPrinted>2024-05-31T09:31:43Z</cp:lastPrinted>
  <dcterms:created xsi:type="dcterms:W3CDTF">2020-12-29T15:50:15Z</dcterms:created>
  <dcterms:modified xsi:type="dcterms:W3CDTF">2024-10-31T09:44:23Z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