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829_SG SFH  SG SCF - Rapports HTT - 31072024\"/>
    </mc:Choice>
  </mc:AlternateContent>
  <xr:revisionPtr revIDLastSave="0" documentId="13_ncr:1_{E8EE8A25-2DC6-46FD-85E2-ABFB781A66D6}" xr6:coauthVersionLast="47" xr6:coauthVersionMax="47" xr10:uidLastSave="{00000000-0000-0000-0000-000000000000}"/>
  <bookViews>
    <workbookView xWindow="-120" yWindow="-120" windowWidth="29040" windowHeight="15840" tabRatio="889"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21" i="12"/>
  <c r="G26" i="12" s="1"/>
  <c r="G24" i="12" s="1"/>
  <c r="F21" i="12"/>
  <c r="F26" i="12" s="1"/>
  <c r="F24" i="12" s="1"/>
  <c r="E21" i="12"/>
  <c r="E26" i="12" s="1"/>
  <c r="E24" i="12" s="1"/>
  <c r="D21" i="12"/>
  <c r="D26" i="12" s="1"/>
  <c r="D24"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N39" i="11" s="1"/>
  <c r="C19" i="11"/>
  <c r="C12" i="11"/>
  <c r="D117" i="10"/>
  <c r="D115" i="10"/>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G26" i="7" s="1"/>
  <c r="C37" i="7"/>
  <c r="F26" i="7" s="1"/>
  <c r="G27" i="7"/>
  <c r="F27" i="7"/>
  <c r="G25" i="7"/>
  <c r="F25" i="7"/>
  <c r="G23" i="7"/>
  <c r="F23" i="7"/>
  <c r="C19" i="7"/>
  <c r="D313" i="6"/>
  <c r="C310" i="6"/>
  <c r="C309" i="6"/>
  <c r="C308" i="6"/>
  <c r="C304" i="6"/>
  <c r="C303" i="6"/>
  <c r="C302" i="6"/>
  <c r="D301" i="6"/>
  <c r="F299" i="6"/>
  <c r="C298" i="6"/>
  <c r="D297" i="6"/>
  <c r="C295" i="6"/>
  <c r="C294" i="6"/>
  <c r="G221" i="6"/>
  <c r="C196" i="6"/>
  <c r="C210" i="6" s="1"/>
  <c r="C211" i="6" s="1"/>
  <c r="C182" i="6"/>
  <c r="C220" i="6" s="1"/>
  <c r="F180" i="6"/>
  <c r="F177" i="6"/>
  <c r="F182" i="6" s="1"/>
  <c r="D170" i="6"/>
  <c r="C170" i="6"/>
  <c r="G169" i="6"/>
  <c r="F169" i="6"/>
  <c r="G168" i="6"/>
  <c r="F168" i="6"/>
  <c r="G167" i="6"/>
  <c r="G170" i="6" s="1"/>
  <c r="F167" i="6"/>
  <c r="F170" i="6" s="1"/>
  <c r="D159" i="6"/>
  <c r="C159" i="6"/>
  <c r="F141" i="6" s="1"/>
  <c r="F159" i="6" s="1"/>
  <c r="G157" i="6"/>
  <c r="F157" i="6"/>
  <c r="D157" i="6"/>
  <c r="G141" i="6"/>
  <c r="G159" i="6" s="1"/>
  <c r="D141" i="6"/>
  <c r="D133" i="6"/>
  <c r="G131" i="6" s="1"/>
  <c r="C133" i="6"/>
  <c r="F115" i="6" s="1"/>
  <c r="F133" i="6" s="1"/>
  <c r="F131" i="6"/>
  <c r="D131" i="6"/>
  <c r="D115" i="6"/>
  <c r="G115" i="6" s="1"/>
  <c r="G133" i="6" s="1"/>
  <c r="D103" i="6"/>
  <c r="G102" i="6" s="1"/>
  <c r="C103" i="6"/>
  <c r="F98" i="6" s="1"/>
  <c r="F102" i="6"/>
  <c r="G101" i="6"/>
  <c r="G100" i="6"/>
  <c r="G99" i="6"/>
  <c r="G97" i="6"/>
  <c r="G96" i="6"/>
  <c r="D80" i="6"/>
  <c r="C80" i="6"/>
  <c r="F79" i="6" s="1"/>
  <c r="G79" i="6"/>
  <c r="G78" i="6"/>
  <c r="F78" i="6"/>
  <c r="G77" i="6"/>
  <c r="F77" i="6"/>
  <c r="G76" i="6"/>
  <c r="F76" i="6"/>
  <c r="G75" i="6"/>
  <c r="G74" i="6"/>
  <c r="F74" i="6"/>
  <c r="G73" i="6"/>
  <c r="G80" i="6" s="1"/>
  <c r="F73" i="6"/>
  <c r="C61" i="6"/>
  <c r="F221" i="6" s="1"/>
  <c r="F59" i="6"/>
  <c r="C59" i="6"/>
  <c r="F57" i="6"/>
  <c r="F61" i="6" s="1"/>
  <c r="C39" i="6"/>
  <c r="C48" i="6" s="1"/>
  <c r="O28" i="11" l="1"/>
  <c r="O36" i="11"/>
  <c r="O29" i="11"/>
  <c r="O37" i="11"/>
  <c r="O35" i="11"/>
  <c r="F155" i="7"/>
  <c r="F162" i="7"/>
  <c r="F154" i="7"/>
  <c r="F161" i="7"/>
  <c r="F153" i="7"/>
  <c r="F160" i="7"/>
  <c r="F159" i="7"/>
  <c r="F158" i="7"/>
  <c r="F150" i="7" s="1"/>
  <c r="F157" i="7"/>
  <c r="F156" i="7"/>
  <c r="F149" i="7" s="1"/>
  <c r="O30" i="11"/>
  <c r="O38" i="11"/>
  <c r="O31" i="11"/>
  <c r="O27" i="11"/>
  <c r="O32" i="11"/>
  <c r="O34" i="11"/>
  <c r="F220" i="6"/>
  <c r="F223" i="6" s="1"/>
  <c r="C223" i="6"/>
  <c r="G220" i="6"/>
  <c r="G223" i="6" s="1"/>
  <c r="O33" i="11"/>
  <c r="D46" i="6"/>
  <c r="F196" i="6"/>
  <c r="F210" i="6" s="1"/>
  <c r="F211" i="6" s="1"/>
  <c r="D13" i="12"/>
  <c r="D12" i="12" s="1"/>
  <c r="D30" i="12"/>
  <c r="D33" i="12"/>
  <c r="D32" i="12" s="1"/>
  <c r="F96" i="6"/>
  <c r="F100" i="6"/>
  <c r="F24" i="7"/>
  <c r="F28" i="7"/>
  <c r="E10" i="12"/>
  <c r="E30" i="12" s="1"/>
  <c r="E13" i="12"/>
  <c r="E12" i="12" s="1"/>
  <c r="E33" i="12"/>
  <c r="E32" i="12" s="1"/>
  <c r="G24" i="7"/>
  <c r="G28" i="7"/>
  <c r="F10" i="12"/>
  <c r="F30" i="12" s="1"/>
  <c r="F13" i="12"/>
  <c r="F12" i="12" s="1"/>
  <c r="F33" i="12"/>
  <c r="F32" i="12" s="1"/>
  <c r="F99" i="6"/>
  <c r="F75" i="6"/>
  <c r="F80" i="6" s="1"/>
  <c r="F97" i="6"/>
  <c r="F101" i="6"/>
  <c r="C10" i="7"/>
  <c r="C42" i="7"/>
  <c r="O26" i="11"/>
  <c r="O39" i="11" s="1"/>
  <c r="G13" i="12"/>
  <c r="G12" i="12" s="1"/>
  <c r="G33" i="12"/>
  <c r="G32" i="12" s="1"/>
  <c r="C190" i="6"/>
  <c r="F22" i="7"/>
  <c r="F37" i="7" s="1"/>
  <c r="G98" i="6"/>
  <c r="G103" i="6" s="1"/>
  <c r="G22" i="7"/>
  <c r="F190" i="6" l="1"/>
  <c r="C319" i="6"/>
  <c r="F151" i="7"/>
  <c r="C39" i="7"/>
  <c r="F39" i="7" s="1"/>
  <c r="F42" i="7" s="1"/>
  <c r="F41" i="7"/>
  <c r="F40" i="7"/>
  <c r="G37" i="7"/>
  <c r="F103" i="6"/>
  <c r="F148" i="7"/>
  <c r="F152" i="7" l="1"/>
</calcChain>
</file>

<file path=xl/sharedStrings.xml><?xml version="1.0" encoding="utf-8"?>
<sst xmlns="http://schemas.openxmlformats.org/spreadsheetml/2006/main" count="1491" uniqueCount="1158">
  <si>
    <t>Harmonised Transparency Template</t>
  </si>
  <si>
    <t>2024 Version</t>
  </si>
  <si>
    <t>France</t>
  </si>
  <si>
    <t>Société Générale SCF</t>
  </si>
  <si>
    <t>Reporting Date: 31/07/24</t>
  </si>
  <si>
    <t>Cut-off Date: 31/07/24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</si>
  <si>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</si>
  <si>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</si>
  <si>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</si>
  <si>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</si>
  <si>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</si>
  <si>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</si>
  <si>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</si>
  <si>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</si>
  <si>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</si>
  <si>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</si>
  <si>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</si>
  <si>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</si>
  <si>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</si>
  <si>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</si>
  <si>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</si>
  <si>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</si>
  <si>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</si>
  <si>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</si>
  <si>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</si>
  <si>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</si>
  <si>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</si>
  <si>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</si>
  <si>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</si>
  <si>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</si>
  <si>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</si>
  <si>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</si>
  <si>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</si>
  <si>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</si>
  <si>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</si>
  <si>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</si>
  <si>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</si>
  <si>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31/07/24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</si>
  <si>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</si>
  <si>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</si>
  <si>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</si>
  <si>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</si>
  <si>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</si>
  <si>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</si>
  <si>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</si>
  <si>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</si>
  <si>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</si>
  <si>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</si>
  <si>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</si>
  <si>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</si>
  <si>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</si>
  <si>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</si>
  <si>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</si>
  <si>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</si>
  <si>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</si>
  <si>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</si>
  <si>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</si>
  <si>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</si>
  <si>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</si>
  <si>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</si>
  <si>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</si>
  <si>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</si>
  <si>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</si>
  <si>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</si>
  <si>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</si>
  <si>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</si>
  <si>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</si>
  <si>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</si>
  <si>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</si>
  <si>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</si>
  <si>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</si>
  <si>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</si>
  <si>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</si>
  <si>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</si>
  <si>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</si>
  <si>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</si>
  <si>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</si>
  <si>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</si>
  <si>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</si>
  <si>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</si>
  <si>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</si>
  <si>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</si>
  <si>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</si>
  <si>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</si>
  <si>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</si>
  <si>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</si>
  <si>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</si>
  <si>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</si>
  <si>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</si>
  <si>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</si>
  <si>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</si>
  <si>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</si>
  <si>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</si>
  <si>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</si>
  <si>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</si>
  <si>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</si>
  <si>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</si>
  <si>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</si>
  <si>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</si>
  <si>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</si>
  <si>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</si>
  <si>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</si>
  <si>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</si>
  <si>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</si>
  <si>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</si>
  <si>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</si>
  <si>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</si>
  <si>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</si>
  <si>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</si>
  <si>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</si>
  <si>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</si>
  <si>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</si>
  <si>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</si>
  <si>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</si>
  <si>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</si>
  <si>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</si>
  <si>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</si>
  <si>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</si>
  <si>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</si>
  <si>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</si>
  <si>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</si>
  <si>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</si>
  <si>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</si>
  <si>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</si>
  <si>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</si>
  <si>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</si>
  <si>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</si>
  <si>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</si>
  <si>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</si>
  <si>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</si>
  <si>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</si>
  <si>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</si>
  <si>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</si>
  <si>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</si>
  <si>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</si>
  <si>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</si>
  <si>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</si>
  <si>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</si>
  <si>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</si>
  <si>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</si>
  <si>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</si>
  <si>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</si>
  <si>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</si>
  <si>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</si>
  <si>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</si>
  <si>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</si>
  <si>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</si>
  <si>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</si>
  <si>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</si>
  <si>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</si>
  <si>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</si>
  <si>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</si>
  <si>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</si>
  <si>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</si>
  <si>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</si>
  <si>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</si>
  <si>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</si>
  <si>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</si>
  <si>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</si>
  <si>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</si>
  <si>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</si>
  <si>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</si>
  <si>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</si>
  <si>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</si>
  <si>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</si>
  <si>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</si>
  <si>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</si>
  <si>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</si>
  <si>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</si>
  <si>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</si>
  <si>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</si>
  <si>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</si>
  <si>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</si>
  <si>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</si>
  <si>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</si>
  <si>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</si>
  <si>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</si>
  <si>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</si>
  <si>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</si>
  <si>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</si>
  <si>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</si>
  <si>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</si>
  <si>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</si>
  <si>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</si>
  <si>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</si>
  <si>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</si>
  <si>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</si>
  <si>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</si>
  <si>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</si>
  <si>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</si>
  <si>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</si>
  <si>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</si>
  <si>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</si>
  <si>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</si>
  <si>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</si>
  <si>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</si>
  <si>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</si>
  <si>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</si>
  <si>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</si>
  <si>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</si>
  <si>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</si>
  <si>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</si>
  <si>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</si>
  <si>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</si>
  <si>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</si>
  <si>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</si>
  <si>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</si>
  <si>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</si>
  <si>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</si>
  <si>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</si>
  <si>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</si>
  <si>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</si>
  <si>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</si>
  <si>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</si>
  <si>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</si>
  <si>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</si>
  <si>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</si>
  <si>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</si>
  <si>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</si>
  <si>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</si>
  <si>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</si>
  <si>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</si>
  <si>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</si>
  <si>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</si>
  <si>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</si>
  <si>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</si>
  <si>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</si>
  <si>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</si>
  <si>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</si>
  <si>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</si>
  <si>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</si>
  <si>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</si>
  <si>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</si>
  <si>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</si>
  <si>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</si>
  <si>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</si>
  <si>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</si>
  <si>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</si>
  <si>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</si>
  <si>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</si>
  <si>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</si>
  <si>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</si>
  <si>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</si>
  <si>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</si>
  <si>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</si>
  <si>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</si>
  <si>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</si>
  <si>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</si>
  <si>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</si>
  <si>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</si>
  <si>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</si>
  <si>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</si>
  <si>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</si>
  <si>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</si>
  <si>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</si>
  <si>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</si>
  <si>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</si>
  <si>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</si>
  <si>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</si>
  <si>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</si>
  <si>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</si>
  <si>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</si>
  <si>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</si>
  <si>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</si>
  <si>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</si>
  <si>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</si>
  <si>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</si>
  <si>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</si>
  <si>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</si>
  <si>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</si>
  <si>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</si>
  <si>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</si>
  <si>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</si>
  <si>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</si>
  <si>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</si>
  <si>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</si>
  <si>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</si>
  <si>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</si>
  <si>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</si>
  <si>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</si>
  <si>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</si>
  <si>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</si>
  <si>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</si>
  <si>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</si>
  <si>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</si>
  <si>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</si>
  <si>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</si>
  <si>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</si>
  <si>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</si>
  <si>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</si>
  <si>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</si>
  <si>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</si>
  <si>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</si>
  <si>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</si>
  <si>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</si>
  <si>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</si>
  <si>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</si>
  <si>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</si>
  <si>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</si>
  <si>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</si>
  <si>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</si>
  <si>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</si>
  <si>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</si>
  <si>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</si>
  <si>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</si>
  <si>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</si>
  <si>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</si>
  <si>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</si>
  <si>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</si>
  <si>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</si>
  <si>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</si>
  <si>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</si>
  <si>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</si>
  <si>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</si>
  <si>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</si>
  <si>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</si>
  <si>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</si>
  <si>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</si>
  <si>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</si>
  <si>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</si>
  <si>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</si>
  <si>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</si>
  <si>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</si>
  <si>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</si>
  <si>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</si>
  <si>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</si>
  <si>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</si>
  <si>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</si>
  <si>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</si>
  <si>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</si>
  <si>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</si>
  <si>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</si>
  <si>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</si>
  <si>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</si>
  <si>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</si>
  <si>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</si>
  <si>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</si>
  <si>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</si>
  <si>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</si>
  <si>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</si>
  <si>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</si>
  <si>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</si>
  <si>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</si>
  <si>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</si>
  <si>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</si>
  <si>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</si>
  <si>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</si>
  <si>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</si>
  <si>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</si>
  <si>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</si>
  <si>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</si>
  <si>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</si>
  <si>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</si>
  <si>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</si>
  <si>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</si>
  <si>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</si>
  <si>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</si>
  <si>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</si>
  <si>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</si>
  <si>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</si>
  <si>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</si>
  <si>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</si>
  <si>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</si>
  <si>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</si>
  <si>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</si>
  <si>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</si>
  <si>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</si>
  <si>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</si>
  <si>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</si>
  <si>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</si>
  <si>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</si>
  <si>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</si>
  <si>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</si>
  <si>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</si>
  <si>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</si>
  <si>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</si>
  <si>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</si>
  <si>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</si>
  <si>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</si>
  <si>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</si>
  <si>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</si>
  <si>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</si>
  <si>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</si>
  <si>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</si>
  <si>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</si>
  <si>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</si>
  <si>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</si>
  <si>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</si>
  <si>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</si>
  <si>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</si>
  <si>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</si>
  <si>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</si>
  <si>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</si>
  <si>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</si>
  <si>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</si>
  <si>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</si>
  <si>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</si>
  <si>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</si>
  <si>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</si>
  <si>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</si>
  <si>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</si>
  <si>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</si>
  <si>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</si>
  <si>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</si>
  <si>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</si>
  <si>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</si>
  <si>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</si>
  <si>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</si>
  <si>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</si>
  <si>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</si>
  <si>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</si>
  <si>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</si>
  <si>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</si>
  <si>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</si>
  <si>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</si>
  <si>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</si>
  <si>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</si>
  <si>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</si>
  <si>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</si>
  <si>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</si>
  <si>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</si>
  <si>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</si>
  <si>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</si>
  <si>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</si>
  <si>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</si>
  <si>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</si>
  <si>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</si>
  <si>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</si>
  <si>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</si>
  <si>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</si>
  <si>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</si>
  <si>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</si>
  <si>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</si>
  <si>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</si>
  <si>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</si>
  <si>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</si>
  <si>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</si>
  <si>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</si>
  <si>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</si>
  <si>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</si>
  <si>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</si>
  <si>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</si>
  <si>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</si>
  <si>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</si>
  <si>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</si>
  <si>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</si>
  <si>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</si>
  <si>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</si>
  <si>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</si>
  <si>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</si>
  <si>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</si>
  <si>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</si>
  <si>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</si>
  <si>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</si>
  <si>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</si>
  <si>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</si>
  <si>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</si>
  <si>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</si>
  <si>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</si>
  <si>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</si>
  <si>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</si>
  <si>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</si>
  <si>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</si>
  <si>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</si>
  <si>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</si>
  <si>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</si>
  <si>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</si>
  <si>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</si>
  <si>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</si>
  <si>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</si>
  <si>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</si>
  <si>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</si>
  <si>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</si>
  <si>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</si>
  <si>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</si>
  <si>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</si>
  <si>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</si>
  <si>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</si>
  <si>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</si>
  <si>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</si>
  <si>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</si>
  <si>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</si>
  <si>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</si>
  <si>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</si>
  <si>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</si>
  <si>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</si>
  <si>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</si>
  <si>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</si>
  <si>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</si>
  <si>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</si>
  <si>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</si>
  <si>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</si>
  <si>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</si>
  <si>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</si>
  <si>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</si>
  <si>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</si>
  <si>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</si>
  <si>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</si>
  <si>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</si>
  <si>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</si>
  <si>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</si>
  <si>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</si>
  <si>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</si>
  <si>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</si>
  <si>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</si>
  <si>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</si>
  <si>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</si>
  <si>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</si>
  <si>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</si>
  <si>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</si>
  <si>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</si>
  <si>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</si>
  <si>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</si>
  <si>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</si>
  <si>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</si>
  <si>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</si>
  <si>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</si>
  <si>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</si>
  <si>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</si>
  <si>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</si>
  <si>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</si>
  <si>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</si>
  <si>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</si>
  <si>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</si>
  <si>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</si>
  <si>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</si>
  <si>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</si>
  <si>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</si>
  <si>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</si>
  <si>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</si>
  <si>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</si>
  <si>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</si>
  <si>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</si>
  <si>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</si>
  <si>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</si>
  <si>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</si>
  <si>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</si>
  <si>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</si>
  <si>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</si>
  <si>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</si>
  <si>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</si>
  <si>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</si>
  <si>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</si>
  <si>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</si>
  <si>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</si>
  <si>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</si>
  <si>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</si>
  <si>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</si>
  <si>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</si>
  <si>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</si>
  <si>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</si>
  <si>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</si>
  <si>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</si>
  <si>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</si>
  <si>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</si>
  <si>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</si>
  <si>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</si>
  <si>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</si>
  <si>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</si>
  <si>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</si>
  <si>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</si>
  <si>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</si>
  <si>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</si>
  <si>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</si>
  <si>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</si>
  <si>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</si>
  <si>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</si>
  <si>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</si>
  <si>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</si>
  <si>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</si>
  <si>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</si>
  <si>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</si>
  <si>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</si>
  <si>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</si>
  <si>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</si>
  <si>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</si>
  <si>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</si>
  <si>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</si>
  <si>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</si>
  <si>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</si>
  <si>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</si>
  <si>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</si>
  <si>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</si>
  <si>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</si>
  <si>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</si>
  <si>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</si>
  <si>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</si>
  <si>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</si>
  <si>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</si>
  <si>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</si>
  <si>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</si>
  <si>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</si>
  <si>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</si>
  <si>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</si>
  <si>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</si>
  <si>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</si>
  <si>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</si>
  <si>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</si>
  <si>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</si>
  <si>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</si>
  <si>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</si>
  <si>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</si>
  <si>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</si>
  <si>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</si>
  <si>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</si>
  <si>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</si>
  <si>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</si>
  <si>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</si>
  <si>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</si>
  <si>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</si>
  <si>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</si>
  <si>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</si>
  <si>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</si>
  <si>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</si>
  <si>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</si>
  <si>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</si>
  <si>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</si>
  <si>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</si>
  <si>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</si>
  <si>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</si>
  <si>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</si>
  <si>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</si>
  <si>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</si>
  <si>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</si>
  <si>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</si>
  <si>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</si>
  <si>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</si>
  <si>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</si>
  <si>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</si>
  <si>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</si>
  <si>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</si>
  <si>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</si>
  <si>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</si>
  <si>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</si>
  <si>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</si>
  <si>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</si>
  <si>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</si>
  <si>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</si>
  <si>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</si>
  <si>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</si>
  <si>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</si>
  <si>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</si>
  <si>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</si>
  <si>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</si>
  <si>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</si>
  <si>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</si>
  <si>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</si>
  <si>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</si>
  <si>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</si>
  <si>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</si>
  <si>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</si>
  <si>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</si>
  <si>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</si>
  <si>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</si>
  <si>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</si>
  <si>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</si>
  <si>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</si>
  <si>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</si>
  <si>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</si>
  <si>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</si>
  <si>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</si>
  <si>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</si>
  <si>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</si>
  <si>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</si>
  <si>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</si>
  <si>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</si>
  <si>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</si>
  <si>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</si>
  <si>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</si>
  <si>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</si>
  <si>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</si>
  <si>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</si>
  <si>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</si>
  <si>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</si>
  <si>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</si>
  <si>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</si>
  <si>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</si>
  <si>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</si>
  <si>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</si>
  <si>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</si>
  <si>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</si>
  <si>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</si>
  <si>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</si>
  <si>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</si>
  <si>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</si>
  <si>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</si>
  <si>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</si>
  <si>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</si>
  <si>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</si>
  <si>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</si>
  <si>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</si>
  <si>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</si>
  <si>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</si>
  <si>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</si>
  <si>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</si>
  <si>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</si>
  <si>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</si>
  <si>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</si>
  <si>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</si>
  <si>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</si>
  <si>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</si>
  <si>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</si>
  <si>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</si>
  <si>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</si>
  <si>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</si>
  <si>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</si>
  <si>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</si>
  <si>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</si>
  <si>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</si>
  <si>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</si>
  <si>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</si>
  <si>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</si>
  <si>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</si>
  <si>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</si>
  <si>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</si>
  <si>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</si>
  <si>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</si>
  <si>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</si>
  <si>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</si>
  <si>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</si>
  <si>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</si>
  <si>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</si>
  <si>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</si>
  <si>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</si>
  <si>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</si>
  <si>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</si>
  <si>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</si>
  <si>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</si>
  <si>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</si>
  <si>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</si>
  <si>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</si>
  <si>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</si>
  <si>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</si>
  <si>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</si>
  <si>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</si>
  <si>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</si>
  <si>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</si>
  <si>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</si>
  <si>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</si>
  <si>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</si>
  <si>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</si>
  <si>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</si>
  <si>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</si>
  <si>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</si>
  <si>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</si>
  <si>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</si>
  <si>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</si>
  <si>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</si>
  <si>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</si>
  <si>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</si>
  <si>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</si>
  <si>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</si>
  <si>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</si>
  <si>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</si>
  <si>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</si>
  <si>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</si>
  <si>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</si>
  <si>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</si>
  <si>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</si>
  <si>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</si>
  <si>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</si>
  <si>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</si>
  <si>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</si>
  <si>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</si>
  <si>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</si>
  <si>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</si>
  <si>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</si>
  <si>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</si>
  <si>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</si>
  <si>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</si>
  <si>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</si>
  <si>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</si>
  <si>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</si>
  <si>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</si>
  <si>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</si>
  <si>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</si>
  <si>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</si>
  <si>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</si>
  <si>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</si>
  <si>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</si>
  <si>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</si>
  <si>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</si>
  <si>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</si>
  <si>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</si>
  <si>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</si>
  <si>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</si>
  <si>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</si>
  <si>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</si>
  <si>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</si>
  <si>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</si>
  <si>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</si>
  <si>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</si>
  <si>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</si>
  <si>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</si>
  <si>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</si>
  <si>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</si>
  <si>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</si>
  <si>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</si>
  <si>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</si>
  <si>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</si>
  <si>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</si>
  <si>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</si>
  <si>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</si>
  <si>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</si>
  <si>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</si>
  <si>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</si>
  <si>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</si>
  <si>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</si>
  <si>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</si>
  <si>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</si>
  <si>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</si>
  <si>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</si>
  <si>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</si>
  <si>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</si>
  <si>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</si>
  <si>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</si>
  <si>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</si>
  <si>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</si>
  <si>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</si>
  <si>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</si>
  <si>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</si>
  <si>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</si>
  <si>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</si>
  <si>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</si>
  <si>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</si>
  <si>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</si>
  <si>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</si>
  <si>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</si>
  <si>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</si>
  <si>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</si>
  <si>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</si>
  <si>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</si>
  <si>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</si>
  <si>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</si>
  <si>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</si>
  <si>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</si>
  <si>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</si>
  <si>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</si>
  <si>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</si>
  <si>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</si>
  <si>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</si>
  <si>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</si>
  <si>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</si>
  <si>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</si>
  <si>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</si>
  <si>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</si>
  <si>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</si>
  <si>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</si>
  <si>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</si>
  <si>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</si>
  <si>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</si>
  <si>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</si>
  <si>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</si>
  <si>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</si>
  <si>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</si>
  <si>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</si>
  <si>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</si>
  <si>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</si>
  <si>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</si>
  <si>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</si>
  <si>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</si>
  <si>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</si>
  <si>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</si>
  <si>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</si>
  <si>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</si>
  <si>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</si>
  <si>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</si>
  <si>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</si>
  <si>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</si>
  <si>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</si>
  <si>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</si>
  <si>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</si>
  <si>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</si>
  <si>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</si>
  <si>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</si>
  <si>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</si>
  <si>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</si>
  <si>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</si>
  <si>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</si>
  <si>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</si>
  <si>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</si>
  <si>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</si>
  <si>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</si>
  <si>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</si>
  <si>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</si>
  <si>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</si>
  <si>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</si>
  <si>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</si>
  <si>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</si>
  <si>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</si>
  <si>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</si>
  <si>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</si>
  <si>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</si>
  <si>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</si>
  <si>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</si>
  <si>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</si>
  <si>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</si>
  <si>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</si>
  <si>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</si>
  <si>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</si>
  <si>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</si>
  <si>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</si>
  <si>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</si>
  <si>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</si>
  <si>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</si>
  <si>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</si>
  <si>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</si>
  <si>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</si>
  <si>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</si>
  <si>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</si>
  <si>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</si>
  <si>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</si>
  <si>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</si>
  <si>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</si>
  <si>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</si>
  <si>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</si>
  <si>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</si>
  <si>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</si>
  <si>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</si>
  <si>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</si>
  <si>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</si>
  <si>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</si>
  <si>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</si>
  <si>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</si>
  <si>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</si>
  <si>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</si>
  <si>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</si>
  <si>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</si>
  <si>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</si>
  <si>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</si>
  <si>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</si>
  <si>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</si>
  <si>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</si>
  <si>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</si>
  <si>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</si>
  <si>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</si>
  <si>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</si>
  <si>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</si>
  <si>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</si>
  <si>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</si>
  <si>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</si>
  <si>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</si>
  <si>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</si>
  <si>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</si>
  <si>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</si>
  <si>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</si>
  <si>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</si>
  <si>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</si>
  <si>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</si>
  <si>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</si>
  <si>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</si>
  <si>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</si>
  <si>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</si>
  <si>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</si>
  <si>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</si>
  <si>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</si>
  <si>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</si>
  <si>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</si>
  <si>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</si>
  <si>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</si>
  <si>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</si>
  <si>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</si>
  <si>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</si>
  <si>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</si>
  <si>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</si>
  <si>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</si>
  <si>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</si>
  <si>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</si>
  <si>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</si>
  <si>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</si>
  <si>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</si>
  <si>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</si>
  <si>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</si>
  <si>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</si>
  <si>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</si>
  <si>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</si>
  <si>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</si>
  <si>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</si>
  <si>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</si>
  <si>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</si>
  <si>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</si>
  <si>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</si>
  <si>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</si>
  <si>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</si>
  <si>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</si>
  <si>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</si>
  <si>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</si>
  <si>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</si>
  <si>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</si>
  <si>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</si>
  <si>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</si>
  <si>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</si>
  <si>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</si>
  <si>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</si>
  <si>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</si>
  <si>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</si>
  <si>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</si>
  <si>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</si>
  <si>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</si>
  <si>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</si>
  <si>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</si>
  <si>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</si>
  <si>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</si>
  <si>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</si>
  <si>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</si>
  <si>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</si>
  <si>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</si>
  <si>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</si>
  <si>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</si>
  <si>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</si>
  <si>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</si>
  <si>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</si>
  <si>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</si>
  <si>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</si>
  <si>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</si>
  <si>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</si>
  <si>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</si>
  <si>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</si>
  <si>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</si>
  <si>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</si>
  <si>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</si>
  <si>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</si>
  <si>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</si>
  <si>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</si>
  <si>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</si>
  <si>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</si>
  <si>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</si>
  <si>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</si>
  <si>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</si>
  <si>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</si>
  <si>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</si>
  <si>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</si>
  <si>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</si>
  <si>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</si>
  <si>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</si>
  <si>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</si>
  <si>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</si>
  <si>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</si>
  <si>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</si>
  <si>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</si>
  <si>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</si>
  <si>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</si>
  <si>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</si>
  <si>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</si>
  <si>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</si>
  <si>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</si>
  <si>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</si>
  <si>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</si>
  <si>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</si>
  <si>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</si>
  <si>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</si>
  <si>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</si>
  <si>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</si>
  <si>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</si>
  <si>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</si>
  <si>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</si>
  <si>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</si>
  <si>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</si>
  <si>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</si>
  <si>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</si>
  <si>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</si>
  <si>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</si>
  <si>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</si>
  <si>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</si>
  <si>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</si>
  <si>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</si>
  <si>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</si>
  <si>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</si>
  <si>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</si>
  <si>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</si>
  <si>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</si>
  <si>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</si>
  <si>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</si>
  <si>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</si>
  <si>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</si>
  <si>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</si>
  <si>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</si>
  <si>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</si>
  <si>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</si>
  <si>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</si>
  <si>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</si>
  <si>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</si>
  <si>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</si>
  <si>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</si>
  <si>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</si>
  <si>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</si>
  <si>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CPR=0.42%;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</si>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</sst>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S22" sqref="S22"/>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2"/>
  <sheetViews>
    <sheetView zoomScaleNormal="100" workbookViewId="0">
      <selection activeCell="B313" sqref="B313"/>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16634.329703084542</v>
      </c>
      <c r="D39" s="26"/>
      <c r="E39" s="26"/>
      <c r="F39" s="40"/>
      <c r="G39" s="20"/>
    </row>
    <row r="40" spans="1:7" x14ac:dyDescent="0.25">
      <c r="A40" s="26" t="s">
        <v>67</v>
      </c>
      <c r="B40" s="40" t="s">
        <v>68</v>
      </c>
      <c r="C40" s="47">
        <v>10150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0.56385021705266425</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6484.3297030845424</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16306.274255747052</v>
      </c>
      <c r="D57" s="26"/>
      <c r="E57" s="52"/>
      <c r="F57" s="53">
        <f>C57/C$61</f>
        <v>0.98027840897751006</v>
      </c>
      <c r="G57" s="54"/>
    </row>
    <row r="58" spans="1:7" x14ac:dyDescent="0.25">
      <c r="A58" s="26" t="s">
        <v>100</v>
      </c>
      <c r="B58" s="40" t="s">
        <v>101</v>
      </c>
      <c r="C58" s="47"/>
      <c r="D58" s="26"/>
      <c r="E58" s="52"/>
      <c r="F58" s="53"/>
      <c r="G58" s="54"/>
    </row>
    <row r="59" spans="1:7" x14ac:dyDescent="0.25">
      <c r="A59" s="26" t="s">
        <v>102</v>
      </c>
      <c r="B59" s="40" t="s">
        <v>103</v>
      </c>
      <c r="C59" s="47">
        <f>C182</f>
        <v>328.05544733749167</v>
      </c>
      <c r="D59" s="26"/>
      <c r="E59" s="52"/>
      <c r="F59" s="53">
        <f>C59/C$61</f>
        <v>1.9721591022490048E-2</v>
      </c>
      <c r="G59" s="54"/>
    </row>
    <row r="60" spans="1:7" x14ac:dyDescent="0.25">
      <c r="A60" s="26" t="s">
        <v>104</v>
      </c>
      <c r="B60" s="26" t="s">
        <v>105</v>
      </c>
      <c r="C60" s="47"/>
      <c r="D60" s="26"/>
      <c r="E60" s="52"/>
      <c r="F60" s="53"/>
      <c r="G60" s="54"/>
    </row>
    <row r="61" spans="1:7" x14ac:dyDescent="0.25">
      <c r="A61" s="26" t="s">
        <v>106</v>
      </c>
      <c r="B61" s="55" t="s">
        <v>107</v>
      </c>
      <c r="C61" s="56">
        <f>C57+C59</f>
        <v>16634.329703084542</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5.8931707088466529</v>
      </c>
      <c r="D69" s="62">
        <v>5.7777448400972284</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1921.7441046118104</v>
      </c>
      <c r="D73" s="47">
        <v>1982.1590434393204</v>
      </c>
      <c r="E73" s="65"/>
      <c r="F73" s="53">
        <f>C73/C$80</f>
        <v>0.1178531980002242</v>
      </c>
      <c r="G73" s="53">
        <f>D73/D$80</f>
        <v>0.12155821456862327</v>
      </c>
    </row>
    <row r="74" spans="1:7" x14ac:dyDescent="0.25">
      <c r="A74" s="26" t="s">
        <v>126</v>
      </c>
      <c r="B74" s="65" t="s">
        <v>127</v>
      </c>
      <c r="C74" s="47">
        <v>1829.2962612946872</v>
      </c>
      <c r="D74" s="47">
        <v>1874.1236375702954</v>
      </c>
      <c r="E74" s="65"/>
      <c r="F74" s="53">
        <f t="shared" ref="F74:F79" si="0">C74/C$80</f>
        <v>0.11218372621311161</v>
      </c>
      <c r="G74" s="53">
        <f t="shared" ref="G74:G79" si="1">D74/D$80</f>
        <v>0.11493281733266364</v>
      </c>
    </row>
    <row r="75" spans="1:7" x14ac:dyDescent="0.25">
      <c r="A75" s="26" t="s">
        <v>128</v>
      </c>
      <c r="B75" s="65" t="s">
        <v>129</v>
      </c>
      <c r="C75" s="47">
        <v>1667.8572337689884</v>
      </c>
      <c r="D75" s="47">
        <v>1699.2202488667428</v>
      </c>
      <c r="E75" s="65"/>
      <c r="F75" s="53">
        <f t="shared" si="0"/>
        <v>0.1022832896095644</v>
      </c>
      <c r="G75" s="53">
        <f t="shared" si="1"/>
        <v>0.10420666308022027</v>
      </c>
    </row>
    <row r="76" spans="1:7" x14ac:dyDescent="0.25">
      <c r="A76" s="26" t="s">
        <v>130</v>
      </c>
      <c r="B76" s="65" t="s">
        <v>131</v>
      </c>
      <c r="C76" s="47">
        <v>1615.180721124105</v>
      </c>
      <c r="D76" s="47">
        <v>1633.3693093386971</v>
      </c>
      <c r="E76" s="65"/>
      <c r="F76" s="53">
        <f t="shared" si="0"/>
        <v>9.90528410499458E-2</v>
      </c>
      <c r="G76" s="53">
        <f t="shared" si="1"/>
        <v>0.10016827743039557</v>
      </c>
    </row>
    <row r="77" spans="1:7" x14ac:dyDescent="0.25">
      <c r="A77" s="26" t="s">
        <v>132</v>
      </c>
      <c r="B77" s="65" t="s">
        <v>133</v>
      </c>
      <c r="C77" s="47">
        <v>1382.1169251591791</v>
      </c>
      <c r="D77" s="47">
        <v>1391.6282539843851</v>
      </c>
      <c r="E77" s="65"/>
      <c r="F77" s="53">
        <f t="shared" si="0"/>
        <v>8.4759932006217203E-2</v>
      </c>
      <c r="G77" s="53">
        <f t="shared" si="1"/>
        <v>8.5343225336787176E-2</v>
      </c>
    </row>
    <row r="78" spans="1:7" x14ac:dyDescent="0.25">
      <c r="A78" s="26" t="s">
        <v>134</v>
      </c>
      <c r="B78" s="65" t="s">
        <v>135</v>
      </c>
      <c r="C78" s="47">
        <v>4989.8954017651959</v>
      </c>
      <c r="D78" s="47">
        <v>4945.1204343458367</v>
      </c>
      <c r="E78" s="65"/>
      <c r="F78" s="53">
        <f t="shared" si="0"/>
        <v>0.30601115381250632</v>
      </c>
      <c r="G78" s="53">
        <f t="shared" si="1"/>
        <v>0.30326527672717335</v>
      </c>
    </row>
    <row r="79" spans="1:7" x14ac:dyDescent="0.25">
      <c r="A79" s="26" t="s">
        <v>136</v>
      </c>
      <c r="B79" s="65" t="s">
        <v>137</v>
      </c>
      <c r="C79" s="47">
        <v>2900.1627015330846</v>
      </c>
      <c r="D79" s="47">
        <v>2780.6324217117722</v>
      </c>
      <c r="E79" s="65"/>
      <c r="F79" s="53">
        <f t="shared" si="0"/>
        <v>0.17785585930843043</v>
      </c>
      <c r="G79" s="53">
        <f t="shared" si="1"/>
        <v>0.17052552552413666</v>
      </c>
    </row>
    <row r="80" spans="1:7" x14ac:dyDescent="0.25">
      <c r="A80" s="26" t="s">
        <v>138</v>
      </c>
      <c r="B80" s="66" t="s">
        <v>107</v>
      </c>
      <c r="C80" s="56">
        <f>SUM(C73:C79)</f>
        <v>16306.253349257051</v>
      </c>
      <c r="D80" s="56">
        <f>SUM(D73:D79)</f>
        <v>16306.253349257051</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5.3295019157088124</v>
      </c>
      <c r="D92" s="62">
        <v>6.2703886152162012</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9.8522167487684734E-2</v>
      </c>
      <c r="G96" s="53">
        <f>D96/D$103</f>
        <v>0</v>
      </c>
    </row>
    <row r="97" spans="1:7" x14ac:dyDescent="0.25">
      <c r="A97" s="26" t="s">
        <v>164</v>
      </c>
      <c r="B97" s="65" t="s">
        <v>127</v>
      </c>
      <c r="C97" s="47">
        <v>1000</v>
      </c>
      <c r="D97" s="47">
        <v>1000</v>
      </c>
      <c r="E97" s="65"/>
      <c r="F97" s="53">
        <f t="shared" ref="F97:F102" si="2">C97/C$103</f>
        <v>9.8522167487684734E-2</v>
      </c>
      <c r="G97" s="53">
        <f t="shared" ref="G97:G102" si="3">D97/D$103</f>
        <v>9.8522167487684734E-2</v>
      </c>
    </row>
    <row r="98" spans="1:7" x14ac:dyDescent="0.25">
      <c r="A98" s="26" t="s">
        <v>165</v>
      </c>
      <c r="B98" s="65" t="s">
        <v>129</v>
      </c>
      <c r="C98" s="47">
        <v>1000</v>
      </c>
      <c r="D98" s="47">
        <v>1000</v>
      </c>
      <c r="E98" s="65"/>
      <c r="F98" s="53">
        <f t="shared" si="2"/>
        <v>9.8522167487684734E-2</v>
      </c>
      <c r="G98" s="53">
        <f t="shared" si="3"/>
        <v>9.8522167487684734E-2</v>
      </c>
    </row>
    <row r="99" spans="1:7" x14ac:dyDescent="0.25">
      <c r="A99" s="26" t="s">
        <v>166</v>
      </c>
      <c r="B99" s="65" t="s">
        <v>131</v>
      </c>
      <c r="C99" s="47">
        <v>1100</v>
      </c>
      <c r="D99" s="47">
        <v>1300</v>
      </c>
      <c r="E99" s="65"/>
      <c r="F99" s="53">
        <f t="shared" si="2"/>
        <v>0.10837438423645321</v>
      </c>
      <c r="G99" s="53">
        <f t="shared" si="3"/>
        <v>0.12807881773399016</v>
      </c>
    </row>
    <row r="100" spans="1:7" x14ac:dyDescent="0.25">
      <c r="A100" s="26" t="s">
        <v>167</v>
      </c>
      <c r="B100" s="65" t="s">
        <v>133</v>
      </c>
      <c r="C100" s="47">
        <v>1900</v>
      </c>
      <c r="D100" s="47">
        <v>950</v>
      </c>
      <c r="E100" s="65"/>
      <c r="F100" s="53">
        <f t="shared" si="2"/>
        <v>0.18719211822660098</v>
      </c>
      <c r="G100" s="53">
        <f t="shared" si="3"/>
        <v>9.3596059113300489E-2</v>
      </c>
    </row>
    <row r="101" spans="1:7" x14ac:dyDescent="0.25">
      <c r="A101" s="26" t="s">
        <v>168</v>
      </c>
      <c r="B101" s="65" t="s">
        <v>135</v>
      </c>
      <c r="C101" s="47">
        <v>2900</v>
      </c>
      <c r="D101" s="47">
        <v>3650</v>
      </c>
      <c r="E101" s="65"/>
      <c r="F101" s="53">
        <f t="shared" si="2"/>
        <v>0.2857142857142857</v>
      </c>
      <c r="G101" s="53">
        <f t="shared" si="3"/>
        <v>0.35960591133004927</v>
      </c>
    </row>
    <row r="102" spans="1:7" x14ac:dyDescent="0.25">
      <c r="A102" s="26" t="s">
        <v>169</v>
      </c>
      <c r="B102" s="65" t="s">
        <v>137</v>
      </c>
      <c r="C102" s="47">
        <v>1250</v>
      </c>
      <c r="D102" s="47">
        <v>2250</v>
      </c>
      <c r="E102" s="65"/>
      <c r="F102" s="53">
        <f t="shared" si="2"/>
        <v>0.12315270935960591</v>
      </c>
      <c r="G102" s="53">
        <f t="shared" si="3"/>
        <v>0.22167487684729065</v>
      </c>
    </row>
    <row r="103" spans="1:7" x14ac:dyDescent="0.25">
      <c r="A103" s="26" t="s">
        <v>170</v>
      </c>
      <c r="B103" s="66" t="s">
        <v>107</v>
      </c>
      <c r="C103" s="56">
        <f>SUM(C96:C102)</f>
        <v>10150</v>
      </c>
      <c r="D103" s="56">
        <f>SUM(D96:D102)</f>
        <v>10150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14714.084751301289</v>
      </c>
      <c r="D115" s="47">
        <f>C115</f>
        <v>14714.084751301289</v>
      </c>
      <c r="E115" s="54"/>
      <c r="F115" s="53">
        <f>C115/C$133</f>
        <v>0.902358404235863</v>
      </c>
      <c r="G115" s="53">
        <f>D115/D$133</f>
        <v>0.902358404235863</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1592.1685979557626</v>
      </c>
      <c r="D131" s="47">
        <f>C131</f>
        <v>1592.1685979557626</v>
      </c>
      <c r="E131" s="40"/>
      <c r="F131" s="53">
        <f>C131/C$133</f>
        <v>9.7641595764137029E-2</v>
      </c>
      <c r="G131" s="53">
        <f>D131/D$133</f>
        <v>9.7641595764137029E-2</v>
      </c>
    </row>
    <row r="132" spans="1:7" x14ac:dyDescent="0.25">
      <c r="A132" s="26" t="s">
        <v>219</v>
      </c>
      <c r="B132" s="40" t="s">
        <v>105</v>
      </c>
      <c r="C132" s="47"/>
      <c r="D132" s="47"/>
      <c r="E132" s="40"/>
      <c r="F132" s="53"/>
      <c r="G132" s="53"/>
    </row>
    <row r="133" spans="1:7" x14ac:dyDescent="0.25">
      <c r="A133" s="26" t="s">
        <v>220</v>
      </c>
      <c r="B133" s="66" t="s">
        <v>107</v>
      </c>
      <c r="C133" s="47">
        <f>C115+C131</f>
        <v>16306.253349257051</v>
      </c>
      <c r="D133" s="47">
        <f>D115+D131</f>
        <v>16306.253349257051</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10150</v>
      </c>
      <c r="D141" s="47">
        <f>C141</f>
        <v>10150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10150</v>
      </c>
      <c r="D159" s="47">
        <f>D141+D157</f>
        <v>10150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6.4039408866995079E-2</v>
      </c>
      <c r="G167" s="53">
        <f>D167/D$170</f>
        <v>4.9261083743842367E-2</v>
      </c>
    </row>
    <row r="168" spans="1:7" x14ac:dyDescent="0.25">
      <c r="A168" s="26" t="s">
        <v>256</v>
      </c>
      <c r="B168" s="20" t="s">
        <v>257</v>
      </c>
      <c r="C168" s="47">
        <v>9350</v>
      </c>
      <c r="D168" s="47">
        <v>9500</v>
      </c>
      <c r="E168" s="72"/>
      <c r="F168" s="53">
        <f t="shared" ref="F168:F169" si="4">C168/C$170</f>
        <v>0.9211822660098522</v>
      </c>
      <c r="G168" s="53">
        <f t="shared" ref="G168:G169" si="5">D168/D$170</f>
        <v>0.93596059113300489</v>
      </c>
    </row>
    <row r="169" spans="1:7" x14ac:dyDescent="0.25">
      <c r="A169" s="26" t="s">
        <v>258</v>
      </c>
      <c r="B169" s="20" t="s">
        <v>105</v>
      </c>
      <c r="C169" s="47">
        <v>150</v>
      </c>
      <c r="D169" s="47">
        <v>150</v>
      </c>
      <c r="E169" s="72"/>
      <c r="F169" s="53">
        <f t="shared" si="4"/>
        <v>1.4778325123152709E-2</v>
      </c>
      <c r="G169" s="53">
        <f t="shared" si="5"/>
        <v>1.4778325123152709E-2</v>
      </c>
    </row>
    <row r="170" spans="1:7" x14ac:dyDescent="0.25">
      <c r="A170" s="26" t="s">
        <v>259</v>
      </c>
      <c r="B170" s="73" t="s">
        <v>107</v>
      </c>
      <c r="C170" s="74">
        <f>SUM(C167:C169)</f>
        <v>10150</v>
      </c>
      <c r="D170" s="47">
        <f>SUM(D167:D169)</f>
        <v>10150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13.055447337491687</v>
      </c>
      <c r="D177" s="37"/>
      <c r="E177" s="29"/>
      <c r="F177" s="53">
        <f>C177/C$182</f>
        <v>3.9796465638507479E-2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315</v>
      </c>
      <c r="D180" s="26"/>
      <c r="E180" s="60"/>
      <c r="F180" s="53">
        <f>C180/C$182</f>
        <v>0.96020353436149253</v>
      </c>
      <c r="G180" s="54"/>
    </row>
    <row r="181" spans="1:7" x14ac:dyDescent="0.25">
      <c r="A181" s="26" t="s">
        <v>275</v>
      </c>
      <c r="B181" s="40" t="s">
        <v>105</v>
      </c>
      <c r="C181" s="47"/>
      <c r="D181" s="26"/>
      <c r="E181" s="60"/>
      <c r="G181" s="54"/>
    </row>
    <row r="182" spans="1:7" x14ac:dyDescent="0.25">
      <c r="A182" s="26" t="s">
        <v>276</v>
      </c>
      <c r="B182" s="66" t="s">
        <v>107</v>
      </c>
      <c r="C182" s="390">
        <f>SUM(C177:C181)</f>
        <v>328.05544733749167</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328.05544733749167</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328.05544733749167</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328.05544733749167</v>
      </c>
      <c r="D210" s="26"/>
      <c r="E210" s="60"/>
      <c r="F210" s="53">
        <f>F196</f>
        <v>1</v>
      </c>
      <c r="G210" s="60"/>
    </row>
    <row r="211" spans="1:7" x14ac:dyDescent="0.25">
      <c r="A211" s="26" t="s">
        <v>327</v>
      </c>
      <c r="B211" s="66" t="s">
        <v>107</v>
      </c>
      <c r="C211" s="56">
        <f>C210</f>
        <v>328.05544733749167</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328.05544733749167</v>
      </c>
      <c r="D220" s="26"/>
      <c r="E220" s="72"/>
      <c r="F220" s="53">
        <f>C220/C$61</f>
        <v>1.9721591022490048E-2</v>
      </c>
      <c r="G220" s="53">
        <f>C220/C$40</f>
        <v>3.2320733727831695E-2</v>
      </c>
    </row>
    <row r="221" spans="1:7" x14ac:dyDescent="0.25">
      <c r="A221" s="26" t="s">
        <v>339</v>
      </c>
      <c r="B221" s="65" t="s">
        <v>340</v>
      </c>
      <c r="C221" s="47">
        <v>745.61160704999998</v>
      </c>
      <c r="D221" s="26"/>
      <c r="E221" s="72"/>
      <c r="F221" s="53">
        <f>C221/C$61</f>
        <v>4.4823664094606676E-2</v>
      </c>
      <c r="G221" s="53">
        <f>C221/C$40</f>
        <v>7.3459271630541875E-2</v>
      </c>
    </row>
    <row r="222" spans="1:7" x14ac:dyDescent="0.25">
      <c r="A222" s="26" t="s">
        <v>341</v>
      </c>
      <c r="B222" s="65" t="s">
        <v>105</v>
      </c>
      <c r="C222" s="47"/>
      <c r="D222" s="26"/>
      <c r="E222" s="72"/>
      <c r="F222" s="53"/>
      <c r="G222" s="53"/>
    </row>
    <row r="223" spans="1:7" x14ac:dyDescent="0.25">
      <c r="A223" s="26" t="s">
        <v>342</v>
      </c>
      <c r="B223" s="66" t="s">
        <v>107</v>
      </c>
      <c r="C223" s="47">
        <f>C220+C221</f>
        <v>1073.6670543874916</v>
      </c>
      <c r="D223" s="26"/>
      <c r="E223" s="72"/>
      <c r="F223" s="50">
        <f>F220+F221</f>
        <v>6.4545255117096717E-2</v>
      </c>
      <c r="G223" s="50">
        <f>G220+G221</f>
        <v>0.10578000535837356</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328.05544733749167</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row r="372" spans="1:7" collapsed="1" x14ac:dyDescent="0.25"/>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B115" zoomScaleNormal="100" workbookViewId="0">
      <selection activeCell="D131" sqref="D131"/>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1330</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12260.340864103046</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63.075234850000001</v>
      </c>
      <c r="D22" s="84">
        <v>310</v>
      </c>
      <c r="E22" s="40"/>
      <c r="F22" s="53">
        <f>C22/C$37</f>
        <v>3.8681623239267193E-3</v>
      </c>
      <c r="G22" s="53">
        <f>D22/D$37</f>
        <v>0.23308270676691728</v>
      </c>
    </row>
    <row r="23" spans="1:7" x14ac:dyDescent="0.25">
      <c r="A23" s="26" t="s">
        <v>571</v>
      </c>
      <c r="B23" s="90" t="s">
        <v>572</v>
      </c>
      <c r="C23" s="47">
        <v>131.93808571</v>
      </c>
      <c r="D23" s="84">
        <v>177</v>
      </c>
      <c r="E23" s="40"/>
      <c r="F23" s="53">
        <f t="shared" ref="F23:G28" si="0">C23/C$37</f>
        <v>8.091256948121156E-3</v>
      </c>
      <c r="G23" s="53">
        <f t="shared" si="0"/>
        <v>0.1330827067669173</v>
      </c>
    </row>
    <row r="24" spans="1:7" x14ac:dyDescent="0.25">
      <c r="A24" s="26" t="s">
        <v>573</v>
      </c>
      <c r="B24" s="90" t="s">
        <v>574</v>
      </c>
      <c r="C24" s="47">
        <v>1142.1831714143</v>
      </c>
      <c r="D24" s="84">
        <v>476</v>
      </c>
      <c r="E24" s="26"/>
      <c r="F24" s="53">
        <f t="shared" si="0"/>
        <v>7.0045714791150376E-2</v>
      </c>
      <c r="G24" s="53">
        <f t="shared" si="0"/>
        <v>0.35789473684210527</v>
      </c>
    </row>
    <row r="25" spans="1:7" x14ac:dyDescent="0.25">
      <c r="A25" s="26" t="s">
        <v>575</v>
      </c>
      <c r="B25" s="90" t="s">
        <v>576</v>
      </c>
      <c r="C25" s="47">
        <v>984.08339734000003</v>
      </c>
      <c r="D25" s="84">
        <v>137</v>
      </c>
      <c r="E25" s="51"/>
      <c r="F25" s="53">
        <f t="shared" si="0"/>
        <v>6.0350061799134075E-2</v>
      </c>
      <c r="G25" s="53">
        <f t="shared" si="0"/>
        <v>0.10300751879699248</v>
      </c>
    </row>
    <row r="26" spans="1:7" x14ac:dyDescent="0.25">
      <c r="A26" s="26" t="s">
        <v>577</v>
      </c>
      <c r="B26" s="90" t="s">
        <v>578</v>
      </c>
      <c r="C26" s="47">
        <v>3714.9344595586372</v>
      </c>
      <c r="D26" s="84">
        <v>174</v>
      </c>
      <c r="E26" s="51"/>
      <c r="F26" s="53">
        <f t="shared" si="0"/>
        <v>0.22782268740647879</v>
      </c>
      <c r="G26" s="53">
        <f t="shared" si="0"/>
        <v>0.13082706766917293</v>
      </c>
    </row>
    <row r="27" spans="1:7" x14ac:dyDescent="0.25">
      <c r="A27" s="26" t="s">
        <v>579</v>
      </c>
      <c r="B27" s="90" t="s">
        <v>580</v>
      </c>
      <c r="C27" s="47">
        <v>1998.3942962756776</v>
      </c>
      <c r="D27" s="84">
        <v>28</v>
      </c>
      <c r="E27" s="51"/>
      <c r="F27" s="53">
        <f t="shared" si="0"/>
        <v>0.12255386037938193</v>
      </c>
      <c r="G27" s="53">
        <f t="shared" si="0"/>
        <v>2.1052631578947368E-2</v>
      </c>
    </row>
    <row r="28" spans="1:7" x14ac:dyDescent="0.25">
      <c r="A28" s="26" t="s">
        <v>581</v>
      </c>
      <c r="B28" s="90" t="s">
        <v>582</v>
      </c>
      <c r="C28" s="47">
        <v>8271.6447041084375</v>
      </c>
      <c r="D28" s="84">
        <v>28</v>
      </c>
      <c r="E28" s="51"/>
      <c r="F28" s="53">
        <f t="shared" si="0"/>
        <v>0.50726825635180706</v>
      </c>
      <c r="G28" s="53">
        <f t="shared" si="0"/>
        <v>2.1052631578947368E-2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16306.253349257051</v>
      </c>
      <c r="D37" s="52">
        <f>SUM(D22:D28)</f>
        <v>1330</v>
      </c>
      <c r="E37" s="51"/>
      <c r="F37" s="57">
        <f>SUM(F22:F28)</f>
        <v>1</v>
      </c>
      <c r="G37" s="57">
        <f>SUM(G22:G28)</f>
        <v>0.99999999999999989</v>
      </c>
    </row>
    <row r="38" spans="1:7" x14ac:dyDescent="0.25">
      <c r="A38" s="42"/>
      <c r="B38" s="43" t="s">
        <v>592</v>
      </c>
      <c r="C38" s="42" t="s">
        <v>64</v>
      </c>
      <c r="D38" s="42"/>
      <c r="E38" s="44"/>
      <c r="F38" s="42" t="s">
        <v>564</v>
      </c>
      <c r="G38" s="42"/>
    </row>
    <row r="39" spans="1:7" x14ac:dyDescent="0.25">
      <c r="A39" s="26" t="s">
        <v>593</v>
      </c>
      <c r="B39" s="40" t="s">
        <v>594</v>
      </c>
      <c r="C39" s="47">
        <f>C42-C40</f>
        <v>16251.82822218705</v>
      </c>
      <c r="D39" s="26"/>
      <c r="E39" s="86"/>
      <c r="F39" s="53">
        <f>C39/C$42</f>
        <v>0.99666231562184826</v>
      </c>
      <c r="G39" s="52"/>
    </row>
    <row r="40" spans="1:7" x14ac:dyDescent="0.25">
      <c r="A40" s="26" t="s">
        <v>595</v>
      </c>
      <c r="B40" s="40" t="s">
        <v>596</v>
      </c>
      <c r="C40" s="47">
        <v>54.425127070000002</v>
      </c>
      <c r="D40" s="26"/>
      <c r="E40" s="86"/>
      <c r="F40" s="53">
        <f t="shared" ref="F40:F41" si="1">C40/C$42</f>
        <v>3.3376843781517556E-3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16306.253349257051</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0.86121123333796656</v>
      </c>
      <c r="D49" s="26"/>
      <c r="E49" s="26"/>
      <c r="F49" s="26"/>
      <c r="G49" s="26"/>
    </row>
    <row r="50" spans="1:7" x14ac:dyDescent="0.25">
      <c r="A50" s="26" t="s">
        <v>607</v>
      </c>
      <c r="B50" s="26" t="s">
        <v>608</v>
      </c>
      <c r="C50" s="50">
        <v>7.4424483273792237E-4</v>
      </c>
      <c r="D50" s="26"/>
      <c r="E50" s="26"/>
      <c r="F50" s="26"/>
      <c r="G50" s="26"/>
    </row>
    <row r="51" spans="1:7" x14ac:dyDescent="0.25">
      <c r="A51" s="26" t="s">
        <v>609</v>
      </c>
      <c r="B51" s="26" t="s">
        <v>610</v>
      </c>
      <c r="C51" s="50">
        <v>1.0436666046811661E-2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4.8161735202805521E-3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1.4196166304539053E-4</v>
      </c>
      <c r="D58" s="26"/>
      <c r="E58" s="26"/>
      <c r="F58" s="26"/>
      <c r="G58" s="26"/>
    </row>
    <row r="59" spans="1:7" x14ac:dyDescent="0.25">
      <c r="A59" s="26" t="s">
        <v>625</v>
      </c>
      <c r="B59" s="26" t="s">
        <v>2</v>
      </c>
      <c r="C59" s="50">
        <v>0.81404536628057045</v>
      </c>
      <c r="D59" s="26"/>
      <c r="E59" s="26"/>
      <c r="F59" s="26"/>
      <c r="G59" s="26"/>
    </row>
    <row r="60" spans="1:7" x14ac:dyDescent="0.25">
      <c r="A60" s="26" t="s">
        <v>626</v>
      </c>
      <c r="B60" s="26" t="s">
        <v>627</v>
      </c>
      <c r="C60" s="50">
        <v>1.6182592934069536E-2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1.3844671166616327E-3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1.3459760943789378E-2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0.13878876666203352</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5.1709785014006207E-2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3.9580409510979318E-2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1.8762456123247928E-3</v>
      </c>
      <c r="D91" s="26"/>
      <c r="E91" s="26"/>
      <c r="F91" s="26"/>
      <c r="G91" s="26"/>
    </row>
    <row r="92" spans="1:7" x14ac:dyDescent="0.25">
      <c r="A92" s="26" t="s">
        <v>679</v>
      </c>
      <c r="B92" s="40" t="s">
        <v>105</v>
      </c>
      <c r="C92" s="373">
        <f>SUM(C93:C102)</f>
        <v>4.5622326524723214E-2</v>
      </c>
      <c r="D92" s="26"/>
      <c r="E92" s="26"/>
      <c r="F92" s="26"/>
      <c r="G92" s="26"/>
    </row>
    <row r="93" spans="1:7" hidden="1" outlineLevel="1" x14ac:dyDescent="0.25">
      <c r="A93" s="26" t="s">
        <v>680</v>
      </c>
      <c r="B93" s="58" t="s">
        <v>681</v>
      </c>
      <c r="C93" s="50">
        <v>2.4497803654747421E-2</v>
      </c>
      <c r="D93" s="26"/>
      <c r="E93" s="26"/>
      <c r="F93" s="26"/>
      <c r="G93" s="26"/>
    </row>
    <row r="94" spans="1:7" hidden="1" outlineLevel="1" x14ac:dyDescent="0.25">
      <c r="A94" s="26" t="s">
        <v>682</v>
      </c>
      <c r="B94" s="58" t="s">
        <v>683</v>
      </c>
      <c r="C94" s="50">
        <v>2.1124522869975796E-2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8.7942576143583792E-2</v>
      </c>
      <c r="D104" s="26"/>
      <c r="E104" s="26"/>
      <c r="F104" s="26"/>
      <c r="G104" s="26"/>
    </row>
    <row r="105" spans="1:7" x14ac:dyDescent="0.25">
      <c r="A105" s="26" t="s">
        <v>695</v>
      </c>
      <c r="B105" s="40" t="s">
        <v>696</v>
      </c>
      <c r="C105" s="50">
        <v>2.1240321777724291E-2</v>
      </c>
      <c r="D105" s="26"/>
      <c r="E105" s="26"/>
      <c r="F105" s="26"/>
      <c r="G105" s="26"/>
    </row>
    <row r="106" spans="1:7" x14ac:dyDescent="0.25">
      <c r="A106" s="26" t="s">
        <v>697</v>
      </c>
      <c r="B106" s="40" t="s">
        <v>698</v>
      </c>
      <c r="C106" s="50">
        <v>1.5046347562534835E-2</v>
      </c>
      <c r="D106" s="26"/>
      <c r="E106" s="26"/>
      <c r="F106" s="26"/>
      <c r="G106" s="26"/>
    </row>
    <row r="107" spans="1:7" x14ac:dyDescent="0.25">
      <c r="A107" s="26" t="s">
        <v>699</v>
      </c>
      <c r="B107" s="40" t="s">
        <v>700</v>
      </c>
      <c r="C107" s="50">
        <v>3.0095861785839777E-2</v>
      </c>
      <c r="D107" s="26"/>
      <c r="E107" s="26"/>
      <c r="F107" s="26"/>
      <c r="G107" s="26"/>
    </row>
    <row r="108" spans="1:7" x14ac:dyDescent="0.25">
      <c r="A108" s="26" t="s">
        <v>701</v>
      </c>
      <c r="B108" s="40" t="s">
        <v>702</v>
      </c>
      <c r="C108" s="50">
        <v>2.7893175987083758E-3</v>
      </c>
      <c r="D108" s="26"/>
      <c r="E108" s="26"/>
      <c r="F108" s="26"/>
      <c r="G108" s="26"/>
    </row>
    <row r="109" spans="1:7" x14ac:dyDescent="0.25">
      <c r="A109" s="26" t="s">
        <v>703</v>
      </c>
      <c r="B109" s="40" t="s">
        <v>704</v>
      </c>
      <c r="C109" s="50">
        <v>5.4942572532914774E-4</v>
      </c>
      <c r="D109" s="26"/>
      <c r="E109" s="26"/>
      <c r="F109" s="26"/>
      <c r="G109" s="26"/>
    </row>
    <row r="110" spans="1:7" x14ac:dyDescent="0.25">
      <c r="A110" s="26" t="s">
        <v>705</v>
      </c>
      <c r="B110" s="40" t="s">
        <v>706</v>
      </c>
      <c r="C110" s="50">
        <v>5.2367099113720832E-2</v>
      </c>
      <c r="D110" s="26"/>
      <c r="E110" s="26"/>
      <c r="F110" s="26"/>
      <c r="G110" s="26"/>
    </row>
    <row r="111" spans="1:7" x14ac:dyDescent="0.25">
      <c r="A111" s="26" t="s">
        <v>707</v>
      </c>
      <c r="B111" s="40" t="s">
        <v>708</v>
      </c>
      <c r="C111" s="50">
        <v>8.5154300475624445E-2</v>
      </c>
      <c r="D111" s="26"/>
      <c r="E111" s="26"/>
      <c r="F111" s="26"/>
      <c r="G111" s="26"/>
    </row>
    <row r="112" spans="1:7" x14ac:dyDescent="0.25">
      <c r="A112" s="26" t="s">
        <v>709</v>
      </c>
      <c r="B112" s="40" t="s">
        <v>710</v>
      </c>
      <c r="C112" s="50">
        <v>0.35927868875285529</v>
      </c>
      <c r="D112" s="26"/>
      <c r="E112" s="26"/>
      <c r="F112" s="26"/>
      <c r="G112" s="26"/>
    </row>
    <row r="113" spans="1:7" x14ac:dyDescent="0.25">
      <c r="A113" s="26" t="s">
        <v>711</v>
      </c>
      <c r="B113" s="40" t="s">
        <v>712</v>
      </c>
      <c r="C113" s="50">
        <v>2.97955546209548E-2</v>
      </c>
      <c r="D113" s="26"/>
      <c r="E113" s="26"/>
      <c r="F113" s="26"/>
      <c r="G113" s="26"/>
    </row>
    <row r="114" spans="1:7" x14ac:dyDescent="0.25">
      <c r="A114" s="26" t="s">
        <v>713</v>
      </c>
      <c r="B114" s="40" t="s">
        <v>714</v>
      </c>
      <c r="C114" s="50">
        <v>8.0180135356388321E-2</v>
      </c>
      <c r="D114" s="26"/>
      <c r="E114" s="26"/>
      <c r="F114" s="26"/>
      <c r="G114" s="26"/>
    </row>
    <row r="115" spans="1:7" x14ac:dyDescent="0.25">
      <c r="A115" s="26" t="s">
        <v>715</v>
      </c>
      <c r="B115" s="40" t="s">
        <v>716</v>
      </c>
      <c r="C115" s="50">
        <v>0.1015419519214821</v>
      </c>
      <c r="D115" s="26"/>
      <c r="E115" s="26"/>
      <c r="F115" s="26"/>
      <c r="G115" s="26"/>
    </row>
    <row r="116" spans="1:7" x14ac:dyDescent="0.25">
      <c r="A116" s="26" t="s">
        <v>717</v>
      </c>
      <c r="B116" s="40" t="s">
        <v>718</v>
      </c>
      <c r="C116" s="50">
        <v>2.5477503980357506E-2</v>
      </c>
      <c r="D116" s="26"/>
      <c r="E116" s="26"/>
      <c r="F116" s="26"/>
      <c r="G116" s="26"/>
    </row>
    <row r="117" spans="1:7" x14ac:dyDescent="0.25">
      <c r="A117" s="26" t="s">
        <v>719</v>
      </c>
      <c r="B117" s="40" t="s">
        <v>720</v>
      </c>
      <c r="C117" s="50">
        <v>9.828390804000911E-2</v>
      </c>
      <c r="D117" s="26"/>
      <c r="E117" s="26"/>
      <c r="F117" s="26"/>
      <c r="G117" s="26"/>
    </row>
    <row r="118" spans="1:7" x14ac:dyDescent="0.25">
      <c r="A118" s="26" t="s">
        <v>721</v>
      </c>
      <c r="B118" s="40" t="s">
        <v>722</v>
      </c>
      <c r="C118" s="50">
        <v>1.025700714488745E-2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collapsed="1" x14ac:dyDescent="0.25">
      <c r="A129" s="42"/>
      <c r="B129" s="43" t="s">
        <v>733</v>
      </c>
      <c r="C129" s="42" t="s">
        <v>564</v>
      </c>
      <c r="D129" s="42"/>
      <c r="E129" s="42"/>
      <c r="F129" s="45"/>
      <c r="G129" s="45"/>
    </row>
    <row r="130" spans="1:7" x14ac:dyDescent="0.25">
      <c r="A130" s="26" t="s">
        <v>734</v>
      </c>
      <c r="B130" s="26" t="s">
        <v>735</v>
      </c>
      <c r="C130" s="50">
        <v>0.61095491446248773</v>
      </c>
    </row>
    <row r="131" spans="1:7" x14ac:dyDescent="0.25">
      <c r="A131" s="26" t="s">
        <v>736</v>
      </c>
      <c r="B131" s="26" t="s">
        <v>737</v>
      </c>
      <c r="C131" s="50">
        <f>1-C130</f>
        <v>0.38904508553751227</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6.57356527080292E-3</v>
      </c>
      <c r="D138" s="86"/>
      <c r="E138" s="86"/>
      <c r="F138" s="51"/>
      <c r="G138" s="52"/>
    </row>
    <row r="139" spans="1:7" x14ac:dyDescent="0.25">
      <c r="A139" s="26" t="s">
        <v>746</v>
      </c>
      <c r="B139" s="26" t="s">
        <v>747</v>
      </c>
      <c r="C139" s="50">
        <f>1-C138</f>
        <v>0.99342643472919712</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480.61364215000003</v>
      </c>
      <c r="D148" s="86"/>
      <c r="E148" s="86"/>
      <c r="F148" s="53">
        <f>SUM(F154:F155)</f>
        <v>2.9474192008178128E-2</v>
      </c>
      <c r="G148" s="52"/>
    </row>
    <row r="149" spans="1:7" x14ac:dyDescent="0.25">
      <c r="A149" s="26" t="s">
        <v>758</v>
      </c>
      <c r="B149" s="40" t="s">
        <v>759</v>
      </c>
      <c r="C149" s="47">
        <f>SUM(C156:C157)</f>
        <v>3625.2690360099996</v>
      </c>
      <c r="D149" s="86"/>
      <c r="E149" s="86"/>
      <c r="F149" s="53">
        <f>SUM(F156:F157)</f>
        <v>0.22232385075601532</v>
      </c>
      <c r="G149" s="52"/>
    </row>
    <row r="150" spans="1:7" x14ac:dyDescent="0.25">
      <c r="A150" s="26" t="s">
        <v>760</v>
      </c>
      <c r="B150" s="40" t="s">
        <v>761</v>
      </c>
      <c r="C150" s="47">
        <f>SUM(C158:C159)</f>
        <v>5128.7534463795992</v>
      </c>
      <c r="D150" s="86"/>
      <c r="E150" s="86"/>
      <c r="F150" s="53">
        <f>SUM(F158:F159)</f>
        <v>0.31452678530922473</v>
      </c>
      <c r="G150" s="52"/>
    </row>
    <row r="151" spans="1:7" x14ac:dyDescent="0.25">
      <c r="A151" s="26" t="s">
        <v>762</v>
      </c>
      <c r="B151" s="40" t="s">
        <v>763</v>
      </c>
      <c r="C151" s="47">
        <f>SUM(C153,C160,C161,C162)</f>
        <v>7071.6172247174518</v>
      </c>
      <c r="D151" s="86"/>
      <c r="E151" s="86"/>
      <c r="F151" s="53">
        <f>SUM(F153,F160,F161,F162)</f>
        <v>0.43367517192658178</v>
      </c>
      <c r="G151" s="52"/>
    </row>
    <row r="152" spans="1:7" x14ac:dyDescent="0.25">
      <c r="A152" s="26" t="s">
        <v>764</v>
      </c>
      <c r="B152" s="55" t="s">
        <v>107</v>
      </c>
      <c r="C152" s="56">
        <f>SUM(C148:C151)</f>
        <v>16306.253349257051</v>
      </c>
      <c r="D152" s="86"/>
      <c r="E152" s="86"/>
      <c r="F152" s="53">
        <f>SUM(F148:F151)</f>
        <v>0.99999999999999989</v>
      </c>
      <c r="G152" s="52"/>
    </row>
    <row r="153" spans="1:7" hidden="1" outlineLevel="1" x14ac:dyDescent="0.25">
      <c r="A153" s="26" t="s">
        <v>765</v>
      </c>
      <c r="B153" s="58" t="s">
        <v>766</v>
      </c>
      <c r="C153" s="47">
        <v>399.46739289466683</v>
      </c>
      <c r="D153" s="86"/>
      <c r="E153" s="86"/>
      <c r="F153" s="53">
        <f t="shared" ref="F153:F162" si="2">C153/C$152</f>
        <v>2.4497803654747425E-2</v>
      </c>
      <c r="G153" s="52"/>
    </row>
    <row r="154" spans="1:7" hidden="1" outlineLevel="1" x14ac:dyDescent="0.25">
      <c r="A154" s="26" t="s">
        <v>767</v>
      </c>
      <c r="B154" s="58" t="s">
        <v>768</v>
      </c>
      <c r="C154" s="47">
        <v>441.48193284000001</v>
      </c>
      <c r="D154" s="86"/>
      <c r="E154" s="86"/>
      <c r="F154" s="53">
        <f t="shared" si="2"/>
        <v>2.7074394306532402E-2</v>
      </c>
      <c r="G154" s="52"/>
    </row>
    <row r="155" spans="1:7" hidden="1" outlineLevel="1" x14ac:dyDescent="0.25">
      <c r="A155" s="26" t="s">
        <v>769</v>
      </c>
      <c r="B155" s="58" t="s">
        <v>770</v>
      </c>
      <c r="C155" s="47">
        <v>39.131709309999998</v>
      </c>
      <c r="D155" s="86"/>
      <c r="E155" s="86"/>
      <c r="F155" s="53">
        <f t="shared" si="2"/>
        <v>2.3997977016457263E-3</v>
      </c>
      <c r="G155" s="52"/>
    </row>
    <row r="156" spans="1:7" hidden="1" outlineLevel="1" x14ac:dyDescent="0.25">
      <c r="A156" s="26" t="s">
        <v>771</v>
      </c>
      <c r="B156" s="58" t="s">
        <v>772</v>
      </c>
      <c r="C156" s="47">
        <v>3350.5708834799998</v>
      </c>
      <c r="D156" s="86"/>
      <c r="E156" s="86"/>
      <c r="F156" s="53">
        <f t="shared" si="2"/>
        <v>0.20547766624959615</v>
      </c>
      <c r="G156" s="52"/>
    </row>
    <row r="157" spans="1:7" hidden="1" outlineLevel="1" x14ac:dyDescent="0.25">
      <c r="A157" s="26" t="s">
        <v>773</v>
      </c>
      <c r="B157" s="58" t="s">
        <v>774</v>
      </c>
      <c r="C157" s="47">
        <v>274.69815253000002</v>
      </c>
      <c r="D157" s="86"/>
      <c r="E157" s="86"/>
      <c r="F157" s="53">
        <f t="shared" si="2"/>
        <v>1.6846184506419181E-2</v>
      </c>
      <c r="G157" s="52"/>
    </row>
    <row r="158" spans="1:7" hidden="1" outlineLevel="1" x14ac:dyDescent="0.25">
      <c r="A158" s="26" t="s">
        <v>775</v>
      </c>
      <c r="B158" s="58" t="s">
        <v>776</v>
      </c>
      <c r="C158" s="47">
        <v>4687.3919500395996</v>
      </c>
      <c r="D158" s="86"/>
      <c r="E158" s="86"/>
      <c r="F158" s="53">
        <f t="shared" si="2"/>
        <v>0.28745977691148578</v>
      </c>
      <c r="G158" s="52"/>
    </row>
    <row r="159" spans="1:7" hidden="1" outlineLevel="1" x14ac:dyDescent="0.25">
      <c r="A159" s="26" t="s">
        <v>777</v>
      </c>
      <c r="B159" s="58" t="s">
        <v>778</v>
      </c>
      <c r="C159" s="47">
        <v>441.36149633999997</v>
      </c>
      <c r="D159" s="86"/>
      <c r="E159" s="86"/>
      <c r="F159" s="53">
        <f t="shared" si="2"/>
        <v>2.7067008397738981E-2</v>
      </c>
      <c r="G159" s="52"/>
    </row>
    <row r="160" spans="1:7" hidden="1" outlineLevel="1" x14ac:dyDescent="0.25">
      <c r="A160" s="26" t="s">
        <v>779</v>
      </c>
      <c r="B160" s="58" t="s">
        <v>780</v>
      </c>
      <c r="C160" s="47">
        <v>4659.4026460727846</v>
      </c>
      <c r="D160" s="86"/>
      <c r="E160" s="86"/>
      <c r="F160" s="53">
        <f t="shared" si="2"/>
        <v>0.28574330020973687</v>
      </c>
      <c r="G160" s="52"/>
    </row>
    <row r="161" spans="1:7" hidden="1" outlineLevel="1" x14ac:dyDescent="0.25">
      <c r="A161" s="26" t="s">
        <v>781</v>
      </c>
      <c r="B161" s="58" t="s">
        <v>782</v>
      </c>
      <c r="C161" s="47">
        <v>1843.35644955</v>
      </c>
      <c r="D161" s="86"/>
      <c r="E161" s="86"/>
      <c r="F161" s="53">
        <f t="shared" si="2"/>
        <v>0.11304598365227701</v>
      </c>
      <c r="G161" s="52"/>
    </row>
    <row r="162" spans="1:7" hidden="1" outlineLevel="1" x14ac:dyDescent="0.25">
      <c r="A162" s="26" t="s">
        <v>783</v>
      </c>
      <c r="B162" s="58" t="s">
        <v>784</v>
      </c>
      <c r="C162" s="47">
        <v>169.39073619999999</v>
      </c>
      <c r="D162" s="86"/>
      <c r="E162" s="86"/>
      <c r="F162" s="53">
        <f t="shared" si="2"/>
        <v>1.038808440982047E-2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0.36253733052038489</v>
      </c>
    </row>
    <row r="174" spans="1:7" hidden="1" outlineLevel="1" x14ac:dyDescent="0.25">
      <c r="A174" s="26" t="s">
        <v>799</v>
      </c>
      <c r="B174" s="26" t="s">
        <v>800</v>
      </c>
      <c r="C174" s="267">
        <v>0.28344393742776119</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opLeftCell="A47"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E47" zoomScaleNormal="100" workbookViewId="0">
      <selection activeCell="C23" sqref="C23"/>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64.749361095643224</v>
      </c>
      <c r="D75" s="26"/>
      <c r="E75" s="26"/>
      <c r="F75" s="26"/>
      <c r="G75" s="26"/>
    </row>
    <row r="76" spans="1:7" x14ac:dyDescent="0.25">
      <c r="A76" s="26" t="s">
        <v>999</v>
      </c>
      <c r="B76" s="26" t="s">
        <v>1000</v>
      </c>
      <c r="C76" s="47">
        <v>131.88138844021466</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3.097812909794896E-4</v>
      </c>
      <c r="F82" s="26"/>
      <c r="G82" s="265">
        <v>3.097812909794896E-4</v>
      </c>
    </row>
    <row r="83" spans="1:7" x14ac:dyDescent="0.25">
      <c r="A83" s="26" t="s">
        <v>1012</v>
      </c>
      <c r="B83" s="26" t="s">
        <v>1013</v>
      </c>
      <c r="C83" s="26"/>
      <c r="D83" s="26"/>
      <c r="E83" s="265">
        <v>2.8532859963211453E-4</v>
      </c>
      <c r="F83" s="26"/>
      <c r="G83" s="265">
        <v>2.8532859963211453E-4</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C115" zoomScaleNormal="100" workbookViewId="0">
      <selection activeCell="C98" sqref="C98"/>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45504</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45415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16306.253349257051</v>
      </c>
      <c r="F37" s="302">
        <v>745.61160704999998</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328.07635382749169</v>
      </c>
      <c r="F40" s="307"/>
      <c r="G40" s="167"/>
      <c r="H40" s="113"/>
      <c r="I40" s="113"/>
      <c r="J40" s="113"/>
    </row>
    <row r="41" spans="1:10" x14ac:dyDescent="0.25">
      <c r="A41" s="148"/>
      <c r="B41" s="172"/>
      <c r="C41" s="173" t="s">
        <v>107</v>
      </c>
      <c r="D41" s="174"/>
      <c r="E41" s="308">
        <f>E37+E40</f>
        <v>16634.329703084542</v>
      </c>
      <c r="F41" s="308">
        <f>F37</f>
        <v>745.61160704999998</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10150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324.88922220000001</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104.97362283000024</v>
      </c>
      <c r="F57" s="183"/>
      <c r="G57" s="184"/>
      <c r="H57" s="113"/>
      <c r="I57" s="113"/>
      <c r="J57" s="113"/>
    </row>
    <row r="58" spans="1:10" x14ac:dyDescent="0.25">
      <c r="A58" s="148"/>
      <c r="B58" s="172"/>
      <c r="C58" s="174"/>
      <c r="D58" s="188" t="s">
        <v>1076</v>
      </c>
      <c r="E58" s="312">
        <f>E62-E61</f>
        <v>429.86284503000024</v>
      </c>
      <c r="F58" s="183"/>
      <c r="G58" s="184"/>
      <c r="H58" s="113"/>
      <c r="I58" s="113"/>
      <c r="J58" s="113"/>
    </row>
    <row r="59" spans="1:10" x14ac:dyDescent="0.25">
      <c r="A59" s="148"/>
      <c r="B59" s="189" t="s">
        <v>1064</v>
      </c>
      <c r="C59" s="190"/>
      <c r="D59" s="191"/>
      <c r="E59" s="313">
        <v>10199.17817316</v>
      </c>
      <c r="F59" s="183"/>
      <c r="G59" s="184"/>
      <c r="H59" s="113"/>
      <c r="I59" s="113"/>
      <c r="J59" s="113"/>
    </row>
    <row r="60" spans="1:10" x14ac:dyDescent="0.25">
      <c r="A60" s="148"/>
      <c r="B60" s="192" t="s">
        <v>1077</v>
      </c>
      <c r="C60" s="193"/>
      <c r="D60" s="194"/>
      <c r="E60" s="314">
        <v>3.7232791600000001</v>
      </c>
      <c r="F60" s="183"/>
      <c r="G60" s="184"/>
      <c r="H60" s="113"/>
      <c r="I60" s="113"/>
      <c r="J60" s="113"/>
    </row>
    <row r="61" spans="1:10" x14ac:dyDescent="0.25">
      <c r="A61" s="148"/>
      <c r="B61" s="172"/>
      <c r="C61" s="174"/>
      <c r="D61" s="188" t="s">
        <v>1078</v>
      </c>
      <c r="E61" s="312">
        <f>E59+E60</f>
        <v>10202.90145232</v>
      </c>
      <c r="F61" s="183"/>
      <c r="G61" s="184"/>
      <c r="H61" s="113"/>
      <c r="I61" s="113"/>
      <c r="J61" s="113"/>
    </row>
    <row r="62" spans="1:10" x14ac:dyDescent="0.25">
      <c r="A62" s="148"/>
      <c r="B62" s="181" t="s">
        <v>1079</v>
      </c>
      <c r="C62" s="174"/>
      <c r="D62" s="175"/>
      <c r="E62" s="312">
        <v>10632.764297350001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5.7777448400972284</v>
      </c>
      <c r="E70" s="315">
        <v>5.8931707088466529</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0.15913470362690443</v>
      </c>
      <c r="E73" s="317">
        <v>0.15913470362690443</v>
      </c>
      <c r="F73" s="209" t="s">
        <v>1089</v>
      </c>
      <c r="G73" s="118"/>
      <c r="H73" s="113"/>
      <c r="I73" s="201"/>
      <c r="J73" s="113"/>
    </row>
    <row r="74" spans="1:10" x14ac:dyDescent="0.25">
      <c r="A74" s="112"/>
      <c r="B74" s="172"/>
      <c r="C74" s="173" t="s">
        <v>1090</v>
      </c>
      <c r="D74" s="318">
        <v>5.6669298472448526</v>
      </c>
      <c r="E74" s="318">
        <v>5.7800791891469308</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5.3295019157088124</v>
      </c>
      <c r="E76" s="268">
        <v>5.3295019157088124</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1982.1590434393204</v>
      </c>
      <c r="E81" s="270">
        <v>1874.1236375702954</v>
      </c>
      <c r="F81" s="271">
        <v>1699.2202488667428</v>
      </c>
      <c r="G81" s="272">
        <v>1633.3693093386971</v>
      </c>
      <c r="H81" s="270">
        <v>1391.6282539843851</v>
      </c>
      <c r="I81" s="272">
        <v>4945.1204343458367</v>
      </c>
      <c r="J81" s="273">
        <v>2780.6324217117722</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328.07635382749169</v>
      </c>
      <c r="E84" s="280"/>
      <c r="F84" s="280"/>
      <c r="G84" s="280"/>
      <c r="H84" s="280"/>
      <c r="I84" s="280"/>
      <c r="J84" s="281"/>
    </row>
    <row r="85" spans="1:10" x14ac:dyDescent="0.25">
      <c r="A85" s="112"/>
      <c r="B85" s="172"/>
      <c r="C85" s="216" t="s">
        <v>1095</v>
      </c>
      <c r="D85" s="282">
        <f>D81+D84</f>
        <v>2310.235397266812</v>
      </c>
      <c r="E85" s="283">
        <f>E81</f>
        <v>1874.1236375702954</v>
      </c>
      <c r="F85" s="283">
        <f t="shared" ref="F85:I85" si="0">F81</f>
        <v>1699.2202488667428</v>
      </c>
      <c r="G85" s="283">
        <f t="shared" si="0"/>
        <v>1633.3693093386971</v>
      </c>
      <c r="H85" s="283">
        <f t="shared" si="0"/>
        <v>1391.6282539843851</v>
      </c>
      <c r="I85" s="283">
        <f t="shared" si="0"/>
        <v>4945.1204343458367</v>
      </c>
      <c r="J85" s="286">
        <f>J81</f>
        <v>2780.6324217117722</v>
      </c>
    </row>
    <row r="86" spans="1:10" x14ac:dyDescent="0.25">
      <c r="A86" s="112"/>
      <c r="B86" s="138"/>
      <c r="C86" s="217"/>
      <c r="D86" s="218"/>
      <c r="E86" s="218"/>
      <c r="F86" s="218"/>
      <c r="G86" s="218"/>
      <c r="H86" s="218"/>
      <c r="I86" s="218"/>
      <c r="J86" s="218"/>
    </row>
    <row r="87" spans="1:10" x14ac:dyDescent="0.25">
      <c r="A87" s="112"/>
      <c r="B87" s="130"/>
      <c r="C87" s="219" t="s">
        <v>1096</v>
      </c>
      <c r="D87" s="287">
        <f>D98</f>
        <v>1000</v>
      </c>
      <c r="E87" s="287">
        <f t="shared" ref="E87:I87" si="1">E98</f>
        <v>1000</v>
      </c>
      <c r="F87" s="287">
        <f t="shared" si="1"/>
        <v>1000</v>
      </c>
      <c r="G87" s="287">
        <f t="shared" si="1"/>
        <v>1100</v>
      </c>
      <c r="H87" s="287">
        <f t="shared" si="1"/>
        <v>1900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1921.7441046118104</v>
      </c>
      <c r="E92" s="270">
        <v>1829.2962612946872</v>
      </c>
      <c r="F92" s="271">
        <v>1667.8572337689884</v>
      </c>
      <c r="G92" s="272">
        <v>1615.180721124105</v>
      </c>
      <c r="H92" s="270">
        <v>1382.1169251591791</v>
      </c>
      <c r="I92" s="272">
        <v>4989.8954017651959</v>
      </c>
      <c r="J92" s="273">
        <v>2900.1627015330846</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328.07635382749169</v>
      </c>
      <c r="E95" s="290"/>
      <c r="F95" s="291"/>
      <c r="G95" s="292"/>
      <c r="H95" s="290"/>
      <c r="I95" s="292"/>
      <c r="J95" s="293"/>
    </row>
    <row r="96" spans="1:10" x14ac:dyDescent="0.25">
      <c r="A96" s="112"/>
      <c r="B96" s="172"/>
      <c r="C96" s="216" t="s">
        <v>1099</v>
      </c>
      <c r="D96" s="282">
        <f>D92+D95</f>
        <v>2249.820458439302</v>
      </c>
      <c r="E96" s="283">
        <f>E92</f>
        <v>1829.2962612946872</v>
      </c>
      <c r="F96" s="283">
        <f t="shared" ref="F96:I96" si="2">F92</f>
        <v>1667.8572337689884</v>
      </c>
      <c r="G96" s="283">
        <f t="shared" si="2"/>
        <v>1615.180721124105</v>
      </c>
      <c r="H96" s="283">
        <f t="shared" si="2"/>
        <v>1382.1169251591791</v>
      </c>
      <c r="I96" s="283">
        <f t="shared" si="2"/>
        <v>4989.8954017651959</v>
      </c>
      <c r="J96" s="286">
        <f>J92</f>
        <v>2900.1627015330846</v>
      </c>
    </row>
    <row r="97" spans="1:10" x14ac:dyDescent="0.25">
      <c r="A97" s="112"/>
      <c r="B97" s="138"/>
      <c r="C97" s="217"/>
      <c r="D97" s="222"/>
      <c r="E97" s="222"/>
      <c r="F97" s="222"/>
      <c r="G97" s="222"/>
      <c r="H97" s="222"/>
      <c r="I97" s="222"/>
      <c r="J97" s="222"/>
    </row>
    <row r="98" spans="1:10" x14ac:dyDescent="0.25">
      <c r="A98" s="112"/>
      <c r="B98" s="223"/>
      <c r="C98" s="219" t="s">
        <v>1100</v>
      </c>
      <c r="D98" s="282">
        <v>1000</v>
      </c>
      <c r="E98" s="283">
        <v>1000</v>
      </c>
      <c r="F98" s="284">
        <v>1000</v>
      </c>
      <c r="G98" s="285">
        <v>1100</v>
      </c>
      <c r="H98" s="283">
        <v>1900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1000</v>
      </c>
      <c r="E100" s="294">
        <f t="shared" ref="E100:I100" si="3">E98-E99</f>
        <v>1000</v>
      </c>
      <c r="F100" s="294">
        <f t="shared" si="3"/>
        <v>1000</v>
      </c>
      <c r="G100" s="294">
        <f t="shared" si="3"/>
        <v>800</v>
      </c>
      <c r="H100" s="294">
        <f t="shared" si="3"/>
        <v>1750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6.3555555555555561</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328.07635382749169</v>
      </c>
      <c r="D115" s="320">
        <f>E73</f>
        <v>0.15913470362690443</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328.07635382749169</v>
      </c>
      <c r="D117" s="321">
        <f>D115</f>
        <v>0.15913470362690443</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opLeftCell="A15" workbookViewId="0">
      <selection activeCell="C41" sqref="C41"/>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45504</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0.99940489010938838</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5.9510989061160413E-4</v>
      </c>
      <c r="D14" s="1"/>
      <c r="E14" s="1"/>
      <c r="F14" s="1"/>
      <c r="G14" s="1"/>
      <c r="H14" s="1"/>
      <c r="I14" s="1"/>
      <c r="J14" s="1"/>
      <c r="K14" s="1"/>
      <c r="L14" s="1"/>
      <c r="M14" s="1"/>
      <c r="N14" s="1"/>
    </row>
    <row r="15" spans="1:16" x14ac:dyDescent="0.25">
      <c r="A15" s="240"/>
      <c r="B15" s="245" t="s">
        <v>1124</v>
      </c>
      <c r="C15" s="366">
        <v>0</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12.135844796500001</v>
      </c>
      <c r="H26" s="325">
        <v>0</v>
      </c>
      <c r="I26" s="325">
        <v>0</v>
      </c>
      <c r="J26" s="325">
        <v>0</v>
      </c>
      <c r="K26" s="325">
        <v>0</v>
      </c>
      <c r="L26" s="325">
        <v>0</v>
      </c>
      <c r="M26" s="325">
        <v>0</v>
      </c>
      <c r="N26" s="325">
        <f t="shared" ref="N26:N38" si="0">SUM(D26:M26)</f>
        <v>12.135844796500001</v>
      </c>
      <c r="O26" s="327">
        <f t="shared" ref="O26:O38" si="1">N26/N$39</f>
        <v>7.4424483273792259E-4</v>
      </c>
    </row>
    <row r="27" spans="1:15" s="368" customFormat="1" x14ac:dyDescent="0.25">
      <c r="A27" s="250"/>
      <c r="B27" s="404" t="s">
        <v>610</v>
      </c>
      <c r="C27" s="405"/>
      <c r="D27" s="325">
        <v>0</v>
      </c>
      <c r="E27" s="325">
        <v>0</v>
      </c>
      <c r="F27" s="325">
        <v>0</v>
      </c>
      <c r="G27" s="325">
        <v>138.6829206809</v>
      </c>
      <c r="H27" s="325">
        <v>0</v>
      </c>
      <c r="I27" s="325">
        <v>31.5</v>
      </c>
      <c r="J27" s="325">
        <v>0</v>
      </c>
      <c r="K27" s="325">
        <v>0</v>
      </c>
      <c r="L27" s="325">
        <v>0</v>
      </c>
      <c r="M27" s="325">
        <v>0</v>
      </c>
      <c r="N27" s="325">
        <f t="shared" si="0"/>
        <v>170.1829206809</v>
      </c>
      <c r="O27" s="327">
        <f t="shared" si="1"/>
        <v>1.0436666046811663E-2</v>
      </c>
    </row>
    <row r="28" spans="1:15" s="368" customFormat="1" x14ac:dyDescent="0.25">
      <c r="A28" s="250"/>
      <c r="B28" s="404" t="s">
        <v>620</v>
      </c>
      <c r="C28" s="405"/>
      <c r="D28" s="325">
        <v>0</v>
      </c>
      <c r="E28" s="325">
        <v>0</v>
      </c>
      <c r="F28" s="325">
        <v>0</v>
      </c>
      <c r="G28" s="325">
        <v>78.533745595677871</v>
      </c>
      <c r="H28" s="325">
        <v>0</v>
      </c>
      <c r="I28" s="325">
        <v>0</v>
      </c>
      <c r="J28" s="325">
        <v>0</v>
      </c>
      <c r="K28" s="325">
        <v>0</v>
      </c>
      <c r="L28" s="325">
        <v>0</v>
      </c>
      <c r="M28" s="325">
        <v>0</v>
      </c>
      <c r="N28" s="325">
        <f t="shared" si="0"/>
        <v>78.533745595677871</v>
      </c>
      <c r="O28" s="327">
        <f t="shared" si="1"/>
        <v>4.816173520280553E-3</v>
      </c>
    </row>
    <row r="29" spans="1:15" s="368" customFormat="1" x14ac:dyDescent="0.25">
      <c r="A29" s="250"/>
      <c r="B29" s="404" t="s">
        <v>624</v>
      </c>
      <c r="C29" s="405"/>
      <c r="D29" s="325">
        <v>0</v>
      </c>
      <c r="E29" s="325">
        <v>0</v>
      </c>
      <c r="F29" s="325">
        <v>0</v>
      </c>
      <c r="G29" s="325">
        <v>2.3148628434999998</v>
      </c>
      <c r="H29" s="325">
        <v>0</v>
      </c>
      <c r="I29" s="325">
        <v>0</v>
      </c>
      <c r="J29" s="325">
        <v>0</v>
      </c>
      <c r="K29" s="325">
        <v>0</v>
      </c>
      <c r="L29" s="325">
        <v>0</v>
      </c>
      <c r="M29" s="325">
        <v>0</v>
      </c>
      <c r="N29" s="325">
        <f t="shared" si="0"/>
        <v>2.3148628434999998</v>
      </c>
      <c r="O29" s="327">
        <f t="shared" si="1"/>
        <v>1.4196166304539053E-4</v>
      </c>
    </row>
    <row r="30" spans="1:15" s="368" customFormat="1" x14ac:dyDescent="0.25">
      <c r="A30" s="250"/>
      <c r="B30" s="404" t="s">
        <v>2</v>
      </c>
      <c r="C30" s="405"/>
      <c r="D30" s="325">
        <v>0</v>
      </c>
      <c r="E30" s="325">
        <v>97.020111040000003</v>
      </c>
      <c r="F30" s="325">
        <v>39.131709309999998</v>
      </c>
      <c r="G30" s="325">
        <v>2402.608491870134</v>
      </c>
      <c r="H30" s="325">
        <v>3350.5708834799998</v>
      </c>
      <c r="I30" s="325">
        <v>243.19815252999999</v>
      </c>
      <c r="J30" s="325">
        <v>4687.3919500395996</v>
      </c>
      <c r="K30" s="325">
        <v>441.36149633999997</v>
      </c>
      <c r="L30" s="325">
        <v>1843.35644955</v>
      </c>
      <c r="M30" s="325">
        <v>169.39073619999999</v>
      </c>
      <c r="N30" s="325">
        <f t="shared" si="0"/>
        <v>13274.02998035973</v>
      </c>
      <c r="O30" s="327">
        <f t="shared" si="1"/>
        <v>0.81404536628057034</v>
      </c>
    </row>
    <row r="31" spans="1:15" s="368" customFormat="1" x14ac:dyDescent="0.25">
      <c r="A31" s="250"/>
      <c r="B31" s="404" t="s">
        <v>627</v>
      </c>
      <c r="C31" s="405"/>
      <c r="D31" s="325">
        <v>0</v>
      </c>
      <c r="E31" s="325">
        <v>0</v>
      </c>
      <c r="F31" s="325">
        <v>0</v>
      </c>
      <c r="G31" s="325">
        <v>263.87746023083486</v>
      </c>
      <c r="H31" s="325">
        <v>0</v>
      </c>
      <c r="I31" s="325">
        <v>0</v>
      </c>
      <c r="J31" s="325">
        <v>0</v>
      </c>
      <c r="K31" s="325">
        <v>0</v>
      </c>
      <c r="L31" s="325">
        <v>0</v>
      </c>
      <c r="M31" s="325">
        <v>0</v>
      </c>
      <c r="N31" s="325">
        <f t="shared" si="0"/>
        <v>263.87746023083486</v>
      </c>
      <c r="O31" s="327">
        <f t="shared" si="1"/>
        <v>1.618259293406954E-2</v>
      </c>
    </row>
    <row r="32" spans="1:15" s="368" customFormat="1" x14ac:dyDescent="0.25">
      <c r="A32" s="250"/>
      <c r="B32" s="404" t="s">
        <v>631</v>
      </c>
      <c r="C32" s="405"/>
      <c r="D32" s="325">
        <v>0</v>
      </c>
      <c r="E32" s="325">
        <v>0</v>
      </c>
      <c r="F32" s="325">
        <v>0</v>
      </c>
      <c r="G32" s="325">
        <v>22.575471558</v>
      </c>
      <c r="H32" s="325">
        <v>0</v>
      </c>
      <c r="I32" s="325">
        <v>0</v>
      </c>
      <c r="J32" s="325">
        <v>0</v>
      </c>
      <c r="K32" s="325">
        <v>0</v>
      </c>
      <c r="L32" s="325">
        <v>0</v>
      </c>
      <c r="M32" s="325">
        <v>0</v>
      </c>
      <c r="N32" s="325">
        <f t="shared" si="0"/>
        <v>22.575471558</v>
      </c>
      <c r="O32" s="327">
        <f t="shared" si="1"/>
        <v>1.3844671166616329E-3</v>
      </c>
    </row>
    <row r="33" spans="1:15" s="368" customFormat="1" x14ac:dyDescent="0.25">
      <c r="A33" s="250"/>
      <c r="B33" s="404" t="s">
        <v>683</v>
      </c>
      <c r="C33" s="405"/>
      <c r="D33" s="325">
        <v>0</v>
      </c>
      <c r="E33" s="325">
        <v>344.4618218</v>
      </c>
      <c r="F33" s="325">
        <v>0</v>
      </c>
      <c r="G33" s="325">
        <v>0</v>
      </c>
      <c r="H33" s="325">
        <v>0</v>
      </c>
      <c r="I33" s="325">
        <v>0</v>
      </c>
      <c r="J33" s="325">
        <v>0</v>
      </c>
      <c r="K33" s="325">
        <v>0</v>
      </c>
      <c r="L33" s="325">
        <v>0</v>
      </c>
      <c r="M33" s="325">
        <v>0</v>
      </c>
      <c r="N33" s="325">
        <f t="shared" si="0"/>
        <v>344.4618218</v>
      </c>
      <c r="O33" s="327">
        <f t="shared" si="1"/>
        <v>2.1124522869975799E-2</v>
      </c>
    </row>
    <row r="34" spans="1:15" s="368" customFormat="1" x14ac:dyDescent="0.25">
      <c r="A34" s="250"/>
      <c r="B34" s="404" t="s">
        <v>1142</v>
      </c>
      <c r="C34" s="405"/>
      <c r="D34" s="325">
        <v>0</v>
      </c>
      <c r="E34" s="325">
        <v>0</v>
      </c>
      <c r="F34" s="325">
        <v>0</v>
      </c>
      <c r="G34" s="325">
        <v>645.40818515337219</v>
      </c>
      <c r="H34" s="325">
        <v>0</v>
      </c>
      <c r="I34" s="325">
        <v>0</v>
      </c>
      <c r="J34" s="325">
        <v>0</v>
      </c>
      <c r="K34" s="325">
        <v>0</v>
      </c>
      <c r="L34" s="325">
        <v>0</v>
      </c>
      <c r="M34" s="325">
        <v>0</v>
      </c>
      <c r="N34" s="325">
        <f t="shared" si="0"/>
        <v>645.40818515337219</v>
      </c>
      <c r="O34" s="327">
        <f t="shared" si="1"/>
        <v>3.9580409510979332E-2</v>
      </c>
    </row>
    <row r="35" spans="1:15" s="368" customFormat="1" x14ac:dyDescent="0.25">
      <c r="A35" s="250"/>
      <c r="B35" s="404" t="s">
        <v>657</v>
      </c>
      <c r="C35" s="405"/>
      <c r="D35" s="325">
        <v>0</v>
      </c>
      <c r="E35" s="325">
        <v>0</v>
      </c>
      <c r="F35" s="325">
        <v>0</v>
      </c>
      <c r="G35" s="325">
        <v>219.47827196986478</v>
      </c>
      <c r="H35" s="325">
        <v>0</v>
      </c>
      <c r="I35" s="325">
        <v>0</v>
      </c>
      <c r="J35" s="325">
        <v>0</v>
      </c>
      <c r="K35" s="325">
        <v>0</v>
      </c>
      <c r="L35" s="325">
        <v>0</v>
      </c>
      <c r="M35" s="325">
        <v>0</v>
      </c>
      <c r="N35" s="325">
        <f t="shared" si="0"/>
        <v>219.47827196986478</v>
      </c>
      <c r="O35" s="327">
        <f t="shared" si="1"/>
        <v>1.3459760943789379E-2</v>
      </c>
    </row>
    <row r="36" spans="1:15" s="368" customFormat="1" x14ac:dyDescent="0.25">
      <c r="A36" s="250"/>
      <c r="B36" s="404" t="s">
        <v>681</v>
      </c>
      <c r="C36" s="405"/>
      <c r="D36" s="325">
        <v>399.46739289466683</v>
      </c>
      <c r="E36" s="325">
        <v>0</v>
      </c>
      <c r="F36" s="325">
        <v>0</v>
      </c>
      <c r="G36" s="325">
        <v>0</v>
      </c>
      <c r="H36" s="325">
        <v>0</v>
      </c>
      <c r="I36" s="325">
        <v>0</v>
      </c>
      <c r="J36" s="325">
        <v>0</v>
      </c>
      <c r="K36" s="325">
        <v>0</v>
      </c>
      <c r="L36" s="325">
        <v>0</v>
      </c>
      <c r="M36" s="325">
        <v>0</v>
      </c>
      <c r="N36" s="325">
        <f t="shared" si="0"/>
        <v>399.46739289466683</v>
      </c>
      <c r="O36" s="327">
        <f t="shared" si="1"/>
        <v>2.4497803654747432E-2</v>
      </c>
    </row>
    <row r="37" spans="1:15" s="368" customFormat="1" x14ac:dyDescent="0.25">
      <c r="A37" s="250"/>
      <c r="B37" s="404" t="s">
        <v>1143</v>
      </c>
      <c r="C37" s="405"/>
      <c r="D37" s="325">
        <v>0</v>
      </c>
      <c r="E37" s="325">
        <v>0</v>
      </c>
      <c r="F37" s="325">
        <v>0</v>
      </c>
      <c r="G37" s="325">
        <v>843.1928550740007</v>
      </c>
      <c r="H37" s="325">
        <v>0</v>
      </c>
      <c r="I37" s="325">
        <v>0</v>
      </c>
      <c r="J37" s="325">
        <v>0</v>
      </c>
      <c r="K37" s="325">
        <v>0</v>
      </c>
      <c r="L37" s="325">
        <v>0</v>
      </c>
      <c r="M37" s="325">
        <v>0</v>
      </c>
      <c r="N37" s="325">
        <f t="shared" si="0"/>
        <v>843.1928550740007</v>
      </c>
      <c r="O37" s="327">
        <f t="shared" si="1"/>
        <v>5.1709785014006214E-2</v>
      </c>
    </row>
    <row r="38" spans="1:15" s="368" customFormat="1" x14ac:dyDescent="0.25">
      <c r="A38" s="250"/>
      <c r="B38" s="404" t="s">
        <v>1144</v>
      </c>
      <c r="C38" s="405"/>
      <c r="D38" s="325">
        <v>0</v>
      </c>
      <c r="E38" s="325">
        <v>0</v>
      </c>
      <c r="F38" s="325">
        <v>0</v>
      </c>
      <c r="G38" s="325">
        <v>30.594536300000001</v>
      </c>
      <c r="H38" s="325">
        <v>0</v>
      </c>
      <c r="I38" s="325">
        <v>0</v>
      </c>
      <c r="J38" s="325">
        <v>0</v>
      </c>
      <c r="K38" s="325">
        <v>0</v>
      </c>
      <c r="L38" s="325">
        <v>0</v>
      </c>
      <c r="M38" s="325">
        <v>0</v>
      </c>
      <c r="N38" s="325">
        <f t="shared" si="0"/>
        <v>30.594536300000001</v>
      </c>
      <c r="O38" s="327">
        <f t="shared" si="1"/>
        <v>1.8762456123247934E-3</v>
      </c>
    </row>
    <row r="39" spans="1:15" x14ac:dyDescent="0.25">
      <c r="A39" s="240"/>
      <c r="B39" s="402" t="s">
        <v>107</v>
      </c>
      <c r="C39" s="403"/>
      <c r="D39" s="326">
        <f t="shared" ref="D39:O39" si="2">SUM(D26:D38)</f>
        <v>399.46739289466683</v>
      </c>
      <c r="E39" s="326">
        <f t="shared" si="2"/>
        <v>441.48193284000001</v>
      </c>
      <c r="F39" s="326">
        <f t="shared" si="2"/>
        <v>39.131709309999998</v>
      </c>
      <c r="G39" s="326">
        <f t="shared" si="2"/>
        <v>4659.4026460727846</v>
      </c>
      <c r="H39" s="326">
        <f t="shared" si="2"/>
        <v>3350.5708834799998</v>
      </c>
      <c r="I39" s="326">
        <f t="shared" si="2"/>
        <v>274.69815253000002</v>
      </c>
      <c r="J39" s="326">
        <f t="shared" si="2"/>
        <v>4687.3919500395996</v>
      </c>
      <c r="K39" s="326">
        <f t="shared" si="2"/>
        <v>441.36149633999997</v>
      </c>
      <c r="L39" s="326">
        <f t="shared" si="2"/>
        <v>1843.35644955</v>
      </c>
      <c r="M39" s="326">
        <f t="shared" si="2"/>
        <v>169.39073619999999</v>
      </c>
      <c r="N39" s="326">
        <f t="shared" si="2"/>
        <v>16306.253349257047</v>
      </c>
      <c r="O39" s="328">
        <f t="shared" si="2"/>
        <v>1</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opLeftCell="A19" workbookViewId="0">
      <selection activeCell="L42" sqref="L4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45504</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10150</v>
      </c>
      <c r="E12" s="336">
        <f>E13-E11</f>
        <v>12650</v>
      </c>
      <c r="F12" s="336">
        <f t="shared" ref="F12:G12" si="0">F13-F11</f>
        <v>12220</v>
      </c>
      <c r="G12" s="363">
        <f t="shared" si="0"/>
        <v>9720</v>
      </c>
      <c r="H12" s="2"/>
    </row>
    <row r="13" spans="1:8" x14ac:dyDescent="0.25">
      <c r="A13" s="195"/>
      <c r="B13" s="172" t="s">
        <v>1150</v>
      </c>
      <c r="C13" s="174"/>
      <c r="D13" s="338">
        <f>D21</f>
        <v>10150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10150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10150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9350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10150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31-07-2024</dc:title>
  <dc:creator>Societe Generale</dc:creator>
  <cp:lastModifiedBy>ANDRE Patrick CommEde</cp:lastModifiedBy>
  <cp:lastPrinted>2022-04-21T14:32:02Z</cp:lastPrinted>
  <dcterms:created xsi:type="dcterms:W3CDTF">2020-12-29T15:50:15Z</dcterms:created>
  <dcterms:modified xsi:type="dcterms:W3CDTF">2024-08-29T13:20:59Z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2024-08-29T12:45:34Z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06d5d86f-a511-428a-9504-c73545b89f5c</vt:lpwstr>
  </property>
  <property fmtid="{D5CDD505-2E9C-101B-9397-08002B2CF9AE}" pid="8" name="MSIP_Label_a401b303-ecb1-4a9d-936a-70858c2d9a3e_ContentBits">
    <vt:lpwstr>0</vt:lpwstr>
  </property>
</Properties>
</file>