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729_SG SFH  SG SCF - Rapports HTT - 30062024\"/>
    </mc:Choice>
  </mc:AlternateContent>
  <xr:revisionPtr revIDLastSave="0" documentId="13_ncr:1_{2DAD86FD-782C-417F-89F4-18B8CD3672D5}" xr6:coauthVersionLast="47" xr6:coauthVersionMax="47" xr10:uidLastSave="{00000000-0000-0000-0000-000000000000}"/>
  <bookViews>
    <workbookView xWindow="150" yWindow="1935" windowWidth="18300" windowHeight="15435"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G32" i="12" s="1"/>
  <c r="F33" i="12"/>
  <c r="F32" i="12" s="1"/>
  <c r="E33" i="12"/>
  <c r="E32" i="12" s="1"/>
  <c r="D33" i="12"/>
  <c r="D32" i="12" s="1"/>
  <c r="G21" i="12"/>
  <c r="G26" i="12" s="1"/>
  <c r="G24" i="12" s="1"/>
  <c r="F21" i="12"/>
  <c r="F26" i="12" s="1"/>
  <c r="F24" i="12" s="1"/>
  <c r="E21" i="12"/>
  <c r="E26" i="12" s="1"/>
  <c r="E24" i="12" s="1"/>
  <c r="D21" i="12"/>
  <c r="D26" i="12" s="1"/>
  <c r="D24" i="12" s="1"/>
  <c r="G13" i="12"/>
  <c r="G12" i="12" s="1"/>
  <c r="F13" i="12"/>
  <c r="F12" i="12" s="1"/>
  <c r="E13" i="12"/>
  <c r="E12" i="12" s="1"/>
  <c r="D13" i="12"/>
  <c r="D12" i="12" s="1"/>
  <c r="D10" i="12"/>
  <c r="E10" i="12" s="1"/>
  <c r="E30" i="12" s="1"/>
  <c r="M38" i="11"/>
  <c r="L38" i="11"/>
  <c r="K38" i="11"/>
  <c r="J38" i="11"/>
  <c r="I38" i="11"/>
  <c r="H38" i="11"/>
  <c r="G38" i="11"/>
  <c r="F38" i="11"/>
  <c r="E38" i="11"/>
  <c r="D38" i="11"/>
  <c r="N37" i="11"/>
  <c r="N36" i="11"/>
  <c r="O36" i="11" s="1"/>
  <c r="N35" i="11"/>
  <c r="O35" i="11" s="1"/>
  <c r="N34" i="11"/>
  <c r="N33" i="11"/>
  <c r="O33" i="11" s="1"/>
  <c r="N32" i="11"/>
  <c r="N31" i="11"/>
  <c r="N30" i="11"/>
  <c r="N29" i="11"/>
  <c r="N28" i="11"/>
  <c r="O28" i="11" s="1"/>
  <c r="N27" i="11"/>
  <c r="O27" i="11" s="1"/>
  <c r="N26" i="11"/>
  <c r="N38"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c r="C77" i="7"/>
  <c r="C49" i="7"/>
  <c r="D37" i="7"/>
  <c r="C10" i="7" s="1"/>
  <c r="C37" i="7"/>
  <c r="C42" i="7" s="1"/>
  <c r="G28" i="7"/>
  <c r="F28" i="7"/>
  <c r="G27" i="7"/>
  <c r="F27" i="7"/>
  <c r="G26" i="7"/>
  <c r="F26" i="7"/>
  <c r="G25" i="7"/>
  <c r="F25" i="7"/>
  <c r="G24" i="7"/>
  <c r="F24" i="7"/>
  <c r="G23" i="7"/>
  <c r="F23" i="7"/>
  <c r="G22" i="7"/>
  <c r="G37" i="7" s="1"/>
  <c r="F22" i="7"/>
  <c r="F37" i="7" s="1"/>
  <c r="C19" i="7"/>
  <c r="D313" i="6"/>
  <c r="C310" i="6"/>
  <c r="C309" i="6"/>
  <c r="C308" i="6"/>
  <c r="C304" i="6"/>
  <c r="C303" i="6"/>
  <c r="C302" i="6"/>
  <c r="D301" i="6"/>
  <c r="F299" i="6"/>
  <c r="C298" i="6"/>
  <c r="D297" i="6"/>
  <c r="C295" i="6"/>
  <c r="C294" i="6"/>
  <c r="G221" i="6"/>
  <c r="F221" i="6"/>
  <c r="C196" i="6"/>
  <c r="C182" i="6"/>
  <c r="C220" i="6" s="1"/>
  <c r="F180" i="6"/>
  <c r="F177" i="6"/>
  <c r="F182" i="6" s="1"/>
  <c r="D170" i="6"/>
  <c r="G169" i="6" s="1"/>
  <c r="C170" i="6"/>
  <c r="F169" i="6"/>
  <c r="F168" i="6"/>
  <c r="F167" i="6"/>
  <c r="F170" i="6" s="1"/>
  <c r="C159" i="6"/>
  <c r="F157" i="6"/>
  <c r="D157" i="6"/>
  <c r="D159" i="6" s="1"/>
  <c r="G141" i="6" s="1"/>
  <c r="F141" i="6"/>
  <c r="F159" i="6" s="1"/>
  <c r="D141" i="6"/>
  <c r="C133" i="6"/>
  <c r="F115" i="6" s="1"/>
  <c r="F133" i="6" s="1"/>
  <c r="F131" i="6"/>
  <c r="D131" i="6"/>
  <c r="D115" i="6"/>
  <c r="D103" i="6"/>
  <c r="G101" i="6" s="1"/>
  <c r="C103" i="6"/>
  <c r="F102" i="6" s="1"/>
  <c r="G102" i="6"/>
  <c r="G99" i="6"/>
  <c r="F99" i="6"/>
  <c r="G98" i="6"/>
  <c r="D80" i="6"/>
  <c r="G79" i="6" s="1"/>
  <c r="C80" i="6"/>
  <c r="F79" i="6" s="1"/>
  <c r="F78" i="6"/>
  <c r="F77" i="6"/>
  <c r="G76" i="6"/>
  <c r="F76" i="6"/>
  <c r="F75" i="6"/>
  <c r="F74" i="6"/>
  <c r="F73" i="6"/>
  <c r="F61" i="6"/>
  <c r="C61" i="6"/>
  <c r="F59" i="6"/>
  <c r="C59" i="6"/>
  <c r="F57" i="6"/>
  <c r="C39" i="6"/>
  <c r="D46" i="6" s="1"/>
  <c r="O34" i="11" l="1"/>
  <c r="F41" i="7"/>
  <c r="F40" i="7"/>
  <c r="C39" i="7"/>
  <c r="F39" i="7" s="1"/>
  <c r="F42" i="7" s="1"/>
  <c r="F80" i="6"/>
  <c r="G131" i="6"/>
  <c r="O29" i="11"/>
  <c r="O37" i="11"/>
  <c r="F220" i="6"/>
  <c r="F223" i="6" s="1"/>
  <c r="C223" i="6"/>
  <c r="G220" i="6"/>
  <c r="G223" i="6" s="1"/>
  <c r="O30" i="11"/>
  <c r="F161" i="7"/>
  <c r="F153" i="7"/>
  <c r="F157" i="7"/>
  <c r="F162" i="7"/>
  <c r="F160" i="7"/>
  <c r="F159" i="7"/>
  <c r="F156" i="7"/>
  <c r="F149" i="7" s="1"/>
  <c r="F155" i="7"/>
  <c r="F154" i="7"/>
  <c r="F148" i="7" s="1"/>
  <c r="F158" i="7"/>
  <c r="O31" i="11"/>
  <c r="O32" i="11"/>
  <c r="G77" i="6"/>
  <c r="F96" i="6"/>
  <c r="F103" i="6" s="1"/>
  <c r="C210" i="6"/>
  <c r="C211" i="6" s="1"/>
  <c r="F196" i="6" s="1"/>
  <c r="F210" i="6" s="1"/>
  <c r="F211" i="6" s="1"/>
  <c r="G73" i="6"/>
  <c r="G167" i="6"/>
  <c r="G170" i="6" s="1"/>
  <c r="F10" i="12"/>
  <c r="F30" i="12" s="1"/>
  <c r="C48" i="6"/>
  <c r="F100" i="6"/>
  <c r="G10" i="12"/>
  <c r="G30" i="12" s="1"/>
  <c r="G74" i="6"/>
  <c r="G78" i="6"/>
  <c r="G96" i="6"/>
  <c r="G100" i="6"/>
  <c r="D133" i="6"/>
  <c r="G115" i="6" s="1"/>
  <c r="G133" i="6" s="1"/>
  <c r="G157" i="6"/>
  <c r="G159" i="6" s="1"/>
  <c r="G168" i="6"/>
  <c r="F97" i="6"/>
  <c r="F101" i="6"/>
  <c r="O26" i="11"/>
  <c r="O38" i="11" s="1"/>
  <c r="D30" i="12"/>
  <c r="G75" i="6"/>
  <c r="G97" i="6"/>
  <c r="F98" i="6"/>
  <c r="C190" i="6"/>
  <c r="G103" i="6" l="1"/>
  <c r="G80" i="6"/>
  <c r="F190" i="6"/>
  <c r="C319" i="6"/>
  <c r="F150" i="7"/>
  <c r="F152" i="7" s="1"/>
  <c r="F151" i="7"/>
</calcChain>
</file>

<file path=xl/sharedStrings.xml><?xml version="1.0" encoding="utf-8"?>
<sst xmlns="http://schemas.openxmlformats.org/spreadsheetml/2006/main" count="1490" uniqueCount="1158">
  <si>
    <t>Harmonised Transparency Template</t>
  </si>
  <si>
    <t>2024 Version</t>
  </si>
  <si>
    <t>France</t>
  </si>
  <si>
    <t>Société Générale SCF</t>
  </si>
  <si>
    <t>Reporting Date: 30/06/24</t>
  </si>
  <si>
    <t>Cut-off Date: 30/06/24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</si>
  <si>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</si>
  <si>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</si>
  <si>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</si>
  <si>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</si>
  <si>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</si>
  <si>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</si>
  <si>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</si>
  <si>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</si>
  <si>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</si>
  <si>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</si>
  <si>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</si>
  <si>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</si>
  <si>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</si>
  <si>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</si>
  <si>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</si>
  <si>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</si>
  <si>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</si>
  <si>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</si>
  <si>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</si>
  <si>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</si>
  <si>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</si>
  <si>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</si>
  <si>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</si>
  <si>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</si>
  <si>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</si>
  <si>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</si>
  <si>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</si>
  <si>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</si>
  <si>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</si>
  <si>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</si>
  <si>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</si>
  <si>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30/06/24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</si>
  <si>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</si>
  <si>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</si>
  <si>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</si>
  <si>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</si>
  <si>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</si>
  <si>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</si>
  <si>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</si>
  <si>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</si>
  <si>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</si>
  <si>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</si>
  <si>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</si>
  <si>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</si>
  <si>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</si>
  <si>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</si>
  <si>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</si>
  <si>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</si>
  <si>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</si>
  <si>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</si>
  <si>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</si>
  <si>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</si>
  <si>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</si>
  <si>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</si>
  <si>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</si>
  <si>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</si>
  <si>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</si>
  <si>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</si>
  <si>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</si>
  <si>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</si>
  <si>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</si>
  <si>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</si>
  <si>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</si>
  <si>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</si>
  <si>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</si>
  <si>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</si>
  <si>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</si>
  <si>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</si>
  <si>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</si>
  <si>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</si>
  <si>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</si>
  <si>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</si>
  <si>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</si>
  <si>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</si>
  <si>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</si>
  <si>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</si>
  <si>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</si>
  <si>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</si>
  <si>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</si>
  <si>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</si>
  <si>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</si>
  <si>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</si>
  <si>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</si>
  <si>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</si>
  <si>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</si>
  <si>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</si>
  <si>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</si>
  <si>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</si>
  <si>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</si>
  <si>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</si>
  <si>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</si>
  <si>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</si>
  <si>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</si>
  <si>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</si>
  <si>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</si>
  <si>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</si>
  <si>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</si>
  <si>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</si>
  <si>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</si>
  <si>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</si>
  <si>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</si>
  <si>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</si>
  <si>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</si>
  <si>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</si>
  <si>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</si>
  <si>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</si>
  <si>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</si>
  <si>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</si>
  <si>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</si>
  <si>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</si>
  <si>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</si>
  <si>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</si>
  <si>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</si>
  <si>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</si>
  <si>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</si>
  <si>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</si>
  <si>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</si>
  <si>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</si>
  <si>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</si>
  <si>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</si>
  <si>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</si>
  <si>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</si>
  <si>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</si>
  <si>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</si>
  <si>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</si>
  <si>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</si>
  <si>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</si>
  <si>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</si>
  <si>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</si>
  <si>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</si>
  <si>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</si>
  <si>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</si>
  <si>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</si>
  <si>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</si>
  <si>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</si>
  <si>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</si>
  <si>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</si>
  <si>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</si>
  <si>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</si>
  <si>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</si>
  <si>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</si>
  <si>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</si>
  <si>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</si>
  <si>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</si>
  <si>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</si>
  <si>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</si>
  <si>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</si>
  <si>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</si>
  <si>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</si>
  <si>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</si>
  <si>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</si>
  <si>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</si>
  <si>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</si>
  <si>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</si>
  <si>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</si>
  <si>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</si>
  <si>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</si>
  <si>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</si>
  <si>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</si>
  <si>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</si>
  <si>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</si>
  <si>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</si>
  <si>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</si>
  <si>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</si>
  <si>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</si>
  <si>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</si>
  <si>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</si>
  <si>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</si>
  <si>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</si>
  <si>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</si>
  <si>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</si>
  <si>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</si>
  <si>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</si>
  <si>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</si>
  <si>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</si>
  <si>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</si>
  <si>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</si>
  <si>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</si>
  <si>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</si>
  <si>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</si>
  <si>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</si>
  <si>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</si>
  <si>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</si>
  <si>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</si>
  <si>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</si>
  <si>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</si>
  <si>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</si>
  <si>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</si>
  <si>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</si>
  <si>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</si>
  <si>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</si>
  <si>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</si>
  <si>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</si>
  <si>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</si>
  <si>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</si>
  <si>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</si>
  <si>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</si>
  <si>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</si>
  <si>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</si>
  <si>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</si>
  <si>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</si>
  <si>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</si>
  <si>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</si>
  <si>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</si>
  <si>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</si>
  <si>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</si>
  <si>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</si>
  <si>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</si>
  <si>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</si>
  <si>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</si>
  <si>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</si>
  <si>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</si>
  <si>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</si>
  <si>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</si>
  <si>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</si>
  <si>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</si>
  <si>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</si>
  <si>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</si>
  <si>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</si>
  <si>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</si>
  <si>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</si>
  <si>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</si>
  <si>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</si>
  <si>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</si>
  <si>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</si>
  <si>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</si>
  <si>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</si>
  <si>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</si>
  <si>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</si>
  <si>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</si>
  <si>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</si>
  <si>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</si>
  <si>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</si>
  <si>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</si>
  <si>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</si>
  <si>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</si>
  <si>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</si>
  <si>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</si>
  <si>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</si>
  <si>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</si>
  <si>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</si>
  <si>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</si>
  <si>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</si>
  <si>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</si>
  <si>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</si>
  <si>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</si>
  <si>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</si>
  <si>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</si>
  <si>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</si>
  <si>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</si>
  <si>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</si>
  <si>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</si>
  <si>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</si>
  <si>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</si>
  <si>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</si>
  <si>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</si>
  <si>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</si>
  <si>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</si>
  <si>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</si>
  <si>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</si>
  <si>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</si>
  <si>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</si>
  <si>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</si>
  <si>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</si>
  <si>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</si>
  <si>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</si>
  <si>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</si>
  <si>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</si>
  <si>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</si>
  <si>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</si>
  <si>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</si>
  <si>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</si>
  <si>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</si>
  <si>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</si>
  <si>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</si>
  <si>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</si>
  <si>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</si>
  <si>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</si>
  <si>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</si>
  <si>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</si>
  <si>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</si>
  <si>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</si>
  <si>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</si>
  <si>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</si>
  <si>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</si>
  <si>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</si>
  <si>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</si>
  <si>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</si>
  <si>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</si>
  <si>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</si>
  <si>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</si>
  <si>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</si>
  <si>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</si>
  <si>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</si>
  <si>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</si>
  <si>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</si>
  <si>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</si>
  <si>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</si>
  <si>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</si>
  <si>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</si>
  <si>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</si>
  <si>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</si>
  <si>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</si>
  <si>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</si>
  <si>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</si>
  <si>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</si>
  <si>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</si>
  <si>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</si>
  <si>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</si>
  <si>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</si>
  <si>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</si>
  <si>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</si>
  <si>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</si>
  <si>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</si>
  <si>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</si>
  <si>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</si>
  <si>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</si>
  <si>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</si>
  <si>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</si>
  <si>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</si>
  <si>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</si>
  <si>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</si>
  <si>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</si>
  <si>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</si>
  <si>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</si>
  <si>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</si>
  <si>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</si>
  <si>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</si>
  <si>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</si>
  <si>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</si>
  <si>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</si>
  <si>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</si>
  <si>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</si>
  <si>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</si>
  <si>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</si>
  <si>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</si>
  <si>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</si>
  <si>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</si>
  <si>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</si>
  <si>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</si>
  <si>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</si>
  <si>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</si>
  <si>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</si>
  <si>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</si>
  <si>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</si>
  <si>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</si>
  <si>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</si>
  <si>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</si>
  <si>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</si>
  <si>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</si>
  <si>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</si>
  <si>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</si>
  <si>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</si>
  <si>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</si>
  <si>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</si>
  <si>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</si>
  <si>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</si>
  <si>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</si>
  <si>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</si>
  <si>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</si>
  <si>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</si>
  <si>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</si>
  <si>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</si>
  <si>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</si>
  <si>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</si>
  <si>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</si>
  <si>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</si>
  <si>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</si>
  <si>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</si>
  <si>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</si>
  <si>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</si>
  <si>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</si>
  <si>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</si>
  <si>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</si>
  <si>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</si>
  <si>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</si>
  <si>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</si>
  <si>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</si>
  <si>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</si>
  <si>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</si>
  <si>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</si>
  <si>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</si>
  <si>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</si>
  <si>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</si>
  <si>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</si>
  <si>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</si>
  <si>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</si>
  <si>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</si>
  <si>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</si>
  <si>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</si>
  <si>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</si>
  <si>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</si>
  <si>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</si>
  <si>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</si>
  <si>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</si>
  <si>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</si>
  <si>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</si>
  <si>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</si>
  <si>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</si>
  <si>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</si>
  <si>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</si>
  <si>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</si>
  <si>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</si>
  <si>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</si>
  <si>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</si>
  <si>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</si>
  <si>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</si>
  <si>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</si>
  <si>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</si>
  <si>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</si>
  <si>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</si>
  <si>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</si>
  <si>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</si>
  <si>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</si>
  <si>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</si>
  <si>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</si>
  <si>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</si>
  <si>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</si>
  <si>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</si>
  <si>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</si>
  <si>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</si>
  <si>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</si>
  <si>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</si>
  <si>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</si>
  <si>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</si>
  <si>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</si>
  <si>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</si>
  <si>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</si>
  <si>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</si>
  <si>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</si>
  <si>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</si>
  <si>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</si>
  <si>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</si>
  <si>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</si>
  <si>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</si>
  <si>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</si>
  <si>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</si>
  <si>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</si>
  <si>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</si>
  <si>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</si>
  <si>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</si>
  <si>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</si>
  <si>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</si>
  <si>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</si>
  <si>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</si>
  <si>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</si>
  <si>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</si>
  <si>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</si>
  <si>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</si>
  <si>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</si>
  <si>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</si>
  <si>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</si>
  <si>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</si>
  <si>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</si>
  <si>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</si>
  <si>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</si>
  <si>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</si>
  <si>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</si>
  <si>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</si>
  <si>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</si>
  <si>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</si>
  <si>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</si>
  <si>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</si>
  <si>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</si>
  <si>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</si>
  <si>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</si>
  <si>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</si>
  <si>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</si>
  <si>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</si>
  <si>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</si>
  <si>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</si>
  <si>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</si>
  <si>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</si>
  <si>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</si>
  <si>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</si>
  <si>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</si>
  <si>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</si>
  <si>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</si>
  <si>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</si>
  <si>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</si>
  <si>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</si>
  <si>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</si>
  <si>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</si>
  <si>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</si>
  <si>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</si>
  <si>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</si>
  <si>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</si>
  <si>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</si>
  <si>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</si>
  <si>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</si>
  <si>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</si>
  <si>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</si>
  <si>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</si>
  <si>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</si>
  <si>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</si>
  <si>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</si>
  <si>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</si>
  <si>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</si>
  <si>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</si>
  <si>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</si>
  <si>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</si>
  <si>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</si>
  <si>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</si>
  <si>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</si>
  <si>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</si>
  <si>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</si>
  <si>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</si>
  <si>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</si>
  <si>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</si>
  <si>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</si>
  <si>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</si>
  <si>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</si>
  <si>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</si>
  <si>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</si>
  <si>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</si>
  <si>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</si>
  <si>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</si>
  <si>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</si>
  <si>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</si>
  <si>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</si>
  <si>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</si>
  <si>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</si>
  <si>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</si>
  <si>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</si>
  <si>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</si>
  <si>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</si>
  <si>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</si>
  <si>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</si>
  <si>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</si>
  <si>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</si>
  <si>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</si>
  <si>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</si>
  <si>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</si>
  <si>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</si>
  <si>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</si>
  <si>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</si>
  <si>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</si>
  <si>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</si>
  <si>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</si>
  <si>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</si>
  <si>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</si>
  <si>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</si>
  <si>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</si>
  <si>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</si>
  <si>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</si>
  <si>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</si>
  <si>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</si>
  <si>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</si>
  <si>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</si>
  <si>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</si>
  <si>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</si>
  <si>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</si>
  <si>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</si>
  <si>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</si>
  <si>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</si>
  <si>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</si>
  <si>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</si>
  <si>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</si>
  <si>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</si>
  <si>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</si>
  <si>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</si>
  <si>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</si>
  <si>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</si>
  <si>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</si>
  <si>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</si>
  <si>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</si>
  <si>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</si>
  <si>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</si>
  <si>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</si>
  <si>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</si>
  <si>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</si>
  <si>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</si>
  <si>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</si>
  <si>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</si>
  <si>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</si>
  <si>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</si>
  <si>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</si>
  <si>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</si>
  <si>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</si>
  <si>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</si>
  <si>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</si>
  <si>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</si>
  <si>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</si>
  <si>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</si>
  <si>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</si>
  <si>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</si>
  <si>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</si>
  <si>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</si>
  <si>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</si>
  <si>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</si>
  <si>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</si>
  <si>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</si>
  <si>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</si>
  <si>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</si>
  <si>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</si>
  <si>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</si>
  <si>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</si>
  <si>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</si>
  <si>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</si>
  <si>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</si>
  <si>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</si>
  <si>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</si>
  <si>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</si>
  <si>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</si>
  <si>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</si>
  <si>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</si>
  <si>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</si>
  <si>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</si>
  <si>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</si>
  <si>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</si>
  <si>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</si>
  <si>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</si>
  <si>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</si>
  <si>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</si>
  <si>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</si>
  <si>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</si>
  <si>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</si>
  <si>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</si>
  <si>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</si>
  <si>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</si>
  <si>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</si>
  <si>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</si>
  <si>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</si>
  <si>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</si>
  <si>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</si>
  <si>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</si>
  <si>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</si>
  <si>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</si>
  <si>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</si>
  <si>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</si>
  <si>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</si>
  <si>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</si>
  <si>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</si>
  <si>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</si>
  <si>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</si>
  <si>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</si>
  <si>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</si>
  <si>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</si>
  <si>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</si>
  <si>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</si>
  <si>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</si>
  <si>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</si>
  <si>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</si>
  <si>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</si>
  <si>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</si>
  <si>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</si>
  <si>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</si>
  <si>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</si>
  <si>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</si>
  <si>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</si>
  <si>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</si>
  <si>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</si>
  <si>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</si>
  <si>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</si>
  <si>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</si>
  <si>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</si>
  <si>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</si>
  <si>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</si>
  <si>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</si>
  <si>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</si>
  <si>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</si>
  <si>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</si>
  <si>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</si>
  <si>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</si>
  <si>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</si>
  <si>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</si>
  <si>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</si>
  <si>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</si>
  <si>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</si>
  <si>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</si>
  <si>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</si>
  <si>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</si>
  <si>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</si>
  <si>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</si>
  <si>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</si>
  <si>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</si>
  <si>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</si>
  <si>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</si>
  <si>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</si>
  <si>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</si>
  <si>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</si>
  <si>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</si>
  <si>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</si>
  <si>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</si>
  <si>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</si>
  <si>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</si>
  <si>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</si>
  <si>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</si>
  <si>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</si>
  <si>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</si>
  <si>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</si>
  <si>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</si>
  <si>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</si>
  <si>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</si>
  <si>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</si>
  <si>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</si>
  <si>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</si>
  <si>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</si>
  <si>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</si>
  <si>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</si>
  <si>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</si>
  <si>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</si>
  <si>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</si>
  <si>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</si>
  <si>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</si>
  <si>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</si>
  <si>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</si>
  <si>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</si>
  <si>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</si>
  <si>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</si>
  <si>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</si>
  <si>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</si>
  <si>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</si>
  <si>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</si>
  <si>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</si>
  <si>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</si>
  <si>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</si>
  <si>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</si>
  <si>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</si>
  <si>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</si>
  <si>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</si>
  <si>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</si>
  <si>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</si>
  <si>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</si>
  <si>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</si>
  <si>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</si>
  <si>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</si>
  <si>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</si>
  <si>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</si>
  <si>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</si>
  <si>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</si>
  <si>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</si>
  <si>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</si>
  <si>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</si>
  <si>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</si>
  <si>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</si>
  <si>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</si>
  <si>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</si>
  <si>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</si>
  <si>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</si>
  <si>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</si>
  <si>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</si>
  <si>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</si>
  <si>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</si>
  <si>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</si>
  <si>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</si>
  <si>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</si>
  <si>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</si>
  <si>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</si>
  <si>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</si>
  <si>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</si>
  <si>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</si>
  <si>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</si>
  <si>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</si>
  <si>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</si>
  <si>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</si>
  <si>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</si>
  <si>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</si>
  <si>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</si>
  <si>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</si>
  <si>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</si>
  <si>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</si>
  <si>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</si>
  <si>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</si>
  <si>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</si>
  <si>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</si>
  <si>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</si>
  <si>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</si>
  <si>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</si>
  <si>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</si>
  <si>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</si>
  <si>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</si>
  <si>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</si>
  <si>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</si>
  <si>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</si>
  <si>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</si>
  <si>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</si>
  <si>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</si>
  <si>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</si>
  <si>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</si>
  <si>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</si>
  <si>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</si>
  <si>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</si>
  <si>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</si>
  <si>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</si>
  <si>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</si>
  <si>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</si>
  <si>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</si>
  <si>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</si>
  <si>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</si>
  <si>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</si>
  <si>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</si>
  <si>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</si>
  <si>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</si>
  <si>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</si>
  <si>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</si>
  <si>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</si>
  <si>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</si>
  <si>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</si>
  <si>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</si>
  <si>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</si>
  <si>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</si>
  <si>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</si>
  <si>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</si>
  <si>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</si>
  <si>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</si>
  <si>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</si>
  <si>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</si>
  <si>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</si>
  <si>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</si>
  <si>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</si>
  <si>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</si>
  <si>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</si>
  <si>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</si>
  <si>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</si>
  <si>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</si>
  <si>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</si>
  <si>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</si>
  <si>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</si>
  <si>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</si>
  <si>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</si>
  <si>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</si>
  <si>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</si>
  <si>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</si>
  <si>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</si>
  <si>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</si>
  <si>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</si>
  <si>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</si>
  <si>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</si>
  <si>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</si>
  <si>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</si>
  <si>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</si>
  <si>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</si>
  <si>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</si>
  <si>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</si>
  <si>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</si>
  <si>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</si>
  <si>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</si>
  <si>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</si>
  <si>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</si>
  <si>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</si>
  <si>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</si>
  <si>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</si>
  <si>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</si>
  <si>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</si>
  <si>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</si>
  <si>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</si>
  <si>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</si>
  <si>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</si>
  <si>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</si>
  <si>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</si>
  <si>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</si>
  <si>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</si>
  <si>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</si>
  <si>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</si>
  <si>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</si>
  <si>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</si>
  <si>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</si>
  <si>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</si>
  <si>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</si>
  <si>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</si>
  <si>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</si>
  <si>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</si>
  <si>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</si>
  <si>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</si>
  <si>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</si>
  <si>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</si>
  <si>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</si>
  <si>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</si>
  <si>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</si>
  <si>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</si>
  <si>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</si>
  <si>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</si>
  <si>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</si>
  <si>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</si>
  <si>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</si>
  <si>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</si>
  <si>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</si>
  <si>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</si>
  <si>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</si>
  <si>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</si>
  <si>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</si>
  <si>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</si>
  <si>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</si>
  <si>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</si>
  <si>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</si>
  <si>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</si>
  <si>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</si>
  <si>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</si>
  <si>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</si>
  <si>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</si>
  <si>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</si>
  <si>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</si>
  <si>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</si>
  <si>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</si>
  <si>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</si>
  <si>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</si>
  <si>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</si>
  <si>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</si>
  <si>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</si>
  <si>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</si>
  <si>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</si>
  <si>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</si>
  <si>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</si>
  <si>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</si>
  <si>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</si>
  <si>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</si>
  <si>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</si>
  <si>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</si>
  <si>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</si>
  <si>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</si>
  <si>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</si>
  <si>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</si>
  <si>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</si>
  <si>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</si>
  <si>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</si>
  <si>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</si>
  <si>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</si>
  <si>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</si>
  <si>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</si>
  <si>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</si>
  <si>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</si>
  <si>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</si>
  <si>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</si>
  <si>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</si>
  <si>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</si>
  <si>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</si>
  <si>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</si>
  <si>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</si>
  <si>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</si>
  <si>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</si>
  <si>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</si>
  <si>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</si>
  <si>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</si>
  <si>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</si>
  <si>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</si>
  <si>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</si>
  <si>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</si>
  <si>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</si>
  <si>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</si>
  <si>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</si>
  <si>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</si>
  <si>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</si>
  <si>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</si>
  <si>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</si>
  <si>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</si>
  <si>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</si>
  <si>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</si>
  <si>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</si>
  <si>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</si>
  <si>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</si>
  <si>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</si>
  <si>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</si>
  <si>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</si>
  <si>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</si>
  <si>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</si>
  <si>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</si>
  <si>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</si>
  <si>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</si>
  <si>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</si>
  <si>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</si>
  <si>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</si>
  <si>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</si>
  <si>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</si>
  <si>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</si>
  <si>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</si>
  <si>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</si>
  <si>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</si>
  <si>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</si>
  <si>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</si>
  <si>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</si>
  <si>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</si>
  <si>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</si>
  <si>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</si>
  <si>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</si>
  <si>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</si>
  <si>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</si>
  <si>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</si>
  <si>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</si>
  <si>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</si>
  <si>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</si>
  <si>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</si>
  <si>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</si>
  <si>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</si>
  <si>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</si>
  <si>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</si>
  <si>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</si>
  <si>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</si>
  <si>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</si>
  <si>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</si>
  <si>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</si>
  <si>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</si>
  <si>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</si>
  <si>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</si>
  <si>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</si>
  <si>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</si>
  <si>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</si>
  <si>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</si>
  <si>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</si>
  <si>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</si>
  <si>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</si>
  <si>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</si>
  <si>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</si>
  <si>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</si>
  <si>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</si>
  <si>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</si>
  <si>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</si>
  <si>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</si>
  <si>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</si>
  <si>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</si>
  <si>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</si>
  <si>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</si>
  <si>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</si>
  <si>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</si>
  <si>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</si>
  <si>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</si>
  <si>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</si>
  <si>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</si>
  <si>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</si>
  <si>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</si>
  <si>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</si>
  <si>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</si>
  <si>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</si>
  <si>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</si>
  <si>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</si>
  <si>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</si>
  <si>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</si>
  <si>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</si>
  <si>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</si>
  <si>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</si>
  <si>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</si>
  <si>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</si>
  <si>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</si>
  <si>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</si>
  <si>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</si>
  <si>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</si>
  <si>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</si>
  <si>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</si>
  <si>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</si>
  <si>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</si>
  <si>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</si>
  <si>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</si>
  <si>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</si>
  <si>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</si>
  <si>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</si>
  <si>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</si>
  <si>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</si>
  <si>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</si>
  <si>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</si>
  <si>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</si>
  <si>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</si>
  <si>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</si>
  <si>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</si>
  <si>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</si>
  <si>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</si>
  <si>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</si>
  <si>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</si>
  <si>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</si>
  <si>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</si>
  <si>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</si>
  <si>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</si>
  <si>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</si>
  <si>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</si>
  <si>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</si>
  <si>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</si>
  <si>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</si>
  <si>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</si>
  <si>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</si>
  <si>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</si>
  <si>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</si>
  <si>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</si>
  <si>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</si>
  <si>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</si>
  <si>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</si>
  <si>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</si>
  <si>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</si>
  <si>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</si>
  <si>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</si>
  <si>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</si>
  <si>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</si>
  <si>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CPR=0.44%;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</si>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</sst>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O26" sqref="O26"/>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1"/>
  <sheetViews>
    <sheetView topLeftCell="A77" zoomScaleNormal="100" workbookViewId="0">
      <selection activeCell="C147" sqref="C147"/>
    </sheetView>
  </sheetViews>
  <sheetFormatPr baseColWidth="10" defaultColWidth="9.140625" defaultRowHeight="15" outlineLevelRow="1" x14ac:dyDescent="0.25"/>
  <cols>
    <col min="1" max="1" width="13.28515625" customWidth="1"/>
    <col min="2" max="2" width="60.7109375" customWidth="1"/>
    <col min="3" max="3" width="44.140625" bestFit="1" customWidth="1"/>
    <col min="4" max="4" width="25.5703125" bestFit="1" customWidth="1"/>
    <col min="5" max="5" width="6.7109375" customWidth="1"/>
    <col min="6" max="6" width="32.7109375" bestFit="1" customWidth="1"/>
    <col min="7" max="7" width="38.140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16669.331654328111</v>
      </c>
      <c r="D39" s="26"/>
      <c r="E39" s="26"/>
      <c r="F39" s="40"/>
      <c r="G39" s="20"/>
    </row>
    <row r="40" spans="1:7" x14ac:dyDescent="0.25">
      <c r="A40" s="26" t="s">
        <v>67</v>
      </c>
      <c r="B40" s="40" t="s">
        <v>68</v>
      </c>
      <c r="C40" s="47">
        <v>11900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0.32578417263261444</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47">
        <f>C39-C40</f>
        <v>4769.3316543281107</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16337.979712892229</v>
      </c>
      <c r="D57" s="26"/>
      <c r="E57" s="52"/>
      <c r="F57" s="53">
        <f>C57/C$61</f>
        <v>0.98012206198142038</v>
      </c>
      <c r="G57" s="54"/>
    </row>
    <row r="58" spans="1:7" x14ac:dyDescent="0.25">
      <c r="A58" s="26" t="s">
        <v>100</v>
      </c>
      <c r="B58" s="40" t="s">
        <v>101</v>
      </c>
      <c r="C58" s="47"/>
      <c r="D58" s="26"/>
      <c r="E58" s="52"/>
      <c r="F58" s="53"/>
      <c r="G58" s="54"/>
    </row>
    <row r="59" spans="1:7" x14ac:dyDescent="0.25">
      <c r="A59" s="26" t="s">
        <v>102</v>
      </c>
      <c r="B59" s="40" t="s">
        <v>103</v>
      </c>
      <c r="C59" s="47">
        <f>C182</f>
        <v>331.35194143588041</v>
      </c>
      <c r="D59" s="26"/>
      <c r="E59" s="52"/>
      <c r="F59" s="53">
        <f>C59/C$61</f>
        <v>1.9877938018579556E-2</v>
      </c>
      <c r="G59" s="54"/>
    </row>
    <row r="60" spans="1:7" x14ac:dyDescent="0.25">
      <c r="A60" s="26" t="s">
        <v>104</v>
      </c>
      <c r="B60" s="26" t="s">
        <v>105</v>
      </c>
      <c r="C60" s="47"/>
      <c r="D60" s="26"/>
      <c r="E60" s="52"/>
      <c r="F60" s="53"/>
      <c r="G60" s="54"/>
    </row>
    <row r="61" spans="1:7" x14ac:dyDescent="0.25">
      <c r="A61" s="26" t="s">
        <v>106</v>
      </c>
      <c r="B61" s="55" t="s">
        <v>107</v>
      </c>
      <c r="C61" s="56">
        <f>C57+C59</f>
        <v>16669.331654328111</v>
      </c>
      <c r="D61" s="52"/>
      <c r="E61" s="52"/>
      <c r="F61" s="57">
        <f>F57+F59</f>
        <v>0.99999999999999989</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5.9236246466010263</v>
      </c>
      <c r="D69" s="62">
        <v>5.8015315282828031</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1924.2256150314054</v>
      </c>
      <c r="D73" s="47">
        <v>1987.6460403923168</v>
      </c>
      <c r="E73" s="65"/>
      <c r="F73" s="53">
        <f>C73/C$80</f>
        <v>0.11777637929342542</v>
      </c>
      <c r="G73" s="53">
        <f>D73/D$80</f>
        <v>0.12165816322453434</v>
      </c>
    </row>
    <row r="74" spans="1:7" x14ac:dyDescent="0.25">
      <c r="A74" s="26" t="s">
        <v>126</v>
      </c>
      <c r="B74" s="65" t="s">
        <v>127</v>
      </c>
      <c r="C74" s="47">
        <v>1816.3852153132948</v>
      </c>
      <c r="D74" s="47">
        <v>1863.57756612563</v>
      </c>
      <c r="E74" s="65"/>
      <c r="F74" s="53">
        <f t="shared" ref="F74:F79" si="0">C74/C$80</f>
        <v>0.11117577501857405</v>
      </c>
      <c r="G74" s="53">
        <f t="shared" ref="G74:G79" si="1">D74/D$80</f>
        <v>0.11406428464322702</v>
      </c>
    </row>
    <row r="75" spans="1:7" x14ac:dyDescent="0.25">
      <c r="A75" s="26" t="s">
        <v>128</v>
      </c>
      <c r="B75" s="65" t="s">
        <v>129</v>
      </c>
      <c r="C75" s="47">
        <v>1692.3832514959954</v>
      </c>
      <c r="D75" s="47">
        <v>1725.0835762298909</v>
      </c>
      <c r="E75" s="65"/>
      <c r="F75" s="53">
        <f t="shared" si="0"/>
        <v>0.10358596735278351</v>
      </c>
      <c r="G75" s="53">
        <f t="shared" si="1"/>
        <v>0.10558746126222542</v>
      </c>
    </row>
    <row r="76" spans="1:7" x14ac:dyDescent="0.25">
      <c r="A76" s="26" t="s">
        <v>130</v>
      </c>
      <c r="B76" s="65" t="s">
        <v>131</v>
      </c>
      <c r="C76" s="47">
        <v>1600.7955105401347</v>
      </c>
      <c r="D76" s="47">
        <v>1620.1581795754228</v>
      </c>
      <c r="E76" s="65"/>
      <c r="F76" s="53">
        <f t="shared" si="0"/>
        <v>9.798014211421377E-2</v>
      </c>
      <c r="G76" s="53">
        <f t="shared" si="1"/>
        <v>9.9165276037501623E-2</v>
      </c>
    </row>
    <row r="77" spans="1:7" x14ac:dyDescent="0.25">
      <c r="A77" s="26" t="s">
        <v>132</v>
      </c>
      <c r="B77" s="65" t="s">
        <v>133</v>
      </c>
      <c r="C77" s="47">
        <v>1350.4544753504174</v>
      </c>
      <c r="D77" s="47">
        <v>1361.2273475094153</v>
      </c>
      <c r="E77" s="65"/>
      <c r="F77" s="53">
        <f t="shared" si="0"/>
        <v>8.2657479073616161E-2</v>
      </c>
      <c r="G77" s="53">
        <f t="shared" si="1"/>
        <v>8.3316855951029264E-2</v>
      </c>
    </row>
    <row r="78" spans="1:7" x14ac:dyDescent="0.25">
      <c r="A78" s="26" t="s">
        <v>134</v>
      </c>
      <c r="B78" s="65" t="s">
        <v>135</v>
      </c>
      <c r="C78" s="47">
        <v>5018.8996314317264</v>
      </c>
      <c r="D78" s="47">
        <v>4972.0558065801706</v>
      </c>
      <c r="E78" s="65"/>
      <c r="F78" s="53">
        <f t="shared" si="0"/>
        <v>0.30719257763206137</v>
      </c>
      <c r="G78" s="53">
        <f t="shared" si="1"/>
        <v>0.30432540029060312</v>
      </c>
    </row>
    <row r="79" spans="1:7" x14ac:dyDescent="0.25">
      <c r="A79" s="26" t="s">
        <v>136</v>
      </c>
      <c r="B79" s="65" t="s">
        <v>137</v>
      </c>
      <c r="C79" s="47">
        <v>2934.8149524392538</v>
      </c>
      <c r="D79" s="47">
        <v>2808.2101351893812</v>
      </c>
      <c r="E79" s="65"/>
      <c r="F79" s="53">
        <f t="shared" si="0"/>
        <v>0.17963167951532566</v>
      </c>
      <c r="G79" s="53">
        <f t="shared" si="1"/>
        <v>0.17188255859087917</v>
      </c>
    </row>
    <row r="80" spans="1:7" x14ac:dyDescent="0.25">
      <c r="A80" s="26" t="s">
        <v>138</v>
      </c>
      <c r="B80" s="66" t="s">
        <v>107</v>
      </c>
      <c r="C80" s="56">
        <f>SUM(C73:C79)</f>
        <v>16337.958651602228</v>
      </c>
      <c r="D80" s="56">
        <f>SUM(D73:D79)</f>
        <v>16337.958651602228</v>
      </c>
      <c r="E80" s="40"/>
      <c r="F80" s="57">
        <f>SUM(F73:F79)</f>
        <v>1</v>
      </c>
      <c r="G80" s="57">
        <f>SUM(G73:G79)</f>
        <v>1</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4.6279761904761907</v>
      </c>
      <c r="D92" s="62">
        <v>5.577556022408964</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1750</v>
      </c>
      <c r="D96" s="47">
        <v>0</v>
      </c>
      <c r="E96" s="65"/>
      <c r="F96" s="53">
        <f>C96/C$103</f>
        <v>0.14705882352941177</v>
      </c>
      <c r="G96" s="53">
        <f>D96/D$103</f>
        <v>0</v>
      </c>
    </row>
    <row r="97" spans="1:7" x14ac:dyDescent="0.25">
      <c r="A97" s="26" t="s">
        <v>164</v>
      </c>
      <c r="B97" s="65" t="s">
        <v>127</v>
      </c>
      <c r="C97" s="47">
        <v>1000</v>
      </c>
      <c r="D97" s="47">
        <v>1750</v>
      </c>
      <c r="E97" s="65"/>
      <c r="F97" s="53">
        <f t="shared" ref="F97:F102" si="2">C97/C$103</f>
        <v>8.4033613445378158E-2</v>
      </c>
      <c r="G97" s="53">
        <f t="shared" ref="G97:G102" si="3">D97/D$103</f>
        <v>0.14705882352941177</v>
      </c>
    </row>
    <row r="98" spans="1:7" x14ac:dyDescent="0.25">
      <c r="A98" s="26" t="s">
        <v>165</v>
      </c>
      <c r="B98" s="65" t="s">
        <v>129</v>
      </c>
      <c r="C98" s="47">
        <v>1000</v>
      </c>
      <c r="D98" s="47">
        <v>1000</v>
      </c>
      <c r="E98" s="65"/>
      <c r="F98" s="53">
        <f t="shared" si="2"/>
        <v>8.4033613445378158E-2</v>
      </c>
      <c r="G98" s="53">
        <f t="shared" si="3"/>
        <v>8.4033613445378158E-2</v>
      </c>
    </row>
    <row r="99" spans="1:7" x14ac:dyDescent="0.25">
      <c r="A99" s="26" t="s">
        <v>166</v>
      </c>
      <c r="B99" s="65" t="s">
        <v>131</v>
      </c>
      <c r="C99" s="47">
        <v>1350</v>
      </c>
      <c r="D99" s="47">
        <v>1300</v>
      </c>
      <c r="E99" s="65"/>
      <c r="F99" s="53">
        <f t="shared" si="2"/>
        <v>0.1134453781512605</v>
      </c>
      <c r="G99" s="53">
        <f t="shared" si="3"/>
        <v>0.1092436974789916</v>
      </c>
    </row>
    <row r="100" spans="1:7" x14ac:dyDescent="0.25">
      <c r="A100" s="26" t="s">
        <v>167</v>
      </c>
      <c r="B100" s="65" t="s">
        <v>133</v>
      </c>
      <c r="C100" s="47">
        <v>2650</v>
      </c>
      <c r="D100" s="47">
        <v>1200</v>
      </c>
      <c r="E100" s="65"/>
      <c r="F100" s="53">
        <f t="shared" si="2"/>
        <v>0.22268907563025211</v>
      </c>
      <c r="G100" s="53">
        <f t="shared" si="3"/>
        <v>0.10084033613445378</v>
      </c>
    </row>
    <row r="101" spans="1:7" x14ac:dyDescent="0.25">
      <c r="A101" s="26" t="s">
        <v>168</v>
      </c>
      <c r="B101" s="65" t="s">
        <v>135</v>
      </c>
      <c r="C101" s="47">
        <v>2900</v>
      </c>
      <c r="D101" s="47">
        <v>4400</v>
      </c>
      <c r="E101" s="65"/>
      <c r="F101" s="53">
        <f t="shared" si="2"/>
        <v>0.24369747899159663</v>
      </c>
      <c r="G101" s="53">
        <f t="shared" si="3"/>
        <v>0.36974789915966388</v>
      </c>
    </row>
    <row r="102" spans="1:7" x14ac:dyDescent="0.25">
      <c r="A102" s="26" t="s">
        <v>169</v>
      </c>
      <c r="B102" s="65" t="s">
        <v>137</v>
      </c>
      <c r="C102" s="47">
        <v>1250</v>
      </c>
      <c r="D102" s="47">
        <v>2250</v>
      </c>
      <c r="E102" s="65"/>
      <c r="F102" s="53">
        <f t="shared" si="2"/>
        <v>0.10504201680672269</v>
      </c>
      <c r="G102" s="53">
        <f t="shared" si="3"/>
        <v>0.18907563025210083</v>
      </c>
    </row>
    <row r="103" spans="1:7" x14ac:dyDescent="0.25">
      <c r="A103" s="26" t="s">
        <v>170</v>
      </c>
      <c r="B103" s="66" t="s">
        <v>107</v>
      </c>
      <c r="C103" s="56">
        <f>SUM(C96:C102)</f>
        <v>11900</v>
      </c>
      <c r="D103" s="56">
        <f>SUM(D96:D102)</f>
        <v>11900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14727.459839838568</v>
      </c>
      <c r="D115" s="47">
        <f>C115</f>
        <v>14727.459839838568</v>
      </c>
      <c r="E115" s="54"/>
      <c r="F115" s="53">
        <f>C115/C$133</f>
        <v>0.90142594640452689</v>
      </c>
      <c r="G115" s="53">
        <f>D115/D$133</f>
        <v>0.90142594640452689</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1610.4988117636617</v>
      </c>
      <c r="D131" s="47">
        <f>C131</f>
        <v>1610.4988117636617</v>
      </c>
      <c r="E131" s="40"/>
      <c r="F131" s="53">
        <f>C131/C$133</f>
        <v>9.857405359547311E-2</v>
      </c>
      <c r="G131" s="53">
        <f>D131/D$133</f>
        <v>9.857405359547311E-2</v>
      </c>
    </row>
    <row r="132" spans="1:7" x14ac:dyDescent="0.25">
      <c r="A132" s="26" t="s">
        <v>219</v>
      </c>
      <c r="B132" s="40" t="s">
        <v>105</v>
      </c>
      <c r="C132" s="47"/>
      <c r="D132" s="47"/>
      <c r="E132" s="40"/>
      <c r="F132" s="53"/>
      <c r="G132" s="53"/>
    </row>
    <row r="133" spans="1:7" x14ac:dyDescent="0.25">
      <c r="A133" s="26" t="s">
        <v>220</v>
      </c>
      <c r="B133" s="66" t="s">
        <v>107</v>
      </c>
      <c r="C133" s="47">
        <f>C115+C131</f>
        <v>16337.95865160223</v>
      </c>
      <c r="D133" s="47">
        <f>D115+D131</f>
        <v>16337.95865160223</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11900</v>
      </c>
      <c r="D141" s="47">
        <f>C141</f>
        <v>11900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11900</v>
      </c>
      <c r="D159" s="47">
        <f>D141+D157</f>
        <v>11900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5.4621848739495799E-2</v>
      </c>
      <c r="G167" s="53">
        <f>D167/D$170</f>
        <v>4.2016806722689079E-2</v>
      </c>
    </row>
    <row r="168" spans="1:7" x14ac:dyDescent="0.25">
      <c r="A168" s="26" t="s">
        <v>256</v>
      </c>
      <c r="B168" s="20" t="s">
        <v>257</v>
      </c>
      <c r="C168" s="47">
        <v>11100</v>
      </c>
      <c r="D168" s="47">
        <v>11250</v>
      </c>
      <c r="E168" s="72"/>
      <c r="F168" s="53">
        <f t="shared" ref="F168:F169" si="4">C168/C$170</f>
        <v>0.9327731092436975</v>
      </c>
      <c r="G168" s="53">
        <f t="shared" ref="G168:G169" si="5">D168/D$170</f>
        <v>0.94537815126050417</v>
      </c>
    </row>
    <row r="169" spans="1:7" x14ac:dyDescent="0.25">
      <c r="A169" s="26" t="s">
        <v>258</v>
      </c>
      <c r="B169" s="20" t="s">
        <v>105</v>
      </c>
      <c r="C169" s="47">
        <v>150</v>
      </c>
      <c r="D169" s="47">
        <v>150</v>
      </c>
      <c r="E169" s="72"/>
      <c r="F169" s="53">
        <f t="shared" si="4"/>
        <v>1.2605042016806723E-2</v>
      </c>
      <c r="G169" s="53">
        <f t="shared" si="5"/>
        <v>1.2605042016806723E-2</v>
      </c>
    </row>
    <row r="170" spans="1:7" x14ac:dyDescent="0.25">
      <c r="A170" s="26" t="s">
        <v>259</v>
      </c>
      <c r="B170" s="73" t="s">
        <v>107</v>
      </c>
      <c r="C170" s="74">
        <f>SUM(C167:C169)</f>
        <v>11900</v>
      </c>
      <c r="D170" s="47">
        <f>SUM(D167:D169)</f>
        <v>11900</v>
      </c>
      <c r="E170" s="72"/>
      <c r="F170" s="53">
        <f>SUM(F167:F169)</f>
        <v>1</v>
      </c>
      <c r="G170" s="53">
        <f>SUM(G167:G169)</f>
        <v>0.99999999999999989</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26.351941435880427</v>
      </c>
      <c r="D177" s="37"/>
      <c r="E177" s="29"/>
      <c r="F177" s="53">
        <f>C177/C$182</f>
        <v>7.9528556017166921E-2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305</v>
      </c>
      <c r="D180" s="26"/>
      <c r="E180" s="60"/>
      <c r="F180" s="53">
        <f>C180/C$182</f>
        <v>0.92047144398283309</v>
      </c>
      <c r="G180" s="54"/>
    </row>
    <row r="181" spans="1:7" x14ac:dyDescent="0.25">
      <c r="A181" s="26" t="s">
        <v>275</v>
      </c>
      <c r="B181" s="40" t="s">
        <v>105</v>
      </c>
      <c r="C181" s="47"/>
      <c r="D181" s="26"/>
      <c r="E181" s="60"/>
      <c r="G181" s="54"/>
    </row>
    <row r="182" spans="1:7" x14ac:dyDescent="0.25">
      <c r="A182" s="26" t="s">
        <v>276</v>
      </c>
      <c r="B182" s="66" t="s">
        <v>107</v>
      </c>
      <c r="C182" s="390">
        <f>SUM(C177:C181)</f>
        <v>331.35194143588041</v>
      </c>
      <c r="D182" s="26"/>
      <c r="E182" s="60"/>
      <c r="F182" s="57">
        <f>F177+F180</f>
        <v>1</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331.35194143588041</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x14ac:dyDescent="0.25">
      <c r="A195" s="42"/>
      <c r="B195" s="43" t="s">
        <v>297</v>
      </c>
      <c r="C195" s="42" t="s">
        <v>64</v>
      </c>
      <c r="D195" s="42"/>
      <c r="E195" s="44"/>
      <c r="F195" s="45" t="s">
        <v>266</v>
      </c>
      <c r="G195" s="45"/>
    </row>
    <row r="196" spans="1:7" x14ac:dyDescent="0.25">
      <c r="A196" s="26" t="s">
        <v>298</v>
      </c>
      <c r="B196" s="40" t="s">
        <v>299</v>
      </c>
      <c r="C196" s="47">
        <f>C182</f>
        <v>331.35194143588041</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331.35194143588041</v>
      </c>
      <c r="D210" s="26"/>
      <c r="E210" s="60"/>
      <c r="F210" s="53">
        <f>F196</f>
        <v>1</v>
      </c>
      <c r="G210" s="60"/>
    </row>
    <row r="211" spans="1:7" x14ac:dyDescent="0.25">
      <c r="A211" s="26" t="s">
        <v>327</v>
      </c>
      <c r="B211" s="66" t="s">
        <v>107</v>
      </c>
      <c r="C211" s="56">
        <f>C210</f>
        <v>331.35194143588041</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x14ac:dyDescent="0.25">
      <c r="A219" s="42"/>
      <c r="B219" s="43" t="s">
        <v>335</v>
      </c>
      <c r="C219" s="42" t="s">
        <v>64</v>
      </c>
      <c r="D219" s="42"/>
      <c r="E219" s="44"/>
      <c r="F219" s="45" t="s">
        <v>95</v>
      </c>
      <c r="G219" s="45" t="s">
        <v>336</v>
      </c>
    </row>
    <row r="220" spans="1:7" x14ac:dyDescent="0.25">
      <c r="A220" s="26" t="s">
        <v>337</v>
      </c>
      <c r="B220" s="65" t="s">
        <v>338</v>
      </c>
      <c r="C220" s="47">
        <f>C182</f>
        <v>331.35194143588041</v>
      </c>
      <c r="D220" s="26"/>
      <c r="E220" s="72"/>
      <c r="F220" s="53">
        <f>C220/C$61</f>
        <v>1.9877938018579556E-2</v>
      </c>
      <c r="G220" s="53">
        <f>C220/C$40</f>
        <v>2.7844700960998354E-2</v>
      </c>
    </row>
    <row r="221" spans="1:7" x14ac:dyDescent="0.25">
      <c r="A221" s="26" t="s">
        <v>339</v>
      </c>
      <c r="B221" s="65" t="s">
        <v>340</v>
      </c>
      <c r="C221" s="47">
        <v>748.35131475000003</v>
      </c>
      <c r="D221" s="26"/>
      <c r="E221" s="72"/>
      <c r="F221" s="53">
        <f>C221/C$61</f>
        <v>4.4893900383564223E-2</v>
      </c>
      <c r="G221" s="53">
        <f>C221/C$40</f>
        <v>6.2886665105042025E-2</v>
      </c>
    </row>
    <row r="222" spans="1:7" x14ac:dyDescent="0.25">
      <c r="A222" s="26" t="s">
        <v>341</v>
      </c>
      <c r="B222" s="65" t="s">
        <v>105</v>
      </c>
      <c r="C222" s="47"/>
      <c r="D222" s="26"/>
      <c r="E222" s="72"/>
      <c r="F222" s="53"/>
      <c r="G222" s="53"/>
    </row>
    <row r="223" spans="1:7" x14ac:dyDescent="0.25">
      <c r="A223" s="26" t="s">
        <v>342</v>
      </c>
      <c r="B223" s="66" t="s">
        <v>107</v>
      </c>
      <c r="C223" s="47">
        <f>C220+C221</f>
        <v>1079.7032561858805</v>
      </c>
      <c r="D223" s="26"/>
      <c r="E223" s="72"/>
      <c r="F223" s="50">
        <f>F220+F221</f>
        <v>6.4771838402143775E-2</v>
      </c>
      <c r="G223" s="50">
        <f>G220+G221</f>
        <v>9.0731366066040375E-2</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x14ac:dyDescent="0.25">
      <c r="A311" s="26" t="s">
        <v>470</v>
      </c>
      <c r="B311" s="38" t="s">
        <v>471</v>
      </c>
      <c r="C311" s="381" t="s">
        <v>472</v>
      </c>
      <c r="D311" s="266"/>
      <c r="E311" s="82"/>
      <c r="F311" s="26"/>
      <c r="G311" s="20"/>
    </row>
    <row r="312" spans="1:7" x14ac:dyDescent="0.25">
      <c r="A312" s="26" t="s">
        <v>473</v>
      </c>
      <c r="B312" s="38" t="s">
        <v>474</v>
      </c>
      <c r="C312" s="380">
        <v>44</v>
      </c>
      <c r="D312" s="266"/>
      <c r="E312" s="82"/>
      <c r="F312" s="26"/>
      <c r="G312" s="20"/>
    </row>
    <row r="313" spans="1:7" x14ac:dyDescent="0.25">
      <c r="A313" s="26" t="s">
        <v>475</v>
      </c>
      <c r="B313" s="38" t="s">
        <v>476</v>
      </c>
      <c r="C313" s="81"/>
      <c r="D313" s="266"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331.35194143588041</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79"/>
  <sheetViews>
    <sheetView zoomScaleNormal="100" workbookViewId="0">
      <selection activeCell="D6" sqref="D6"/>
    </sheetView>
  </sheetViews>
  <sheetFormatPr baseColWidth="10" defaultColWidth="9.140625" defaultRowHeight="15" outlineLevelRow="1" x14ac:dyDescent="0.25"/>
  <cols>
    <col min="1" max="1" width="12.140625" customWidth="1"/>
    <col min="2" max="2" width="60.7109375"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1329</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12293.422612191293</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62.482990809999997</v>
      </c>
      <c r="D22" s="84">
        <v>307</v>
      </c>
      <c r="E22" s="40"/>
      <c r="F22" s="53">
        <f>C22/C$37</f>
        <v>3.8244062273882929E-3</v>
      </c>
      <c r="G22" s="53">
        <f>D22/D$37</f>
        <v>0.23100075244544771</v>
      </c>
    </row>
    <row r="23" spans="1:7" x14ac:dyDescent="0.25">
      <c r="A23" s="26" t="s">
        <v>571</v>
      </c>
      <c r="B23" s="90" t="s">
        <v>572</v>
      </c>
      <c r="C23" s="47">
        <v>133.77371191</v>
      </c>
      <c r="D23" s="84">
        <v>180</v>
      </c>
      <c r="E23" s="40"/>
      <c r="F23" s="53">
        <f t="shared" ref="F23:G28" si="0">C23/C$37</f>
        <v>8.1879085853165078E-3</v>
      </c>
      <c r="G23" s="53">
        <f t="shared" si="0"/>
        <v>0.13544018058690746</v>
      </c>
    </row>
    <row r="24" spans="1:7" x14ac:dyDescent="0.25">
      <c r="A24" s="26" t="s">
        <v>573</v>
      </c>
      <c r="B24" s="90" t="s">
        <v>574</v>
      </c>
      <c r="C24" s="47">
        <v>1142.5357255935</v>
      </c>
      <c r="D24" s="84">
        <v>475</v>
      </c>
      <c r="E24" s="26"/>
      <c r="F24" s="53">
        <f t="shared" si="0"/>
        <v>6.9931363517158493E-2</v>
      </c>
      <c r="G24" s="53">
        <f t="shared" si="0"/>
        <v>0.35741158765989467</v>
      </c>
    </row>
    <row r="25" spans="1:7" x14ac:dyDescent="0.25">
      <c r="A25" s="26" t="s">
        <v>575</v>
      </c>
      <c r="B25" s="90" t="s">
        <v>576</v>
      </c>
      <c r="C25" s="47">
        <v>982.56423022000001</v>
      </c>
      <c r="D25" s="84">
        <v>137</v>
      </c>
      <c r="E25" s="51"/>
      <c r="F25" s="53">
        <f t="shared" si="0"/>
        <v>6.0139963086737407E-2</v>
      </c>
      <c r="G25" s="53">
        <f t="shared" si="0"/>
        <v>0.10308502633559068</v>
      </c>
    </row>
    <row r="26" spans="1:7" x14ac:dyDescent="0.25">
      <c r="A26" s="26" t="s">
        <v>577</v>
      </c>
      <c r="B26" s="90" t="s">
        <v>578</v>
      </c>
      <c r="C26" s="47">
        <v>3739.360062811103</v>
      </c>
      <c r="D26" s="84">
        <v>175</v>
      </c>
      <c r="E26" s="51"/>
      <c r="F26" s="53">
        <f t="shared" si="0"/>
        <v>0.22887559838721908</v>
      </c>
      <c r="G26" s="53">
        <f t="shared" si="0"/>
        <v>0.13167795334838225</v>
      </c>
    </row>
    <row r="27" spans="1:7" x14ac:dyDescent="0.25">
      <c r="A27" s="26" t="s">
        <v>579</v>
      </c>
      <c r="B27" s="90" t="s">
        <v>580</v>
      </c>
      <c r="C27" s="47">
        <v>2009.3427596705324</v>
      </c>
      <c r="D27" s="84">
        <v>28</v>
      </c>
      <c r="E27" s="51"/>
      <c r="F27" s="53">
        <f t="shared" si="0"/>
        <v>0.12298615772745149</v>
      </c>
      <c r="G27" s="53">
        <f t="shared" si="0"/>
        <v>2.1068472535741158E-2</v>
      </c>
    </row>
    <row r="28" spans="1:7" x14ac:dyDescent="0.25">
      <c r="A28" s="26" t="s">
        <v>581</v>
      </c>
      <c r="B28" s="90" t="s">
        <v>582</v>
      </c>
      <c r="C28" s="47">
        <v>8267.899170587094</v>
      </c>
      <c r="D28" s="84">
        <v>27</v>
      </c>
      <c r="E28" s="51"/>
      <c r="F28" s="53">
        <f t="shared" si="0"/>
        <v>0.5060546024687288</v>
      </c>
      <c r="G28" s="53">
        <f t="shared" si="0"/>
        <v>2.0316027088036117E-2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16337.958651602228</v>
      </c>
      <c r="D37" s="52">
        <f>SUM(D22:D28)</f>
        <v>1329</v>
      </c>
      <c r="E37" s="51"/>
      <c r="F37" s="57">
        <f>SUM(F22:F28)</f>
        <v>1</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16283.533524532228</v>
      </c>
      <c r="D39" s="26"/>
      <c r="E39" s="86"/>
      <c r="F39" s="53">
        <f>C39/C$42</f>
        <v>0.99666879270350806</v>
      </c>
      <c r="G39" s="52"/>
    </row>
    <row r="40" spans="1:7" x14ac:dyDescent="0.25">
      <c r="A40" s="26" t="s">
        <v>595</v>
      </c>
      <c r="B40" s="40" t="s">
        <v>596</v>
      </c>
      <c r="C40" s="47">
        <v>54.425127070000002</v>
      </c>
      <c r="D40" s="26"/>
      <c r="E40" s="86"/>
      <c r="F40" s="53">
        <f t="shared" ref="F40:F41" si="1">C40/C$42</f>
        <v>3.3312072964918815E-3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16337.958651602228</v>
      </c>
      <c r="D42" s="40"/>
      <c r="E42" s="51"/>
      <c r="F42" s="57">
        <f>SUM(F39:F41)</f>
        <v>0.99999999999999989</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3">
        <f>SUM(C50:C76)</f>
        <v>0.8586320291784556</v>
      </c>
      <c r="D49" s="26"/>
      <c r="E49" s="26"/>
      <c r="F49" s="26"/>
      <c r="G49" s="26"/>
    </row>
    <row r="50" spans="1:7" x14ac:dyDescent="0.25">
      <c r="A50" s="26" t="s">
        <v>607</v>
      </c>
      <c r="B50" s="26" t="s">
        <v>608</v>
      </c>
      <c r="C50" s="50">
        <v>7.9025937498218752E-4</v>
      </c>
      <c r="D50" s="26"/>
      <c r="E50" s="26"/>
      <c r="F50" s="26"/>
      <c r="G50" s="26"/>
    </row>
    <row r="51" spans="1:7" x14ac:dyDescent="0.25">
      <c r="A51" s="26" t="s">
        <v>609</v>
      </c>
      <c r="B51" s="26" t="s">
        <v>610</v>
      </c>
      <c r="C51" s="50">
        <v>1.0279779902150104E-2</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4.8023362118643888E-3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1.4168617346041492E-4</v>
      </c>
      <c r="D58" s="26"/>
      <c r="E58" s="26"/>
      <c r="F58" s="26"/>
      <c r="G58" s="26"/>
    </row>
    <row r="59" spans="1:7" x14ac:dyDescent="0.25">
      <c r="A59" s="26" t="s">
        <v>625</v>
      </c>
      <c r="B59" s="26" t="s">
        <v>2</v>
      </c>
      <c r="C59" s="50">
        <v>0.81108489911864112</v>
      </c>
      <c r="D59" s="26"/>
      <c r="E59" s="26"/>
      <c r="F59" s="26"/>
      <c r="G59" s="26"/>
    </row>
    <row r="60" spans="1:7" x14ac:dyDescent="0.25">
      <c r="A60" s="26" t="s">
        <v>626</v>
      </c>
      <c r="B60" s="26" t="s">
        <v>627</v>
      </c>
      <c r="C60" s="50">
        <v>1.7873207213703005E-2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0</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1.3659861183654325E-2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0.14136797082154451</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5.3848436682192448E-2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3.9913641409988078E-2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1.8726045861916574E-3</v>
      </c>
      <c r="D91" s="26"/>
      <c r="E91" s="26"/>
      <c r="F91" s="26"/>
      <c r="G91" s="26"/>
    </row>
    <row r="92" spans="1:7" x14ac:dyDescent="0.25">
      <c r="A92" s="26" t="s">
        <v>679</v>
      </c>
      <c r="B92" s="40" t="s">
        <v>105</v>
      </c>
      <c r="C92" s="373">
        <f>SUM(C93:C102)</f>
        <v>4.5733288143172325E-2</v>
      </c>
      <c r="D92" s="26"/>
      <c r="E92" s="26"/>
      <c r="F92" s="26"/>
      <c r="G92" s="26"/>
    </row>
    <row r="93" spans="1:7" hidden="1" outlineLevel="1" x14ac:dyDescent="0.25">
      <c r="A93" s="26" t="s">
        <v>680</v>
      </c>
      <c r="B93" s="58" t="s">
        <v>681</v>
      </c>
      <c r="C93" s="50">
        <v>2.466935300790677E-2</v>
      </c>
      <c r="D93" s="26"/>
      <c r="E93" s="26"/>
      <c r="F93" s="26"/>
      <c r="G93" s="26"/>
    </row>
    <row r="94" spans="1:7" hidden="1" outlineLevel="1" x14ac:dyDescent="0.25">
      <c r="A94" s="26" t="s">
        <v>682</v>
      </c>
      <c r="B94" s="58" t="s">
        <v>683</v>
      </c>
      <c r="C94" s="50">
        <v>2.1063935135265555E-2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x14ac:dyDescent="0.25">
      <c r="A103" s="42"/>
      <c r="B103" s="88" t="s">
        <v>692</v>
      </c>
      <c r="C103" s="89" t="s">
        <v>564</v>
      </c>
      <c r="D103" s="42"/>
      <c r="E103" s="44"/>
      <c r="F103" s="42"/>
      <c r="G103" s="45"/>
    </row>
    <row r="104" spans="1:7" x14ac:dyDescent="0.25">
      <c r="A104" s="26" t="s">
        <v>693</v>
      </c>
      <c r="B104" s="40" t="s">
        <v>694</v>
      </c>
      <c r="C104" s="50">
        <v>8.9146678660678394E-2</v>
      </c>
      <c r="D104" s="26"/>
      <c r="E104" s="26"/>
      <c r="F104" s="26"/>
      <c r="G104" s="26"/>
    </row>
    <row r="105" spans="1:7" x14ac:dyDescent="0.25">
      <c r="A105" s="26" t="s">
        <v>695</v>
      </c>
      <c r="B105" s="40" t="s">
        <v>696</v>
      </c>
      <c r="C105" s="50">
        <v>2.1343479992022556E-2</v>
      </c>
      <c r="D105" s="26"/>
      <c r="E105" s="26"/>
      <c r="F105" s="26"/>
      <c r="G105" s="26"/>
    </row>
    <row r="106" spans="1:7" x14ac:dyDescent="0.25">
      <c r="A106" s="26" t="s">
        <v>697</v>
      </c>
      <c r="B106" s="40" t="s">
        <v>698</v>
      </c>
      <c r="C106" s="50">
        <v>1.5219925212763795E-2</v>
      </c>
      <c r="D106" s="26"/>
      <c r="E106" s="26"/>
      <c r="F106" s="26"/>
      <c r="G106" s="26"/>
    </row>
    <row r="107" spans="1:7" x14ac:dyDescent="0.25">
      <c r="A107" s="26" t="s">
        <v>699</v>
      </c>
      <c r="B107" s="40" t="s">
        <v>700</v>
      </c>
      <c r="C107" s="50">
        <v>3.0247681776830536E-2</v>
      </c>
      <c r="D107" s="26"/>
      <c r="E107" s="26"/>
      <c r="F107" s="26"/>
      <c r="G107" s="26"/>
    </row>
    <row r="108" spans="1:7" x14ac:dyDescent="0.25">
      <c r="A108" s="26" t="s">
        <v>701</v>
      </c>
      <c r="B108" s="40" t="s">
        <v>702</v>
      </c>
      <c r="C108" s="50">
        <v>2.8089036937770685E-3</v>
      </c>
      <c r="D108" s="26"/>
      <c r="E108" s="26"/>
      <c r="F108" s="26"/>
      <c r="G108" s="26"/>
    </row>
    <row r="109" spans="1:7" x14ac:dyDescent="0.25">
      <c r="A109" s="26" t="s">
        <v>703</v>
      </c>
      <c r="B109" s="40" t="s">
        <v>704</v>
      </c>
      <c r="C109" s="50">
        <v>5.6001559109456497E-4</v>
      </c>
      <c r="D109" s="26"/>
      <c r="E109" s="26"/>
      <c r="F109" s="26"/>
      <c r="G109" s="26"/>
    </row>
    <row r="110" spans="1:7" x14ac:dyDescent="0.25">
      <c r="A110" s="26" t="s">
        <v>705</v>
      </c>
      <c r="B110" s="40" t="s">
        <v>706</v>
      </c>
      <c r="C110" s="50">
        <v>5.3016164852944275E-2</v>
      </c>
      <c r="D110" s="26"/>
      <c r="E110" s="26"/>
      <c r="F110" s="26"/>
      <c r="G110" s="26"/>
    </row>
    <row r="111" spans="1:7" x14ac:dyDescent="0.25">
      <c r="A111" s="26" t="s">
        <v>707</v>
      </c>
      <c r="B111" s="40" t="s">
        <v>708</v>
      </c>
      <c r="C111" s="50">
        <v>8.5763466825778595E-2</v>
      </c>
      <c r="D111" s="26"/>
      <c r="E111" s="26"/>
      <c r="F111" s="26"/>
      <c r="G111" s="26"/>
    </row>
    <row r="112" spans="1:7" x14ac:dyDescent="0.25">
      <c r="A112" s="26" t="s">
        <v>709</v>
      </c>
      <c r="B112" s="40" t="s">
        <v>710</v>
      </c>
      <c r="C112" s="50">
        <v>0.35371500413251111</v>
      </c>
      <c r="D112" s="26"/>
      <c r="E112" s="26"/>
      <c r="F112" s="26"/>
      <c r="G112" s="26"/>
    </row>
    <row r="113" spans="1:7" x14ac:dyDescent="0.25">
      <c r="A113" s="26" t="s">
        <v>711</v>
      </c>
      <c r="B113" s="40" t="s">
        <v>712</v>
      </c>
      <c r="C113" s="50">
        <v>2.9989127458660478E-2</v>
      </c>
      <c r="D113" s="26"/>
      <c r="E113" s="26"/>
      <c r="F113" s="26"/>
      <c r="G113" s="26"/>
    </row>
    <row r="114" spans="1:7" x14ac:dyDescent="0.25">
      <c r="A114" s="26" t="s">
        <v>713</v>
      </c>
      <c r="B114" s="40" t="s">
        <v>714</v>
      </c>
      <c r="C114" s="50">
        <v>8.0737770273878406E-2</v>
      </c>
      <c r="D114" s="26"/>
      <c r="E114" s="26"/>
      <c r="F114" s="26"/>
      <c r="G114" s="26"/>
    </row>
    <row r="115" spans="1:7" x14ac:dyDescent="0.25">
      <c r="A115" s="26" t="s">
        <v>715</v>
      </c>
      <c r="B115" s="40" t="s">
        <v>716</v>
      </c>
      <c r="C115" s="50">
        <v>0.10230839807962396</v>
      </c>
      <c r="D115" s="26"/>
      <c r="E115" s="26"/>
      <c r="F115" s="26"/>
      <c r="G115" s="26"/>
    </row>
    <row r="116" spans="1:7" x14ac:dyDescent="0.25">
      <c r="A116" s="26" t="s">
        <v>717</v>
      </c>
      <c r="B116" s="40" t="s">
        <v>718</v>
      </c>
      <c r="C116" s="50">
        <v>2.5668816775676159E-2</v>
      </c>
      <c r="D116" s="26"/>
      <c r="E116" s="26"/>
      <c r="F116" s="26"/>
      <c r="G116" s="26"/>
    </row>
    <row r="117" spans="1:7" x14ac:dyDescent="0.25">
      <c r="A117" s="26" t="s">
        <v>719</v>
      </c>
      <c r="B117" s="40" t="s">
        <v>720</v>
      </c>
      <c r="C117" s="50">
        <v>9.9200098672955275E-2</v>
      </c>
      <c r="D117" s="26"/>
      <c r="E117" s="26"/>
      <c r="F117" s="26"/>
      <c r="G117" s="26"/>
    </row>
    <row r="118" spans="1:7" x14ac:dyDescent="0.25">
      <c r="A118" s="26" t="s">
        <v>721</v>
      </c>
      <c r="B118" s="40" t="s">
        <v>722</v>
      </c>
      <c r="C118" s="50">
        <v>1.0274468000804836E-2</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x14ac:dyDescent="0.25">
      <c r="A129" s="42"/>
      <c r="B129" s="43" t="s">
        <v>733</v>
      </c>
      <c r="C129" s="42" t="s">
        <v>564</v>
      </c>
      <c r="D129" s="42"/>
      <c r="E129" s="42"/>
      <c r="F129" s="45"/>
      <c r="G129" s="45"/>
    </row>
    <row r="130" spans="1:7" x14ac:dyDescent="0.25">
      <c r="A130" s="26" t="s">
        <v>734</v>
      </c>
      <c r="B130" s="26" t="s">
        <v>735</v>
      </c>
      <c r="C130" s="50">
        <v>0.6131314241379201</v>
      </c>
    </row>
    <row r="131" spans="1:7" x14ac:dyDescent="0.25">
      <c r="A131" s="26" t="s">
        <v>736</v>
      </c>
      <c r="B131" s="26" t="s">
        <v>737</v>
      </c>
      <c r="C131" s="50">
        <f>1-C130</f>
        <v>0.3868685758620799</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x14ac:dyDescent="0.25">
      <c r="A137" s="42"/>
      <c r="B137" s="43" t="s">
        <v>743</v>
      </c>
      <c r="C137" s="42" t="s">
        <v>564</v>
      </c>
      <c r="D137" s="42"/>
      <c r="E137" s="42"/>
      <c r="F137" s="45"/>
      <c r="G137" s="45"/>
    </row>
    <row r="138" spans="1:7" x14ac:dyDescent="0.25">
      <c r="A138" s="26" t="s">
        <v>744</v>
      </c>
      <c r="B138" s="26" t="s">
        <v>745</v>
      </c>
      <c r="C138" s="50">
        <v>6.7970766875612432E-3</v>
      </c>
      <c r="D138" s="86"/>
      <c r="E138" s="86"/>
      <c r="F138" s="51"/>
      <c r="G138" s="52"/>
    </row>
    <row r="139" spans="1:7" x14ac:dyDescent="0.25">
      <c r="A139" s="26" t="s">
        <v>746</v>
      </c>
      <c r="B139" s="26" t="s">
        <v>747</v>
      </c>
      <c r="C139" s="50">
        <f>1-C138</f>
        <v>0.99320292331243876</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x14ac:dyDescent="0.25">
      <c r="A147" s="42"/>
      <c r="B147" s="43" t="s">
        <v>755</v>
      </c>
      <c r="C147" s="42" t="s">
        <v>64</v>
      </c>
      <c r="D147" s="42"/>
      <c r="E147" s="42"/>
      <c r="F147" s="42" t="s">
        <v>564</v>
      </c>
      <c r="G147" s="45"/>
    </row>
    <row r="148" spans="1:7" x14ac:dyDescent="0.25">
      <c r="A148" s="26" t="s">
        <v>756</v>
      </c>
      <c r="B148" s="40" t="s">
        <v>757</v>
      </c>
      <c r="C148" s="47">
        <f>SUM(C154:C155)</f>
        <v>480.29352163000004</v>
      </c>
      <c r="D148" s="86"/>
      <c r="E148" s="86"/>
      <c r="F148" s="53">
        <f>SUM(F154:F155)</f>
        <v>2.939740097719605E-2</v>
      </c>
      <c r="G148" s="52"/>
    </row>
    <row r="149" spans="1:7" x14ac:dyDescent="0.25">
      <c r="A149" s="26" t="s">
        <v>758</v>
      </c>
      <c r="B149" s="40" t="s">
        <v>759</v>
      </c>
      <c r="C149" s="47">
        <f>SUM(C156:C157)</f>
        <v>3642.9385086399998</v>
      </c>
      <c r="D149" s="86"/>
      <c r="E149" s="86"/>
      <c r="F149" s="53">
        <f>SUM(F156:F157)</f>
        <v>0.22297390918434873</v>
      </c>
      <c r="G149" s="52"/>
    </row>
    <row r="150" spans="1:7" x14ac:dyDescent="0.25">
      <c r="A150" s="26" t="s">
        <v>760</v>
      </c>
      <c r="B150" s="40" t="s">
        <v>761</v>
      </c>
      <c r="C150" s="47">
        <f>SUM(C158:C159)</f>
        <v>5028.1752750299993</v>
      </c>
      <c r="D150" s="86"/>
      <c r="E150" s="86"/>
      <c r="F150" s="53">
        <f>SUM(F158:F159)</f>
        <v>0.30776031340591603</v>
      </c>
      <c r="G150" s="52"/>
    </row>
    <row r="151" spans="1:7" x14ac:dyDescent="0.25">
      <c r="A151" s="26" t="s">
        <v>762</v>
      </c>
      <c r="B151" s="40" t="s">
        <v>763</v>
      </c>
      <c r="C151" s="47">
        <f>SUM(C153,C160,C161,C162)</f>
        <v>7186.551346302228</v>
      </c>
      <c r="D151" s="86"/>
      <c r="E151" s="86"/>
      <c r="F151" s="53">
        <f>SUM(F153,F160,F161,F162)</f>
        <v>0.43986837643253918</v>
      </c>
      <c r="G151" s="52"/>
    </row>
    <row r="152" spans="1:7" x14ac:dyDescent="0.25">
      <c r="A152" s="26" t="s">
        <v>764</v>
      </c>
      <c r="B152" s="55" t="s">
        <v>107</v>
      </c>
      <c r="C152" s="56">
        <f>SUM(C148:C151)</f>
        <v>16337.958651602228</v>
      </c>
      <c r="D152" s="86"/>
      <c r="E152" s="86"/>
      <c r="F152" s="53">
        <f>SUM(F148:F151)</f>
        <v>1</v>
      </c>
      <c r="G152" s="52"/>
    </row>
    <row r="153" spans="1:7" hidden="1" outlineLevel="1" x14ac:dyDescent="0.25">
      <c r="A153" s="26" t="s">
        <v>765</v>
      </c>
      <c r="B153" s="58" t="s">
        <v>766</v>
      </c>
      <c r="C153" s="47">
        <v>403.04686940495986</v>
      </c>
      <c r="D153" s="86"/>
      <c r="E153" s="86"/>
      <c r="F153" s="53">
        <f t="shared" ref="F153:F162" si="2">C153/C$152</f>
        <v>2.466935300790677E-2</v>
      </c>
      <c r="G153" s="52"/>
    </row>
    <row r="154" spans="1:7" hidden="1" outlineLevel="1" x14ac:dyDescent="0.25">
      <c r="A154" s="26" t="s">
        <v>767</v>
      </c>
      <c r="B154" s="58" t="s">
        <v>768</v>
      </c>
      <c r="C154" s="47">
        <v>441.16181232000002</v>
      </c>
      <c r="D154" s="86"/>
      <c r="E154" s="86"/>
      <c r="F154" s="53">
        <f t="shared" si="2"/>
        <v>2.7002260302374816E-2</v>
      </c>
      <c r="G154" s="52"/>
    </row>
    <row r="155" spans="1:7" hidden="1" outlineLevel="1" x14ac:dyDescent="0.25">
      <c r="A155" s="26" t="s">
        <v>769</v>
      </c>
      <c r="B155" s="58" t="s">
        <v>770</v>
      </c>
      <c r="C155" s="47">
        <v>39.131709309999998</v>
      </c>
      <c r="D155" s="86"/>
      <c r="E155" s="86"/>
      <c r="F155" s="53">
        <f t="shared" si="2"/>
        <v>2.3951406748212349E-3</v>
      </c>
      <c r="G155" s="52"/>
    </row>
    <row r="156" spans="1:7" hidden="1" outlineLevel="1" x14ac:dyDescent="0.25">
      <c r="A156" s="26" t="s">
        <v>771</v>
      </c>
      <c r="B156" s="58" t="s">
        <v>772</v>
      </c>
      <c r="C156" s="47">
        <v>3367.8276561299999</v>
      </c>
      <c r="D156" s="86"/>
      <c r="E156" s="86"/>
      <c r="F156" s="53">
        <f t="shared" si="2"/>
        <v>0.20613515604654345</v>
      </c>
      <c r="G156" s="52"/>
    </row>
    <row r="157" spans="1:7" hidden="1" outlineLevel="1" x14ac:dyDescent="0.25">
      <c r="A157" s="26" t="s">
        <v>773</v>
      </c>
      <c r="B157" s="58" t="s">
        <v>774</v>
      </c>
      <c r="C157" s="47">
        <v>275.11085250999997</v>
      </c>
      <c r="D157" s="86"/>
      <c r="E157" s="86"/>
      <c r="F157" s="53">
        <f t="shared" si="2"/>
        <v>1.6838753137805283E-2</v>
      </c>
      <c r="G157" s="52"/>
    </row>
    <row r="158" spans="1:7" hidden="1" outlineLevel="1" x14ac:dyDescent="0.25">
      <c r="A158" s="26" t="s">
        <v>775</v>
      </c>
      <c r="B158" s="58" t="s">
        <v>776</v>
      </c>
      <c r="C158" s="47">
        <v>4584.7897582799997</v>
      </c>
      <c r="D158" s="86"/>
      <c r="E158" s="86"/>
      <c r="F158" s="53">
        <f t="shared" si="2"/>
        <v>0.2806219464774064</v>
      </c>
      <c r="G158" s="52"/>
    </row>
    <row r="159" spans="1:7" hidden="1" outlineLevel="1" x14ac:dyDescent="0.25">
      <c r="A159" s="26" t="s">
        <v>777</v>
      </c>
      <c r="B159" s="58" t="s">
        <v>778</v>
      </c>
      <c r="C159" s="47">
        <v>443.38551675000002</v>
      </c>
      <c r="D159" s="86"/>
      <c r="E159" s="86"/>
      <c r="F159" s="53">
        <f t="shared" si="2"/>
        <v>2.7138366928509648E-2</v>
      </c>
      <c r="G159" s="52"/>
    </row>
    <row r="160" spans="1:7" hidden="1" outlineLevel="1" x14ac:dyDescent="0.25">
      <c r="A160" s="26" t="s">
        <v>779</v>
      </c>
      <c r="B160" s="58" t="s">
        <v>780</v>
      </c>
      <c r="C160" s="47">
        <v>4754.5490512572687</v>
      </c>
      <c r="D160" s="86"/>
      <c r="E160" s="86"/>
      <c r="F160" s="53">
        <f t="shared" si="2"/>
        <v>0.291012430172297</v>
      </c>
      <c r="G160" s="52"/>
    </row>
    <row r="161" spans="1:7" hidden="1" outlineLevel="1" x14ac:dyDescent="0.25">
      <c r="A161" s="26" t="s">
        <v>781</v>
      </c>
      <c r="B161" s="58" t="s">
        <v>782</v>
      </c>
      <c r="C161" s="47">
        <v>1857.91059092</v>
      </c>
      <c r="D161" s="86"/>
      <c r="E161" s="86"/>
      <c r="F161" s="53">
        <f t="shared" si="2"/>
        <v>0.11371742520218697</v>
      </c>
      <c r="G161" s="52"/>
    </row>
    <row r="162" spans="1:7" hidden="1" outlineLevel="1" x14ac:dyDescent="0.25">
      <c r="A162" s="26" t="s">
        <v>783</v>
      </c>
      <c r="B162" s="58" t="s">
        <v>784</v>
      </c>
      <c r="C162" s="47">
        <v>171.04483472000001</v>
      </c>
      <c r="D162" s="86"/>
      <c r="E162" s="86"/>
      <c r="F162" s="53">
        <f t="shared" si="2"/>
        <v>1.0469168050148419E-2</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0.36946692856614755</v>
      </c>
    </row>
    <row r="174" spans="1:7" hidden="1" outlineLevel="1" x14ac:dyDescent="0.25">
      <c r="A174" s="26" t="s">
        <v>799</v>
      </c>
      <c r="B174" s="26" t="s">
        <v>800</v>
      </c>
      <c r="C174" s="267">
        <v>0.28853717172626836</v>
      </c>
    </row>
    <row r="175" spans="1:7" hidden="1" outlineLevel="1" x14ac:dyDescent="0.25">
      <c r="A175" s="26" t="s">
        <v>801</v>
      </c>
      <c r="B175" s="26"/>
      <c r="C175" s="267"/>
    </row>
    <row r="176" spans="1:7" hidden="1" outlineLevel="1" x14ac:dyDescent="0.25">
      <c r="A176" s="26" t="s">
        <v>802</v>
      </c>
      <c r="B176" s="26"/>
      <c r="C176" s="267"/>
    </row>
    <row r="177" spans="1:7" hidden="1" outlineLevel="1" x14ac:dyDescent="0.25">
      <c r="A177" s="26" t="s">
        <v>803</v>
      </c>
      <c r="B177" s="26"/>
      <c r="C177" s="267"/>
    </row>
    <row r="178" spans="1:7" hidden="1" outlineLevel="1" x14ac:dyDescent="0.25">
      <c r="A178" s="26" t="s">
        <v>804</v>
      </c>
      <c r="B178" s="26"/>
      <c r="C178" s="267"/>
      <c r="D178" s="26"/>
      <c r="E178" s="26"/>
      <c r="F178" s="26"/>
      <c r="G178" s="20"/>
    </row>
    <row r="179" spans="1:7" hidden="1" outlineLevel="1" x14ac:dyDescent="0.25">
      <c r="A179" s="26" t="s">
        <v>805</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collapsed="1"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topLeftCell="A74" zoomScaleNormal="100" workbookViewId="0">
      <selection activeCell="D93" sqref="D93"/>
    </sheetView>
  </sheetViews>
  <sheetFormatPr baseColWidth="10" defaultColWidth="9.140625" defaultRowHeight="15" outlineLevelRow="1" x14ac:dyDescent="0.25"/>
  <cols>
    <col min="1" max="1" width="13" customWidth="1"/>
    <col min="2" max="2" width="60.7109375" customWidth="1"/>
    <col min="3" max="3" width="29" bestFit="1" customWidth="1"/>
    <col min="4" max="4" width="23.28515625" bestFit="1" customWidth="1"/>
    <col min="5" max="5" width="14.570312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ht="3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ht="30"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3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64.235609407119782</v>
      </c>
      <c r="D75" s="26"/>
      <c r="E75" s="26"/>
      <c r="F75" s="26"/>
      <c r="G75" s="26"/>
    </row>
    <row r="76" spans="1:7" x14ac:dyDescent="0.25">
      <c r="A76" s="26" t="s">
        <v>999</v>
      </c>
      <c r="B76" s="26" t="s">
        <v>1000</v>
      </c>
      <c r="C76" s="47">
        <v>132.51338552347511</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ht="30"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1.0803652823911546E-4</v>
      </c>
      <c r="F82" s="26"/>
      <c r="G82" s="265">
        <v>1.0803652823911546E-4</v>
      </c>
    </row>
    <row r="83" spans="1:7" x14ac:dyDescent="0.25">
      <c r="A83" s="26" t="s">
        <v>1012</v>
      </c>
      <c r="B83" s="26" t="s">
        <v>1013</v>
      </c>
      <c r="C83" s="26"/>
      <c r="D83" s="26"/>
      <c r="E83" s="265">
        <v>2.6103424721711716E-4</v>
      </c>
      <c r="F83" s="26"/>
      <c r="G83" s="265">
        <v>2.6103424721711716E-4</v>
      </c>
    </row>
    <row r="84" spans="1:7" x14ac:dyDescent="0.25">
      <c r="A84" s="26" t="s">
        <v>1014</v>
      </c>
      <c r="B84" s="26" t="s">
        <v>1015</v>
      </c>
      <c r="C84" s="26"/>
      <c r="D84" s="26"/>
      <c r="E84" s="265">
        <v>0</v>
      </c>
      <c r="F84" s="26"/>
      <c r="G84" s="265">
        <v>0</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zoomScaleNormal="100" workbookViewId="0">
      <selection activeCell="F4" sqref="F4"/>
    </sheetView>
  </sheetViews>
  <sheetFormatPr baseColWidth="10" defaultColWidth="9.140625" defaultRowHeight="15" x14ac:dyDescent="0.25"/>
  <cols>
    <col min="1" max="1" width="10.5703125" customWidth="1"/>
    <col min="2" max="3" width="24.7109375" customWidth="1"/>
    <col min="4" max="4" width="34.42578125" bestFit="1" customWidth="1"/>
    <col min="5" max="5" width="81.42578125" bestFit="1"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45473</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0.13200000000000001</v>
      </c>
      <c r="E27" s="113"/>
      <c r="F27" s="157"/>
      <c r="G27" s="113"/>
      <c r="H27" s="113"/>
      <c r="I27" s="113"/>
      <c r="J27" s="113"/>
    </row>
    <row r="28" spans="1:10" x14ac:dyDescent="0.25">
      <c r="A28" s="112"/>
      <c r="B28" s="130"/>
      <c r="C28" s="158" t="s">
        <v>1052</v>
      </c>
      <c r="D28" s="159">
        <v>45415</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16337.95865160223</v>
      </c>
      <c r="F37" s="302">
        <v>748.35131475000003</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331.37300272588044</v>
      </c>
      <c r="F40" s="307"/>
      <c r="G40" s="167"/>
      <c r="H40" s="113"/>
      <c r="I40" s="113"/>
      <c r="J40" s="113"/>
    </row>
    <row r="41" spans="1:10" x14ac:dyDescent="0.25">
      <c r="A41" s="148"/>
      <c r="B41" s="172"/>
      <c r="C41" s="173" t="s">
        <v>107</v>
      </c>
      <c r="D41" s="174"/>
      <c r="E41" s="308">
        <f>E37+E40</f>
        <v>16669.331654328111</v>
      </c>
      <c r="F41" s="308">
        <f>F37</f>
        <v>748.35131475000003</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11900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322.82304146000001</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114.20689230999983</v>
      </c>
      <c r="F57" s="183"/>
      <c r="G57" s="184"/>
      <c r="H57" s="113"/>
      <c r="I57" s="113"/>
      <c r="J57" s="113"/>
    </row>
    <row r="58" spans="1:10" x14ac:dyDescent="0.25">
      <c r="A58" s="148"/>
      <c r="B58" s="172"/>
      <c r="C58" s="174"/>
      <c r="D58" s="188" t="s">
        <v>1076</v>
      </c>
      <c r="E58" s="312">
        <f>E62-E61</f>
        <v>437.02993376999984</v>
      </c>
      <c r="F58" s="183"/>
      <c r="G58" s="184"/>
      <c r="H58" s="113"/>
      <c r="I58" s="113"/>
      <c r="J58" s="113"/>
    </row>
    <row r="59" spans="1:10" x14ac:dyDescent="0.25">
      <c r="A59" s="148"/>
      <c r="B59" s="189" t="s">
        <v>1064</v>
      </c>
      <c r="C59" s="190"/>
      <c r="D59" s="191"/>
      <c r="E59" s="313">
        <v>11978.798916309999</v>
      </c>
      <c r="F59" s="183"/>
      <c r="G59" s="184"/>
      <c r="H59" s="113"/>
      <c r="I59" s="113"/>
      <c r="J59" s="113"/>
    </row>
    <row r="60" spans="1:10" x14ac:dyDescent="0.25">
      <c r="A60" s="148"/>
      <c r="B60" s="192" t="s">
        <v>1077</v>
      </c>
      <c r="C60" s="193"/>
      <c r="D60" s="194"/>
      <c r="E60" s="314">
        <v>4.3563291599999996</v>
      </c>
      <c r="F60" s="183"/>
      <c r="G60" s="184"/>
      <c r="H60" s="113"/>
      <c r="I60" s="113"/>
      <c r="J60" s="113"/>
    </row>
    <row r="61" spans="1:10" x14ac:dyDescent="0.25">
      <c r="A61" s="148"/>
      <c r="B61" s="172"/>
      <c r="C61" s="174"/>
      <c r="D61" s="188" t="s">
        <v>1078</v>
      </c>
      <c r="E61" s="312">
        <f>E59+E60</f>
        <v>11983.155245469999</v>
      </c>
      <c r="F61" s="183"/>
      <c r="G61" s="184"/>
      <c r="H61" s="113"/>
      <c r="I61" s="113"/>
      <c r="J61" s="113"/>
    </row>
    <row r="62" spans="1:10" x14ac:dyDescent="0.25">
      <c r="A62" s="148"/>
      <c r="B62" s="181" t="s">
        <v>1079</v>
      </c>
      <c r="C62" s="174"/>
      <c r="D62" s="175"/>
      <c r="E62" s="312">
        <v>12420.185179239999</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5.8015315282828031</v>
      </c>
      <c r="E70" s="315">
        <v>5.9236246466010263</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0.12951165699569178</v>
      </c>
      <c r="E73" s="317">
        <v>0.12951165699569178</v>
      </c>
      <c r="F73" s="209" t="s">
        <v>1089</v>
      </c>
      <c r="G73" s="118"/>
      <c r="H73" s="113"/>
      <c r="I73" s="201"/>
      <c r="J73" s="113"/>
    </row>
    <row r="74" spans="1:10" x14ac:dyDescent="0.25">
      <c r="A74" s="112"/>
      <c r="B74" s="172"/>
      <c r="C74" s="173" t="s">
        <v>1090</v>
      </c>
      <c r="D74" s="318">
        <v>5.6887763023837934</v>
      </c>
      <c r="E74" s="318">
        <v>5.8084423070019442</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4.6279761904761907</v>
      </c>
      <c r="E76" s="268">
        <v>4.6279761904761907</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1987.6460403923168</v>
      </c>
      <c r="E81" s="270">
        <v>1863.57756612563</v>
      </c>
      <c r="F81" s="271">
        <v>1725.0835762298909</v>
      </c>
      <c r="G81" s="272">
        <v>1620.1581795754228</v>
      </c>
      <c r="H81" s="270">
        <v>1361.2273475094153</v>
      </c>
      <c r="I81" s="272">
        <v>4972.0558065801706</v>
      </c>
      <c r="J81" s="273">
        <v>2808.2101351893812</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331.37300272588044</v>
      </c>
      <c r="E84" s="280"/>
      <c r="F84" s="280"/>
      <c r="G84" s="280"/>
      <c r="H84" s="280"/>
      <c r="I84" s="280"/>
      <c r="J84" s="281"/>
    </row>
    <row r="85" spans="1:10" x14ac:dyDescent="0.25">
      <c r="A85" s="112"/>
      <c r="B85" s="172"/>
      <c r="C85" s="216" t="s">
        <v>1095</v>
      </c>
      <c r="D85" s="282">
        <f>D81+D84</f>
        <v>2319.0190431181973</v>
      </c>
      <c r="E85" s="283">
        <f>E81</f>
        <v>1863.57756612563</v>
      </c>
      <c r="F85" s="283">
        <f t="shared" ref="F85:I85" si="0">F81</f>
        <v>1725.0835762298909</v>
      </c>
      <c r="G85" s="283">
        <f t="shared" si="0"/>
        <v>1620.1581795754228</v>
      </c>
      <c r="H85" s="283">
        <f t="shared" si="0"/>
        <v>1361.2273475094153</v>
      </c>
      <c r="I85" s="283">
        <f t="shared" si="0"/>
        <v>4972.0558065801706</v>
      </c>
      <c r="J85" s="286">
        <f>J81</f>
        <v>2808.2101351893812</v>
      </c>
    </row>
    <row r="86" spans="1:10" x14ac:dyDescent="0.25">
      <c r="A86" s="112"/>
      <c r="B86" s="138"/>
      <c r="C86" s="217"/>
      <c r="D86" s="218"/>
      <c r="E86" s="218"/>
      <c r="F86" s="218"/>
      <c r="G86" s="218"/>
      <c r="H86" s="218"/>
      <c r="I86" s="218"/>
      <c r="J86" s="218"/>
    </row>
    <row r="87" spans="1:10" x14ac:dyDescent="0.25">
      <c r="A87" s="112"/>
      <c r="B87" s="130"/>
      <c r="C87" s="219" t="s">
        <v>1096</v>
      </c>
      <c r="D87" s="287">
        <f>D98</f>
        <v>1750</v>
      </c>
      <c r="E87" s="287">
        <f t="shared" ref="E87:I87" si="1">E98</f>
        <v>1000</v>
      </c>
      <c r="F87" s="287">
        <f t="shared" si="1"/>
        <v>1000</v>
      </c>
      <c r="G87" s="287">
        <f t="shared" si="1"/>
        <v>1350</v>
      </c>
      <c r="H87" s="287">
        <f t="shared" si="1"/>
        <v>2650</v>
      </c>
      <c r="I87" s="287">
        <f t="shared" si="1"/>
        <v>2900</v>
      </c>
      <c r="J87" s="288">
        <f>J98</f>
        <v>1250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1924.2256150314054</v>
      </c>
      <c r="E92" s="270">
        <v>1816.3852153132948</v>
      </c>
      <c r="F92" s="271">
        <v>1692.3832514959954</v>
      </c>
      <c r="G92" s="272">
        <v>1600.7955105401347</v>
      </c>
      <c r="H92" s="270">
        <v>1350.4544753504174</v>
      </c>
      <c r="I92" s="272">
        <v>5018.8996314317264</v>
      </c>
      <c r="J92" s="273">
        <v>2934.8149524392538</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331.37300272588044</v>
      </c>
      <c r="E95" s="290"/>
      <c r="F95" s="291"/>
      <c r="G95" s="292"/>
      <c r="H95" s="290"/>
      <c r="I95" s="292"/>
      <c r="J95" s="293"/>
    </row>
    <row r="96" spans="1:10" x14ac:dyDescent="0.25">
      <c r="A96" s="112"/>
      <c r="B96" s="172"/>
      <c r="C96" s="216" t="s">
        <v>1099</v>
      </c>
      <c r="D96" s="282">
        <f>D92+D95</f>
        <v>2255.5986177572859</v>
      </c>
      <c r="E96" s="283">
        <f>E92</f>
        <v>1816.3852153132948</v>
      </c>
      <c r="F96" s="283">
        <f t="shared" ref="F96:I96" si="2">F92</f>
        <v>1692.3832514959954</v>
      </c>
      <c r="G96" s="283">
        <f t="shared" si="2"/>
        <v>1600.7955105401347</v>
      </c>
      <c r="H96" s="283">
        <f t="shared" si="2"/>
        <v>1350.4544753504174</v>
      </c>
      <c r="I96" s="283">
        <f t="shared" si="2"/>
        <v>5018.8996314317264</v>
      </c>
      <c r="J96" s="286">
        <f>J92</f>
        <v>2934.8149524392538</v>
      </c>
    </row>
    <row r="97" spans="1:10" x14ac:dyDescent="0.25">
      <c r="A97" s="112"/>
      <c r="B97" s="138"/>
      <c r="C97" s="217"/>
      <c r="D97" s="222"/>
      <c r="E97" s="222"/>
      <c r="F97" s="222"/>
      <c r="G97" s="222"/>
      <c r="H97" s="222"/>
      <c r="I97" s="222"/>
      <c r="J97" s="222"/>
    </row>
    <row r="98" spans="1:10" x14ac:dyDescent="0.25">
      <c r="A98" s="112"/>
      <c r="B98" s="223"/>
      <c r="C98" s="219" t="s">
        <v>1100</v>
      </c>
      <c r="D98" s="282">
        <v>1750</v>
      </c>
      <c r="E98" s="283">
        <v>1000</v>
      </c>
      <c r="F98" s="284">
        <v>1000</v>
      </c>
      <c r="G98" s="285">
        <v>1350</v>
      </c>
      <c r="H98" s="283">
        <v>2650</v>
      </c>
      <c r="I98" s="285">
        <v>2900</v>
      </c>
      <c r="J98" s="286">
        <v>1250</v>
      </c>
    </row>
    <row r="99" spans="1:10" x14ac:dyDescent="0.25">
      <c r="A99" s="112"/>
      <c r="B99" s="224"/>
      <c r="C99" s="225" t="s">
        <v>1101</v>
      </c>
      <c r="D99" s="290">
        <v>0</v>
      </c>
      <c r="E99" s="290">
        <v>0</v>
      </c>
      <c r="F99" s="290">
        <v>0</v>
      </c>
      <c r="G99" s="290">
        <v>300</v>
      </c>
      <c r="H99" s="290">
        <v>150</v>
      </c>
      <c r="I99" s="290">
        <v>150</v>
      </c>
      <c r="J99" s="293">
        <v>0</v>
      </c>
    </row>
    <row r="100" spans="1:10" x14ac:dyDescent="0.25">
      <c r="A100" s="112"/>
      <c r="B100" s="226"/>
      <c r="C100" s="227" t="s">
        <v>1102</v>
      </c>
      <c r="D100" s="294">
        <f>D98-D99</f>
        <v>1750</v>
      </c>
      <c r="E100" s="294">
        <f t="shared" ref="E100:I100" si="3">E98-E99</f>
        <v>1000</v>
      </c>
      <c r="F100" s="294">
        <f t="shared" si="3"/>
        <v>1000</v>
      </c>
      <c r="G100" s="294">
        <f t="shared" si="3"/>
        <v>1050</v>
      </c>
      <c r="H100" s="294">
        <f t="shared" si="3"/>
        <v>2500</v>
      </c>
      <c r="I100" s="294">
        <f t="shared" si="3"/>
        <v>2750</v>
      </c>
      <c r="J100" s="295">
        <f>J98-J99</f>
        <v>1250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6">
        <v>300</v>
      </c>
      <c r="E105" s="298">
        <v>6.4388888888888882</v>
      </c>
      <c r="F105" s="113"/>
      <c r="G105" s="113"/>
      <c r="H105" s="113"/>
      <c r="I105" s="113"/>
      <c r="J105" s="113"/>
    </row>
    <row r="106" spans="1:10" x14ac:dyDescent="0.25">
      <c r="A106" s="112"/>
      <c r="B106" s="401"/>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6">
        <v>0</v>
      </c>
      <c r="E108" s="300">
        <v>0</v>
      </c>
      <c r="F108" s="113"/>
      <c r="G108" s="113"/>
      <c r="H108" s="113"/>
      <c r="I108" s="113"/>
      <c r="J108" s="113"/>
    </row>
    <row r="109" spans="1:10" x14ac:dyDescent="0.25">
      <c r="A109" s="112"/>
      <c r="B109" s="401"/>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331.37300272588044</v>
      </c>
      <c r="D115" s="320">
        <f>E73</f>
        <v>0.12951165699569178</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331.37300272588044</v>
      </c>
      <c r="D117" s="321">
        <f>D115</f>
        <v>0.12951165699569178</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39"/>
  <sheetViews>
    <sheetView workbookViewId="0">
      <selection activeCell="I40" sqref="I40"/>
    </sheetView>
  </sheetViews>
  <sheetFormatPr baseColWidth="10" defaultColWidth="9.140625" defaultRowHeight="15" x14ac:dyDescent="0.25"/>
  <cols>
    <col min="1" max="1" width="6.7109375" customWidth="1"/>
    <col min="2" max="2" width="16.7109375" customWidth="1"/>
    <col min="3" max="3" width="20.7109375" customWidth="1"/>
    <col min="4" max="4" width="12.42578125" bestFit="1" customWidth="1"/>
    <col min="5" max="5" width="10" bestFit="1" customWidth="1"/>
    <col min="6" max="7" width="12.7109375" bestFit="1" customWidth="1"/>
    <col min="8" max="8" width="12" bestFit="1" customWidth="1"/>
    <col min="9" max="9" width="12.7109375" bestFit="1" customWidth="1"/>
    <col min="10" max="10" width="11.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 min="16" max="16" width="9.140625"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45473</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0.99963092922454377</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1.0803652823911546E-4</v>
      </c>
      <c r="D14" s="1"/>
      <c r="E14" s="1"/>
      <c r="F14" s="1"/>
      <c r="G14" s="1"/>
      <c r="H14" s="1"/>
      <c r="I14" s="1"/>
      <c r="J14" s="1"/>
      <c r="K14" s="1"/>
      <c r="L14" s="1"/>
      <c r="M14" s="1"/>
      <c r="N14" s="1"/>
    </row>
    <row r="15" spans="1:16" x14ac:dyDescent="0.25">
      <c r="A15" s="240"/>
      <c r="B15" s="245" t="s">
        <v>1124</v>
      </c>
      <c r="C15" s="366">
        <v>2.6103424721711716E-4</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4" t="s">
        <v>608</v>
      </c>
      <c r="C26" s="405"/>
      <c r="D26" s="325">
        <v>0</v>
      </c>
      <c r="E26" s="325">
        <v>0</v>
      </c>
      <c r="F26" s="325">
        <v>0</v>
      </c>
      <c r="G26" s="325">
        <v>12.911224992499999</v>
      </c>
      <c r="H26" s="325">
        <v>0</v>
      </c>
      <c r="I26" s="325">
        <v>0</v>
      </c>
      <c r="J26" s="325">
        <v>0</v>
      </c>
      <c r="K26" s="325">
        <v>0</v>
      </c>
      <c r="L26" s="325">
        <v>0</v>
      </c>
      <c r="M26" s="325">
        <v>0</v>
      </c>
      <c r="N26" s="325">
        <f t="shared" ref="N26:N37" si="0">SUM(D26:M26)</f>
        <v>12.911224992499999</v>
      </c>
      <c r="O26" s="327">
        <f t="shared" ref="O26:O37" si="1">N26/N$38</f>
        <v>7.9025937498218752E-4</v>
      </c>
    </row>
    <row r="27" spans="1:15" s="368" customFormat="1" x14ac:dyDescent="0.25">
      <c r="A27" s="250"/>
      <c r="B27" s="404" t="s">
        <v>610</v>
      </c>
      <c r="C27" s="405"/>
      <c r="D27" s="325">
        <v>0</v>
      </c>
      <c r="E27" s="325">
        <v>0</v>
      </c>
      <c r="F27" s="325">
        <v>0</v>
      </c>
      <c r="G27" s="325">
        <v>136.4506189889</v>
      </c>
      <c r="H27" s="325">
        <v>0</v>
      </c>
      <c r="I27" s="325">
        <v>31.5</v>
      </c>
      <c r="J27" s="325">
        <v>0</v>
      </c>
      <c r="K27" s="325">
        <v>0</v>
      </c>
      <c r="L27" s="325">
        <v>0</v>
      </c>
      <c r="M27" s="325">
        <v>0</v>
      </c>
      <c r="N27" s="325">
        <f t="shared" si="0"/>
        <v>167.9506189889</v>
      </c>
      <c r="O27" s="327">
        <f t="shared" si="1"/>
        <v>1.0279779902150106E-2</v>
      </c>
    </row>
    <row r="28" spans="1:15" s="368" customFormat="1" x14ac:dyDescent="0.25">
      <c r="A28" s="250"/>
      <c r="B28" s="404" t="s">
        <v>620</v>
      </c>
      <c r="C28" s="405"/>
      <c r="D28" s="325">
        <v>0</v>
      </c>
      <c r="E28" s="325">
        <v>0</v>
      </c>
      <c r="F28" s="325">
        <v>0</v>
      </c>
      <c r="G28" s="325">
        <v>78.460370460532459</v>
      </c>
      <c r="H28" s="325">
        <v>0</v>
      </c>
      <c r="I28" s="325">
        <v>0</v>
      </c>
      <c r="J28" s="325">
        <v>0</v>
      </c>
      <c r="K28" s="325">
        <v>0</v>
      </c>
      <c r="L28" s="325">
        <v>0</v>
      </c>
      <c r="M28" s="325">
        <v>0</v>
      </c>
      <c r="N28" s="325">
        <f t="shared" si="0"/>
        <v>78.460370460532459</v>
      </c>
      <c r="O28" s="327">
        <f t="shared" si="1"/>
        <v>4.8023362118643888E-3</v>
      </c>
    </row>
    <row r="29" spans="1:15" s="368" customFormat="1" x14ac:dyDescent="0.25">
      <c r="A29" s="250"/>
      <c r="B29" s="404" t="s">
        <v>624</v>
      </c>
      <c r="C29" s="405"/>
      <c r="D29" s="325">
        <v>0</v>
      </c>
      <c r="E29" s="325">
        <v>0</v>
      </c>
      <c r="F29" s="325">
        <v>0</v>
      </c>
      <c r="G29" s="325">
        <v>2.3148628434999998</v>
      </c>
      <c r="H29" s="325">
        <v>0</v>
      </c>
      <c r="I29" s="325">
        <v>0</v>
      </c>
      <c r="J29" s="325">
        <v>0</v>
      </c>
      <c r="K29" s="325">
        <v>0</v>
      </c>
      <c r="L29" s="325">
        <v>0</v>
      </c>
      <c r="M29" s="325">
        <v>0</v>
      </c>
      <c r="N29" s="325">
        <f t="shared" si="0"/>
        <v>2.3148628434999998</v>
      </c>
      <c r="O29" s="327">
        <f t="shared" si="1"/>
        <v>1.4168617346041492E-4</v>
      </c>
    </row>
    <row r="30" spans="1:15" s="368" customFormat="1" x14ac:dyDescent="0.25">
      <c r="A30" s="250"/>
      <c r="B30" s="404" t="s">
        <v>2</v>
      </c>
      <c r="C30" s="405"/>
      <c r="D30" s="325">
        <v>0</v>
      </c>
      <c r="E30" s="325">
        <v>97.020111040000003</v>
      </c>
      <c r="F30" s="325">
        <v>39.131709309999998</v>
      </c>
      <c r="G30" s="325">
        <v>2446.7505150793231</v>
      </c>
      <c r="H30" s="325">
        <v>3367.8276561299999</v>
      </c>
      <c r="I30" s="325">
        <v>243.61085251</v>
      </c>
      <c r="J30" s="325">
        <v>4584.7897582799997</v>
      </c>
      <c r="K30" s="325">
        <v>443.38551675000002</v>
      </c>
      <c r="L30" s="325">
        <v>1857.91059092</v>
      </c>
      <c r="M30" s="325">
        <v>171.04483472000001</v>
      </c>
      <c r="N30" s="325">
        <f t="shared" si="0"/>
        <v>13251.471544739325</v>
      </c>
      <c r="O30" s="327">
        <f t="shared" si="1"/>
        <v>0.81108489911864134</v>
      </c>
    </row>
    <row r="31" spans="1:15" s="368" customFormat="1" x14ac:dyDescent="0.25">
      <c r="A31" s="250"/>
      <c r="B31" s="404" t="s">
        <v>627</v>
      </c>
      <c r="C31" s="405"/>
      <c r="D31" s="325">
        <v>0</v>
      </c>
      <c r="E31" s="325">
        <v>0</v>
      </c>
      <c r="F31" s="325">
        <v>0</v>
      </c>
      <c r="G31" s="325">
        <v>292.01172042899833</v>
      </c>
      <c r="H31" s="325">
        <v>0</v>
      </c>
      <c r="I31" s="325">
        <v>0</v>
      </c>
      <c r="J31" s="325">
        <v>0</v>
      </c>
      <c r="K31" s="325">
        <v>0</v>
      </c>
      <c r="L31" s="325">
        <v>0</v>
      </c>
      <c r="M31" s="325">
        <v>0</v>
      </c>
      <c r="N31" s="325">
        <f t="shared" si="0"/>
        <v>292.01172042899833</v>
      </c>
      <c r="O31" s="327">
        <f t="shared" si="1"/>
        <v>1.7873207213703005E-2</v>
      </c>
    </row>
    <row r="32" spans="1:15" s="368" customFormat="1" x14ac:dyDescent="0.25">
      <c r="A32" s="250"/>
      <c r="B32" s="404" t="s">
        <v>683</v>
      </c>
      <c r="C32" s="405"/>
      <c r="D32" s="325">
        <v>0</v>
      </c>
      <c r="E32" s="325">
        <v>344.14170128000001</v>
      </c>
      <c r="F32" s="325">
        <v>0</v>
      </c>
      <c r="G32" s="325">
        <v>0</v>
      </c>
      <c r="H32" s="325">
        <v>0</v>
      </c>
      <c r="I32" s="325">
        <v>0</v>
      </c>
      <c r="J32" s="325">
        <v>0</v>
      </c>
      <c r="K32" s="325">
        <v>0</v>
      </c>
      <c r="L32" s="325">
        <v>0</v>
      </c>
      <c r="M32" s="325">
        <v>0</v>
      </c>
      <c r="N32" s="325">
        <f t="shared" si="0"/>
        <v>344.14170128000001</v>
      </c>
      <c r="O32" s="327">
        <f t="shared" si="1"/>
        <v>2.1063935135265555E-2</v>
      </c>
    </row>
    <row r="33" spans="1:15" s="368" customFormat="1" x14ac:dyDescent="0.25">
      <c r="A33" s="250"/>
      <c r="B33" s="404" t="s">
        <v>1142</v>
      </c>
      <c r="C33" s="405"/>
      <c r="D33" s="325">
        <v>0</v>
      </c>
      <c r="E33" s="325">
        <v>0</v>
      </c>
      <c r="F33" s="325">
        <v>0</v>
      </c>
      <c r="G33" s="325">
        <v>652.10742299126355</v>
      </c>
      <c r="H33" s="325">
        <v>0</v>
      </c>
      <c r="I33" s="325">
        <v>0</v>
      </c>
      <c r="J33" s="325">
        <v>0</v>
      </c>
      <c r="K33" s="325">
        <v>0</v>
      </c>
      <c r="L33" s="325">
        <v>0</v>
      </c>
      <c r="M33" s="325">
        <v>0</v>
      </c>
      <c r="N33" s="325">
        <f t="shared" si="0"/>
        <v>652.10742299126355</v>
      </c>
      <c r="O33" s="327">
        <f t="shared" si="1"/>
        <v>3.9913641409988078E-2</v>
      </c>
    </row>
    <row r="34" spans="1:15" s="368" customFormat="1" x14ac:dyDescent="0.25">
      <c r="A34" s="250"/>
      <c r="B34" s="404" t="s">
        <v>657</v>
      </c>
      <c r="C34" s="405"/>
      <c r="D34" s="325">
        <v>0</v>
      </c>
      <c r="E34" s="325">
        <v>0</v>
      </c>
      <c r="F34" s="325">
        <v>0</v>
      </c>
      <c r="G34" s="325">
        <v>223.17424720517059</v>
      </c>
      <c r="H34" s="325">
        <v>0</v>
      </c>
      <c r="I34" s="325">
        <v>0</v>
      </c>
      <c r="J34" s="325">
        <v>0</v>
      </c>
      <c r="K34" s="325">
        <v>0</v>
      </c>
      <c r="L34" s="325">
        <v>0</v>
      </c>
      <c r="M34" s="325">
        <v>0</v>
      </c>
      <c r="N34" s="325">
        <f t="shared" si="0"/>
        <v>223.17424720517059</v>
      </c>
      <c r="O34" s="327">
        <f t="shared" si="1"/>
        <v>1.3659861183654323E-2</v>
      </c>
    </row>
    <row r="35" spans="1:15" s="368" customFormat="1" x14ac:dyDescent="0.25">
      <c r="A35" s="250"/>
      <c r="B35" s="404" t="s">
        <v>681</v>
      </c>
      <c r="C35" s="405"/>
      <c r="D35" s="325">
        <v>403.04686940495986</v>
      </c>
      <c r="E35" s="325">
        <v>0</v>
      </c>
      <c r="F35" s="325">
        <v>0</v>
      </c>
      <c r="G35" s="325">
        <v>0</v>
      </c>
      <c r="H35" s="325">
        <v>0</v>
      </c>
      <c r="I35" s="325">
        <v>0</v>
      </c>
      <c r="J35" s="325">
        <v>0</v>
      </c>
      <c r="K35" s="325">
        <v>0</v>
      </c>
      <c r="L35" s="325">
        <v>0</v>
      </c>
      <c r="M35" s="325">
        <v>0</v>
      </c>
      <c r="N35" s="325">
        <f t="shared" si="0"/>
        <v>403.04686940495986</v>
      </c>
      <c r="O35" s="327">
        <f t="shared" si="1"/>
        <v>2.4669353007906774E-2</v>
      </c>
    </row>
    <row r="36" spans="1:15" s="368" customFormat="1" x14ac:dyDescent="0.25">
      <c r="A36" s="250"/>
      <c r="B36" s="404" t="s">
        <v>1143</v>
      </c>
      <c r="C36" s="405"/>
      <c r="D36" s="325">
        <v>0</v>
      </c>
      <c r="E36" s="325">
        <v>0</v>
      </c>
      <c r="F36" s="325">
        <v>0</v>
      </c>
      <c r="G36" s="325">
        <v>879.77353196708077</v>
      </c>
      <c r="H36" s="325">
        <v>0</v>
      </c>
      <c r="I36" s="325">
        <v>0</v>
      </c>
      <c r="J36" s="325">
        <v>0</v>
      </c>
      <c r="K36" s="325">
        <v>0</v>
      </c>
      <c r="L36" s="325">
        <v>0</v>
      </c>
      <c r="M36" s="325">
        <v>0</v>
      </c>
      <c r="N36" s="325">
        <f t="shared" si="0"/>
        <v>879.77353196708077</v>
      </c>
      <c r="O36" s="327">
        <f t="shared" si="1"/>
        <v>5.3848436682192448E-2</v>
      </c>
    </row>
    <row r="37" spans="1:15" s="368" customFormat="1" x14ac:dyDescent="0.25">
      <c r="A37" s="250"/>
      <c r="B37" s="404" t="s">
        <v>1144</v>
      </c>
      <c r="C37" s="405"/>
      <c r="D37" s="325">
        <v>0</v>
      </c>
      <c r="E37" s="325">
        <v>0</v>
      </c>
      <c r="F37" s="325">
        <v>0</v>
      </c>
      <c r="G37" s="325">
        <v>30.594536300000001</v>
      </c>
      <c r="H37" s="325">
        <v>0</v>
      </c>
      <c r="I37" s="325">
        <v>0</v>
      </c>
      <c r="J37" s="325">
        <v>0</v>
      </c>
      <c r="K37" s="325">
        <v>0</v>
      </c>
      <c r="L37" s="325">
        <v>0</v>
      </c>
      <c r="M37" s="325">
        <v>0</v>
      </c>
      <c r="N37" s="325">
        <f t="shared" si="0"/>
        <v>30.594536300000001</v>
      </c>
      <c r="O37" s="327">
        <f t="shared" si="1"/>
        <v>1.8726045861916576E-3</v>
      </c>
    </row>
    <row r="38" spans="1:15" x14ac:dyDescent="0.25">
      <c r="A38" s="240"/>
      <c r="B38" s="402" t="s">
        <v>107</v>
      </c>
      <c r="C38" s="403"/>
      <c r="D38" s="326">
        <f t="shared" ref="D38:O38" si="2">SUM(D26:D37)</f>
        <v>403.04686940495986</v>
      </c>
      <c r="E38" s="326">
        <f t="shared" si="2"/>
        <v>441.16181232000002</v>
      </c>
      <c r="F38" s="326">
        <f t="shared" si="2"/>
        <v>39.131709309999998</v>
      </c>
      <c r="G38" s="326">
        <f t="shared" si="2"/>
        <v>4754.5490512572687</v>
      </c>
      <c r="H38" s="326">
        <f t="shared" si="2"/>
        <v>3367.8276561299999</v>
      </c>
      <c r="I38" s="326">
        <f t="shared" si="2"/>
        <v>275.11085250999997</v>
      </c>
      <c r="J38" s="326">
        <f t="shared" si="2"/>
        <v>4584.7897582799997</v>
      </c>
      <c r="K38" s="326">
        <f t="shared" si="2"/>
        <v>443.38551675000002</v>
      </c>
      <c r="L38" s="326">
        <f t="shared" si="2"/>
        <v>1857.91059092</v>
      </c>
      <c r="M38" s="326">
        <f t="shared" si="2"/>
        <v>171.04483472000001</v>
      </c>
      <c r="N38" s="326">
        <f t="shared" si="2"/>
        <v>16337.958651602226</v>
      </c>
      <c r="O38" s="328">
        <f t="shared" si="2"/>
        <v>1.0000000000000002</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L42" sqref="L42"/>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45473</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11900</v>
      </c>
      <c r="E12" s="336">
        <f>E13-E11</f>
        <v>12650</v>
      </c>
      <c r="F12" s="336">
        <f t="shared" ref="F12:G12" si="0">F13-F11</f>
        <v>12220</v>
      </c>
      <c r="G12" s="363">
        <f t="shared" si="0"/>
        <v>9720</v>
      </c>
      <c r="H12" s="2"/>
    </row>
    <row r="13" spans="1:8" x14ac:dyDescent="0.25">
      <c r="A13" s="195"/>
      <c r="B13" s="172" t="s">
        <v>1150</v>
      </c>
      <c r="C13" s="174"/>
      <c r="D13" s="338">
        <f>D21</f>
        <v>11900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11900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11900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11100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11900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SCF - HTT Covered Bond Label Reporting 30-06-2024</dc:title>
  <dc:creator>Societe Generale</dc:creator>
  <cp:lastModifiedBy>CRESSOT Perrine CommEde</cp:lastModifiedBy>
  <cp:lastPrinted>2022-04-21T14:32:02Z</cp:lastPrinted>
  <dcterms:created xsi:type="dcterms:W3CDTF">2020-12-29T15:50:15Z</dcterms:created>
  <dcterms:modified xsi:type="dcterms:W3CDTF">2024-07-29T09:01:28Z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