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4\20240124_SG SFH  SG SCF -  Rapports HTT - 31122023\"/>
    </mc:Choice>
  </mc:AlternateContent>
  <xr:revisionPtr revIDLastSave="0" documentId="13_ncr:1_{577E5936-1164-43DA-9B19-941A30CD2E17}" xr6:coauthVersionLast="47" xr6:coauthVersionMax="47" xr10:uidLastSave="{00000000-0000-0000-0000-000000000000}"/>
  <bookViews>
    <workbookView xWindow="390" yWindow="390" windowWidth="28800" windowHeight="15435"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G33" i="12"/>
  <c r="G32" i="12" s="1"/>
  <c r="F33" i="12"/>
  <c r="F32" i="12" s="1"/>
  <c r="E33" i="12"/>
  <c r="E32" i="12" s="1"/>
  <c r="D33" i="12"/>
  <c r="D32" i="12" s="1"/>
  <c r="G21" i="12"/>
  <c r="G26" i="12" s="1"/>
  <c r="G24" i="12" s="1"/>
  <c r="F21" i="12"/>
  <c r="F26" i="12" s="1"/>
  <c r="F24" i="12" s="1"/>
  <c r="E21" i="12"/>
  <c r="E26" i="12" s="1"/>
  <c r="E24" i="12" s="1"/>
  <c r="D21" i="12"/>
  <c r="D26" i="12" s="1"/>
  <c r="D24" i="12" s="1"/>
  <c r="G13" i="12"/>
  <c r="G12" i="12" s="1"/>
  <c r="F13" i="12"/>
  <c r="F12" i="12" s="1"/>
  <c r="E13" i="12"/>
  <c r="E12" i="12" s="1"/>
  <c r="D13" i="12"/>
  <c r="D12" i="12" s="1"/>
  <c r="D10" i="12"/>
  <c r="G10" i="12" s="1"/>
  <c r="G30" i="12" s="1"/>
  <c r="M38" i="11"/>
  <c r="L38" i="11"/>
  <c r="K38" i="11"/>
  <c r="J38" i="11"/>
  <c r="I38" i="11"/>
  <c r="H38" i="11"/>
  <c r="G38" i="11"/>
  <c r="F38" i="11"/>
  <c r="E38" i="11"/>
  <c r="D38" i="11"/>
  <c r="N37" i="11"/>
  <c r="N36" i="11"/>
  <c r="N35" i="11"/>
  <c r="N34" i="11"/>
  <c r="N33" i="11"/>
  <c r="O33" i="11" s="1"/>
  <c r="N32" i="11"/>
  <c r="N31" i="11"/>
  <c r="N30" i="11"/>
  <c r="N29" i="11"/>
  <c r="N28" i="11"/>
  <c r="N27" i="11"/>
  <c r="N26" i="11"/>
  <c r="N38" i="11" s="1"/>
  <c r="C19" i="11"/>
  <c r="C12" i="11"/>
  <c r="D117" i="10"/>
  <c r="C117" i="10"/>
  <c r="D115" i="10"/>
  <c r="C115" i="10"/>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4" i="10"/>
  <c r="D85" i="10" s="1"/>
  <c r="D76" i="10"/>
  <c r="D73" i="10"/>
  <c r="E61" i="10"/>
  <c r="E58" i="10" s="1"/>
  <c r="E57" i="10" s="1"/>
  <c r="F41" i="10"/>
  <c r="E41" i="10"/>
  <c r="C151" i="7"/>
  <c r="C150" i="7"/>
  <c r="C149" i="7"/>
  <c r="C148" i="7"/>
  <c r="C152" i="7" s="1"/>
  <c r="C139" i="7"/>
  <c r="C131" i="7"/>
  <c r="C92" i="7"/>
  <c r="C81" i="7"/>
  <c r="C77" i="7"/>
  <c r="C49" i="7"/>
  <c r="C42" i="7"/>
  <c r="F41" i="7" s="1"/>
  <c r="F40" i="7"/>
  <c r="C39" i="7"/>
  <c r="F39" i="7" s="1"/>
  <c r="F42" i="7" s="1"/>
  <c r="D37" i="7"/>
  <c r="C37" i="7"/>
  <c r="F26" i="7" s="1"/>
  <c r="G28" i="7"/>
  <c r="F28" i="7"/>
  <c r="G27" i="7"/>
  <c r="F27" i="7"/>
  <c r="G26" i="7"/>
  <c r="G25" i="7"/>
  <c r="F25" i="7"/>
  <c r="G24" i="7"/>
  <c r="F24" i="7"/>
  <c r="G23" i="7"/>
  <c r="F23" i="7"/>
  <c r="G22" i="7"/>
  <c r="G37" i="7" s="1"/>
  <c r="C10" i="7"/>
  <c r="D307" i="6"/>
  <c r="C304" i="6"/>
  <c r="C303" i="6"/>
  <c r="C302" i="6"/>
  <c r="C298" i="6"/>
  <c r="C297" i="6"/>
  <c r="C296" i="6"/>
  <c r="D295" i="6"/>
  <c r="F293" i="6"/>
  <c r="C292" i="6"/>
  <c r="D291" i="6"/>
  <c r="C289" i="6"/>
  <c r="C288" i="6"/>
  <c r="G218" i="6"/>
  <c r="C193" i="6"/>
  <c r="C179" i="6"/>
  <c r="C217" i="6" s="1"/>
  <c r="F174" i="6"/>
  <c r="F167" i="6"/>
  <c r="D167" i="6"/>
  <c r="G166" i="6" s="1"/>
  <c r="C167" i="6"/>
  <c r="F166" i="6"/>
  <c r="F165" i="6"/>
  <c r="F164" i="6"/>
  <c r="C156" i="6"/>
  <c r="F154" i="6"/>
  <c r="D154" i="6"/>
  <c r="D156" i="6" s="1"/>
  <c r="G138" i="6" s="1"/>
  <c r="F138" i="6"/>
  <c r="F156" i="6" s="1"/>
  <c r="D138" i="6"/>
  <c r="C130" i="6"/>
  <c r="F112" i="6" s="1"/>
  <c r="F130" i="6" s="1"/>
  <c r="F128" i="6"/>
  <c r="D128" i="6"/>
  <c r="D112" i="6"/>
  <c r="D100" i="6"/>
  <c r="G98" i="6" s="1"/>
  <c r="C100" i="6"/>
  <c r="F99" i="6" s="1"/>
  <c r="G99" i="6"/>
  <c r="G96" i="6"/>
  <c r="G95" i="6"/>
  <c r="D77" i="6"/>
  <c r="G76" i="6" s="1"/>
  <c r="C77" i="6"/>
  <c r="F76" i="6"/>
  <c r="F75" i="6"/>
  <c r="F74" i="6"/>
  <c r="F73" i="6"/>
  <c r="F72" i="6"/>
  <c r="F71" i="6"/>
  <c r="F70" i="6"/>
  <c r="F77" i="6" s="1"/>
  <c r="C56" i="6"/>
  <c r="C58" i="6" s="1"/>
  <c r="O27" i="11" l="1"/>
  <c r="O35" i="11"/>
  <c r="O28" i="11"/>
  <c r="O36" i="11"/>
  <c r="O29" i="11"/>
  <c r="O37" i="11"/>
  <c r="O34" i="11"/>
  <c r="O30" i="11"/>
  <c r="O26" i="11"/>
  <c r="C220" i="6"/>
  <c r="G217" i="6"/>
  <c r="G220" i="6" s="1"/>
  <c r="F217" i="6"/>
  <c r="F220" i="6" s="1"/>
  <c r="F161" i="7"/>
  <c r="F153" i="7"/>
  <c r="F155" i="7"/>
  <c r="F160" i="7"/>
  <c r="F159" i="7"/>
  <c r="F162" i="7"/>
  <c r="F158" i="7"/>
  <c r="F150" i="7" s="1"/>
  <c r="F157" i="7"/>
  <c r="F156" i="7"/>
  <c r="F149" i="7" s="1"/>
  <c r="F154" i="7"/>
  <c r="F148" i="7" s="1"/>
  <c r="F54" i="6"/>
  <c r="F218" i="6"/>
  <c r="C38" i="6"/>
  <c r="D45" i="6" s="1"/>
  <c r="O31" i="11"/>
  <c r="G128" i="6"/>
  <c r="O32" i="11"/>
  <c r="G73" i="6"/>
  <c r="D30" i="12"/>
  <c r="F10" i="12"/>
  <c r="F30" i="12" s="1"/>
  <c r="E10" i="12"/>
  <c r="E30" i="12" s="1"/>
  <c r="G70" i="6"/>
  <c r="G164" i="6"/>
  <c r="F93" i="6"/>
  <c r="C207" i="6"/>
  <c r="C208" i="6" s="1"/>
  <c r="F193" i="6" s="1"/>
  <c r="F207" i="6" s="1"/>
  <c r="F208" i="6" s="1"/>
  <c r="G71" i="6"/>
  <c r="G75" i="6"/>
  <c r="G93" i="6"/>
  <c r="G97" i="6"/>
  <c r="D130" i="6"/>
  <c r="G112" i="6" s="1"/>
  <c r="G130" i="6" s="1"/>
  <c r="G154" i="6"/>
  <c r="G156" i="6" s="1"/>
  <c r="G165" i="6"/>
  <c r="F177" i="6"/>
  <c r="F179" i="6" s="1"/>
  <c r="F96" i="6"/>
  <c r="F97" i="6"/>
  <c r="F94" i="6"/>
  <c r="G72" i="6"/>
  <c r="G94" i="6"/>
  <c r="C19" i="7"/>
  <c r="G74" i="6"/>
  <c r="F98" i="6"/>
  <c r="F56" i="6"/>
  <c r="F95" i="6"/>
  <c r="C187" i="6"/>
  <c r="F22" i="7"/>
  <c r="F37" i="7" s="1"/>
  <c r="G77" i="6" l="1"/>
  <c r="F100" i="6"/>
  <c r="G167" i="6"/>
  <c r="F187" i="6"/>
  <c r="C313" i="6"/>
  <c r="G100" i="6"/>
  <c r="O38" i="11"/>
  <c r="F58" i="6"/>
  <c r="F151" i="7"/>
  <c r="F152" i="7" s="1"/>
</calcChain>
</file>

<file path=xl/sharedStrings.xml><?xml version="1.0" encoding="utf-8"?>
<sst xmlns="http://schemas.openxmlformats.org/spreadsheetml/2006/main" count="1469" uniqueCount="1141">
  <si>
    <t>Harmonised Transparency Template</t>
  </si>
  <si>
    <t>2023 Version</t>
  </si>
  <si>
    <t>France</t>
  </si>
  <si>
    <t>Société Générale SCF</t>
  </si>
  <si>
    <t>Reporting Date: 31/12/23</t>
  </si>
  <si>
    <t>Cut-off Date: 31/12/23</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</si>
  <si>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</si>
  <si>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</si>
  <si>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</si>
  <si>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</si>
  <si>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</si>
  <si>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</si>
  <si>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</si>
  <si>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</si>
  <si>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</si>
  <si>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</si>
  <si>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</si>
  <si>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</si>
  <si>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</si>
  <si>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</si>
  <si>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</si>
  <si>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</si>
  <si>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</si>
  <si>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</si>
  <si>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</si>
  <si>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</si>
  <si>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</si>
  <si>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</si>
  <si>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</si>
  <si>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</si>
  <si>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</si>
  <si>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</si>
  <si>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</si>
  <si>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</si>
  <si>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31/12/23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</si>
  <si>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</si>
  <si>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</si>
  <si>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</si>
  <si>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</si>
  <si>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</si>
  <si>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</si>
  <si>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</si>
  <si>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</si>
  <si>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</si>
  <si>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</si>
  <si>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</si>
  <si>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</si>
  <si>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</si>
  <si>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</si>
  <si>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</si>
  <si>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</si>
  <si>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</si>
  <si>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</si>
  <si>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</si>
  <si>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</si>
  <si>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</si>
  <si>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</si>
  <si>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</si>
  <si>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</si>
  <si>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</si>
  <si>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</si>
  <si>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</si>
  <si>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</si>
  <si>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</si>
  <si>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</si>
  <si>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</si>
  <si>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</si>
  <si>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</si>
  <si>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</si>
  <si>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</si>
  <si>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</si>
  <si>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</si>
  <si>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</si>
  <si>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</si>
  <si>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</si>
  <si>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</si>
  <si>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</si>
  <si>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</si>
  <si>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</si>
  <si>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</si>
  <si>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SCF law.
"Contractual" OC is the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</si>
  <si>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</si>
  <si>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</si>
  <si>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</si>
  <si>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</si>
  <si>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</si>
  <si>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</si>
  <si>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</si>
  <si>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</si>
  <si>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</si>
  <si>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</si>
  <si>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</si>
  <si>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</si>
  <si>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</si>
  <si>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</si>
  <si>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</si>
  <si>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</si>
  <si>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</si>
  <si>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</si>
  <si>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</si>
  <si>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</si>
  <si>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</si>
  <si>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</si>
  <si>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</si>
  <si>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</si>
  <si>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</si>
  <si>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</si>
  <si>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</si>
  <si>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</si>
  <si>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</si>
  <si>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</si>
  <si>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</si>
  <si>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</si>
  <si>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</si>
  <si>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</si>
  <si>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</si>
  <si>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</si>
  <si>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</si>
  <si>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</si>
  <si>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</si>
  <si>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</si>
  <si>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</si>
  <si>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</si>
  <si>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</si>
  <si>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</si>
  <si>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</si>
  <si>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</si>
  <si>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</si>
  <si>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</si>
  <si>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</si>
  <si>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</si>
  <si>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</si>
  <si>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</si>
  <si>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</si>
  <si>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</si>
  <si>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</si>
  <si>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</si>
  <si>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</si>
  <si>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</si>
  <si>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</si>
  <si>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</si>
  <si>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</si>
  <si>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</si>
  <si>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</si>
  <si>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</si>
  <si>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</si>
  <si>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</si>
  <si>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</si>
  <si>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</si>
  <si>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</si>
  <si>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</si>
  <si>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</si>
  <si>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</si>
  <si>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</si>
  <si>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</si>
  <si>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</si>
  <si>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</si>
  <si>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</si>
  <si>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</si>
  <si>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</si>
  <si>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</si>
  <si>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</si>
  <si>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</si>
  <si>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</si>
  <si>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</si>
  <si>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</si>
  <si>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</si>
  <si>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</si>
  <si>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</si>
  <si>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</si>
  <si>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</si>
  <si>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</si>
  <si>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</si>
  <si>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</si>
  <si>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</si>
  <si>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</si>
  <si>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</si>
  <si>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</si>
  <si>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</si>
  <si>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</si>
  <si>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</si>
  <si>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</si>
  <si>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</si>
  <si>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</si>
  <si>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</si>
  <si>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</si>
  <si>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</si>
  <si>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</si>
  <si>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</si>
  <si>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</si>
  <si>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</si>
  <si>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</si>
  <si>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</si>
  <si>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</si>
  <si>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</si>
  <si>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</si>
  <si>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</si>
  <si>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</si>
  <si>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</si>
  <si>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</si>
  <si>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</si>
  <si>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</si>
  <si>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</si>
  <si>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</si>
  <si>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</si>
  <si>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</si>
  <si>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</si>
  <si>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</si>
  <si>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</si>
  <si>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</si>
  <si>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</si>
  <si>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</si>
  <si>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</si>
  <si>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</si>
  <si>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</si>
  <si>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</si>
  <si>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</si>
  <si>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</si>
  <si>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</si>
  <si>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</si>
  <si>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</si>
  <si>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</si>
  <si>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</si>
  <si>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</si>
  <si>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</si>
  <si>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</si>
  <si>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</si>
  <si>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</si>
  <si>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</si>
  <si>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</si>
  <si>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</si>
  <si>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</si>
  <si>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</si>
  <si>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</si>
  <si>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</si>
  <si>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</si>
  <si>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</si>
  <si>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</si>
  <si>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</si>
  <si>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</si>
  <si>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</si>
  <si>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</si>
  <si>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</si>
  <si>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</si>
  <si>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</si>
  <si>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</si>
  <si>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</si>
  <si>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</si>
  <si>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</si>
  <si>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</si>
  <si>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</si>
  <si>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</si>
  <si>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</si>
  <si>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</si>
  <si>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</si>
  <si>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</si>
  <si>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</si>
  <si>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</si>
  <si>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</si>
  <si>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</si>
  <si>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</si>
  <si>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</si>
  <si>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</si>
  <si>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</si>
  <si>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</si>
  <si>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</si>
  <si>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</si>
  <si>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</si>
  <si>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</si>
  <si>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</si>
  <si>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</si>
  <si>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</si>
  <si>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</si>
  <si>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</si>
  <si>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</si>
  <si>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</si>
  <si>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</si>
  <si>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</si>
  <si>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</si>
  <si>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</si>
  <si>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</si>
  <si>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</si>
  <si>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</si>
  <si>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</si>
  <si>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</si>
  <si>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</si>
  <si>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</si>
  <si>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</si>
  <si>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</si>
  <si>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</si>
  <si>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</si>
  <si>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</si>
  <si>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</si>
  <si>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</si>
  <si>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</si>
  <si>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</si>
  <si>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</si>
  <si>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</si>
  <si>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</si>
  <si>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</si>
  <si>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</si>
  <si>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</si>
  <si>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</si>
  <si>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</si>
  <si>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</si>
  <si>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</si>
  <si>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</si>
  <si>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</si>
  <si>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</si>
  <si>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</si>
  <si>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</si>
  <si>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</si>
  <si>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</si>
  <si>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</si>
  <si>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</si>
  <si>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</si>
  <si>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</si>
  <si>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</si>
  <si>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</si>
  <si>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</si>
  <si>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</si>
  <si>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</si>
  <si>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</si>
  <si>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</si>
  <si>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</si>
  <si>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</si>
  <si>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</si>
  <si>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</si>
  <si>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</si>
  <si>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</si>
  <si>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</si>
  <si>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</si>
  <si>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</si>
  <si>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</si>
  <si>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</si>
  <si>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</si>
  <si>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</si>
  <si>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</si>
  <si>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</si>
  <si>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</si>
  <si>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</si>
  <si>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</si>
  <si>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</si>
  <si>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</si>
  <si>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</si>
  <si>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</si>
  <si>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</si>
  <si>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</si>
  <si>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</si>
  <si>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</si>
  <si>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</si>
  <si>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</si>
  <si>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</si>
  <si>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</si>
  <si>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</si>
  <si>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</si>
  <si>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</si>
  <si>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</si>
  <si>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</si>
  <si>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</si>
  <si>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</si>
  <si>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</si>
  <si>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</si>
  <si>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</si>
  <si>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</si>
  <si>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</si>
  <si>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</si>
  <si>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</si>
  <si>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</si>
  <si>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</si>
  <si>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</si>
  <si>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</si>
  <si>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</si>
  <si>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</si>
  <si>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</si>
  <si>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</si>
  <si>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</si>
  <si>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</si>
  <si>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</si>
  <si>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</si>
  <si>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</si>
  <si>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</si>
  <si>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</si>
  <si>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</si>
  <si>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</si>
  <si>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</si>
  <si>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</si>
  <si>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</si>
  <si>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</si>
  <si>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</si>
  <si>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</si>
  <si>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</si>
  <si>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</si>
  <si>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</si>
  <si>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</si>
  <si>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</si>
  <si>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</si>
  <si>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</si>
  <si>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</si>
  <si>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</si>
  <si>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</si>
  <si>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</si>
  <si>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</si>
  <si>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</si>
  <si>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</si>
  <si>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</si>
  <si>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</si>
  <si>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</si>
  <si>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</si>
  <si>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</si>
  <si>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</si>
  <si>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</si>
  <si>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</si>
  <si>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</si>
  <si>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</si>
  <si>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</si>
  <si>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</si>
  <si>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</si>
  <si>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</si>
  <si>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</si>
  <si>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</si>
  <si>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</si>
  <si>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</si>
  <si>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</si>
  <si>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</si>
  <si>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</si>
  <si>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</si>
  <si>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</si>
  <si>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</si>
  <si>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</si>
  <si>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</si>
  <si>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</si>
  <si>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</si>
  <si>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</si>
  <si>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</si>
  <si>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</si>
  <si>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</si>
  <si>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</si>
  <si>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</si>
  <si>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</si>
  <si>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</si>
  <si>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</si>
  <si>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</si>
  <si>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</si>
  <si>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</si>
  <si>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</si>
  <si>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</si>
  <si>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</si>
  <si>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</si>
  <si>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</si>
  <si>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</si>
  <si>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</si>
  <si>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</si>
  <si>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</si>
  <si>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</si>
  <si>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</si>
  <si>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</si>
  <si>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</si>
  <si>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</si>
  <si>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</si>
  <si>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</si>
  <si>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</si>
  <si>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</si>
  <si>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</si>
  <si>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</si>
  <si>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</si>
  <si>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</si>
  <si>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</si>
  <si>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</si>
  <si>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</si>
  <si>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</si>
  <si>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</si>
  <si>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</si>
  <si>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</si>
  <si>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</si>
  <si>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</si>
  <si>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</si>
  <si>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</si>
  <si>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</si>
  <si>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</si>
  <si>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</si>
  <si>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</si>
  <si>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</si>
  <si>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</si>
  <si>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</si>
  <si>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</si>
  <si>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</si>
  <si>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</si>
  <si>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</si>
  <si>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</si>
  <si>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</si>
  <si>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</si>
  <si>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</si>
  <si>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</si>
  <si>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</si>
  <si>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</si>
  <si>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</si>
  <si>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</si>
  <si>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</si>
  <si>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</si>
  <si>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</si>
  <si>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</si>
  <si>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</si>
  <si>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</si>
  <si>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</si>
  <si>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</si>
  <si>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</si>
  <si>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</si>
  <si>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</si>
  <si>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</si>
  <si>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</si>
  <si>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</si>
  <si>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</si>
  <si>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</si>
  <si>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</si>
  <si>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</si>
  <si>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</si>
  <si>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</si>
  <si>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</si>
  <si>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</si>
  <si>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</si>
  <si>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</si>
  <si>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</si>
  <si>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</si>
  <si>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</si>
  <si>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</si>
  <si>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</si>
  <si>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</si>
  <si>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</si>
  <si>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</si>
  <si>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</si>
  <si>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</si>
  <si>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</si>
  <si>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</si>
  <si>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</si>
  <si>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</si>
  <si>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</si>
  <si>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</si>
  <si>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</si>
  <si>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</si>
  <si>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</si>
  <si>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</si>
  <si>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</si>
  <si>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</si>
  <si>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</si>
  <si>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</si>
  <si>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</si>
  <si>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</si>
  <si>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</si>
  <si>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</si>
  <si>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</si>
  <si>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</si>
  <si>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</si>
  <si>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</si>
  <si>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</si>
  <si>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</si>
  <si>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</si>
  <si>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</si>
  <si>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</si>
  <si>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</si>
  <si>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</si>
  <si>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</si>
  <si>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</si>
  <si>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</si>
  <si>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</si>
  <si>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</si>
  <si>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</si>
  <si>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</si>
  <si>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</si>
  <si>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</si>
  <si>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</si>
  <si>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</si>
  <si>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</si>
  <si>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</si>
  <si>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</si>
  <si>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</si>
  <si>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</si>
  <si>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</si>
  <si>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</si>
  <si>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</si>
  <si>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</si>
  <si>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</si>
  <si>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</si>
  <si>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</si>
  <si>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</si>
  <si>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</si>
  <si>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</si>
  <si>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</si>
  <si>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</si>
  <si>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</si>
  <si>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</si>
  <si>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</si>
  <si>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</si>
  <si>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</si>
  <si>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</si>
  <si>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</si>
  <si>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</si>
  <si>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</si>
  <si>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</si>
  <si>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</si>
  <si>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</si>
  <si>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</si>
  <si>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</si>
  <si>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</si>
  <si>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</si>
  <si>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</si>
  <si>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</si>
  <si>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</si>
  <si>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</si>
  <si>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</si>
  <si>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</si>
  <si>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</si>
  <si>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</si>
  <si>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</si>
  <si>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</si>
  <si>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</si>
  <si>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</si>
  <si>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</si>
  <si>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</si>
  <si>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</si>
  <si>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</si>
  <si>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</si>
  <si>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</si>
  <si>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</si>
  <si>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</si>
  <si>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</si>
  <si>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</si>
  <si>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</si>
  <si>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</si>
  <si>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</si>
  <si>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</si>
  <si>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</si>
  <si>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</si>
  <si>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</si>
  <si>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</si>
  <si>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</si>
  <si>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</si>
  <si>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</si>
  <si>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</si>
  <si>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</si>
  <si>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</si>
  <si>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</si>
  <si>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</si>
  <si>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</si>
  <si>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</si>
  <si>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</si>
  <si>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</si>
  <si>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</si>
  <si>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</si>
  <si>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</si>
  <si>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</si>
  <si>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</si>
  <si>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</si>
  <si>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</si>
  <si>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</si>
  <si>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</si>
  <si>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</si>
  <si>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</si>
  <si>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</si>
  <si>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</si>
  <si>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</si>
  <si>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</si>
  <si>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</si>
  <si>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</si>
  <si>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</si>
  <si>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</si>
  <si>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</si>
  <si>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</si>
  <si>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</si>
  <si>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</si>
  <si>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</si>
  <si>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</si>
  <si>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</si>
  <si>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</si>
  <si>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</si>
  <si>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</si>
  <si>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</si>
  <si>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</si>
  <si>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</si>
  <si>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</si>
  <si>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</si>
  <si>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</si>
  <si>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</si>
  <si>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</si>
  <si>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</si>
  <si>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</si>
  <si>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</si>
  <si>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</si>
  <si>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</si>
  <si>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</si>
  <si>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</si>
  <si>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</si>
  <si>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</si>
  <si>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</si>
  <si>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</si>
  <si>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</si>
  <si>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</si>
  <si>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</si>
  <si>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</si>
  <si>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</si>
  <si>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</si>
  <si>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</si>
  <si>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</si>
  <si>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</si>
  <si>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</si>
  <si>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</si>
  <si>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</si>
  <si>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</si>
  <si>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</si>
  <si>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</si>
  <si>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</si>
  <si>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</si>
  <si>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</si>
  <si>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</si>
  <si>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</si>
  <si>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</si>
  <si>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</si>
  <si>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</si>
  <si>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</si>
  <si>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</si>
  <si>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</si>
  <si>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</si>
  <si>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</si>
  <si>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</si>
  <si>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</si>
  <si>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</si>
  <si>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</si>
  <si>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</si>
  <si>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</si>
  <si>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</si>
  <si>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</si>
  <si>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</si>
  <si>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</si>
  <si>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</si>
  <si>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</si>
  <si>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</si>
  <si>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</si>
  <si>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</si>
  <si>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</si>
  <si>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</si>
  <si>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</si>
  <si>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</si>
  <si>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</si>
  <si>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</si>
  <si>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</si>
  <si>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</si>
  <si>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</si>
  <si>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</si>
  <si>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</si>
  <si>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</si>
  <si>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</si>
  <si>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</si>
  <si>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</si>
  <si>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</si>
  <si>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</si>
  <si>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</si>
  <si>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</si>
  <si>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</si>
  <si>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</si>
  <si>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</si>
  <si>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</si>
  <si>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</si>
  <si>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</si>
  <si>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</si>
  <si>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</si>
  <si>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</si>
  <si>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</si>
  <si>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</si>
  <si>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</si>
  <si>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</si>
  <si>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</si>
  <si>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</si>
  <si>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</si>
  <si>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</si>
  <si>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</si>
  <si>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</si>
  <si>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</si>
  <si>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</si>
  <si>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</si>
  <si>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</si>
  <si>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</si>
  <si>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</si>
  <si>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</si>
  <si>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</si>
  <si>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</si>
  <si>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</si>
  <si>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</si>
  <si>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</si>
  <si>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</si>
  <si>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</si>
  <si>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</si>
  <si>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</si>
  <si>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</si>
  <si>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</si>
  <si>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</si>
  <si>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</si>
  <si>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</si>
  <si>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</si>
  <si>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</si>
  <si>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</si>
  <si>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</si>
  <si>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</si>
  <si>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</si>
  <si>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</si>
  <si>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</si>
  <si>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</si>
  <si>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</si>
  <si>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</si>
  <si>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</si>
  <si>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</si>
  <si>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</si>
  <si>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</si>
  <si>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</si>
  <si>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</si>
  <si>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</si>
  <si>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https://investors.societegenerale.com/fr/informations-financieres-et-extra-financiere/investisseurs-dette</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</si>
  <si>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</si>
  <si>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</si>
  <si>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</si>
  <si>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</si>
  <si>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</si>
  <si>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</si>
  <si>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</si>
  <si>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</si>
  <si>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</si>
  <si>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</si>
  <si>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</si>
  <si>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</si>
  <si>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</si>
  <si>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</si>
  <si>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</si>
  <si>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</si>
  <si>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</si>
  <si>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</si>
  <si>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</si>
  <si>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</si>
  <si>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</si>
  <si>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</si>
  <si>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</si>
  <si>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</si>
  <si>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</si>
  <si>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</si>
  <si>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</si>
  <si>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</si>
  <si>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</si>
  <si>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</si>
  <si>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</si>
  <si>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</si>
  <si>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</si>
  <si>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</si>
  <si>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</si>
  <si>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</si>
  <si>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</si>
  <si>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</si>
  <si>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</si>
  <si>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</si>
  <si>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</si>
  <si>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</si>
  <si>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</si>
  <si>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</si>
  <si>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</si>
  <si>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</si>
  <si>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</si>
  <si>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</si>
  <si>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</si>
  <si>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</si>
  <si>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</si>
  <si>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</si>
  <si>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</si>
  <si>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</si>
  <si>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</si>
  <si>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</si>
  <si>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</si>
  <si>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</si>
  <si>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</si>
  <si>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</si>
  <si>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</si>
  <si>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</si>
  <si>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</si>
  <si>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</si>
  <si>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</si>
  <si>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</si>
  <si>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</si>
  <si>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</si>
  <si>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</si>
  <si>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</si>
  <si>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</si>
  <si>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</si>
  <si>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</si>
  <si>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</si>
  <si>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</si>
  <si>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</si>
  <si>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</si>
  <si>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</si>
  <si>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</si>
  <si>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</si>
  <si>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</si>
  <si>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</si>
  <si>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</si>
  <si>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</si>
  <si>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</si>
  <si>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</si>
  <si>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</si>
  <si>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</si>
  <si>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</si>
  <si>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</si>
  <si>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</si>
  <si>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</si>
  <si>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</si>
  <si>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</si>
  <si>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</si>
  <si>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</si>
  <si>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</si>
  <si>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</si>
  <si>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</si>
  <si>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</si>
  <si>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</si>
  <si>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</si>
  <si>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</si>
  <si>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</si>
  <si>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</si>
  <si>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</si>
  <si>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</si>
  <si>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</si>
  <si>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</si>
  <si>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</si>
  <si>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</si>
  <si>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</si>
  <si>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</si>
  <si>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</si>
  <si>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</si>
  <si>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</si>
  <si>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</si>
  <si>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</si>
  <si>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</si>
  <si>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</si>
  <si>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</si>
  <si>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</si>
  <si>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</si>
  <si>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</si>
  <si>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</si>
  <si>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</si>
  <si>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</si>
  <si>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</si>
  <si>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</si>
  <si>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</si>
  <si>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</si>
  <si>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</si>
  <si>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</si>
  <si>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</si>
  <si>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</si>
  <si>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</si>
  <si>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</si>
  <si>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</si>
  <si>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</si>
  <si>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</si>
  <si>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</si>
  <si>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</si>
  <si>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</si>
  <si>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</si>
  <si>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</si>
  <si>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</si>
  <si>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</si>
  <si>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</si>
  <si>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</si>
  <si>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</si>
  <si>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</si>
  <si>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</si>
  <si>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</si>
  <si>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</si>
  <si>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</si>
  <si>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</si>
  <si>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</si>
  <si>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</si>
  <si>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</si>
  <si>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</si>
  <si>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</si>
  <si>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</si>
  <si>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</si>
  <si>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</si>
  <si>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</si>
  <si>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</si>
  <si>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</si>
  <si>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</si>
  <si>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</si>
  <si>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</si>
  <si>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</si>
  <si>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</si>
  <si>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</si>
  <si>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</si>
  <si>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</si>
  <si>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</si>
  <si>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</si>
  <si>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</si>
  <si>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</si>
  <si>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</si>
  <si>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</si>
  <si>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</si>
  <si>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</si>
  <si>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</si>
  <si>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</si>
  <si>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</si>
  <si>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</si>
  <si>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</si>
  <si>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</si>
  <si>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</si>
  <si>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</si>
  <si>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</si>
  <si>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</si>
  <si>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</si>
  <si>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</si>
  <si>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</si>
  <si>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</si>
  <si>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</si>
  <si>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</si>
  <si>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</si>
  <si>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</si>
  <si>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</si>
  <si>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</si>
  <si>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</si>
  <si>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</si>
  <si>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</si>
  <si>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</si>
  <si>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</si>
  <si>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</si>
  <si>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</si>
  <si>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</si>
  <si>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</si>
  <si>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</si>
  <si>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</si>
  <si>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</si>
  <si>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</si>
  <si>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</si>
  <si>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</si>
  <si>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</si>
  <si>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</si>
  <si>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</si>
  <si>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</si>
  <si>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</si>
  <si>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</si>
  <si>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</si>
  <si>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</si>
  <si>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</si>
  <si>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</si>
  <si>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</si>
  <si>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</si>
  <si>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</si>
  <si>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</si>
  <si>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</si>
  <si>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</si>
  <si>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</si>
  <si>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</si>
  <si>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</si>
  <si>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</si>
  <si>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</si>
  <si>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</si>
  <si>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</si>
  <si>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</si>
  <si>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</si>
  <si>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</si>
  <si>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</si>
  <si>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</si>
  <si>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</si>
  <si>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</si>
  <si>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</si>
  <si>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</si>
  <si>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</si>
  <si>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</si>
  <si>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</si>
  <si>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CPR=0.25%;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</si>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</sst>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s>
  <cellStyleXfs count="12">
    <xf numFmtId="0" fontId="0" fillId="0" borderId="0"/>
    <xf numFmtId="167" fontId="34" fillId="0" borderId="0"/>
    <xf numFmtId="167" fontId="34" fillId="0" borderId="0"/>
    <xf numFmtId="0" fontId="6" fillId="0" borderId="0"/>
    <xf numFmtId="0" fontId="35" fillId="0" borderId="0">
      <protection locked="0"/>
    </xf>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397">
    <xf numFmtId="0" fontId="0" fillId="0" borderId="0" xfId="0" applyProtection="1"/>
    <xf numFmtId="0" fontId="34" fillId="0" borderId="0" xfId="6" applyFont="1" applyProtection="1"/>
    <xf numFmtId="0" fontId="34"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6" fillId="0" borderId="12" xfId="3" applyFont="1" applyBorder="1" applyAlignment="1" applyProtection="1">
      <alignment horizontal="center" vertical="center" wrapText="1"/>
    </xf>
    <xf numFmtId="0" fontId="6" fillId="0" borderId="13" xfId="3" quotePrefix="1" applyFont="1" applyBorder="1" applyAlignment="1" applyProtection="1">
      <alignment horizontal="center" vertical="center" wrapText="1"/>
    </xf>
    <xf numFmtId="0" fontId="6"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3"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26" fillId="0" borderId="0" xfId="0" applyFont="1" applyAlignment="1" applyProtection="1">
      <alignment horizontal="center" vertical="center" wrapText="1"/>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0" fontId="27" fillId="0" borderId="0" xfId="0" applyFon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9" fillId="5" borderId="17" xfId="0" applyFont="1" applyFill="1" applyBorder="1" applyAlignment="1" applyProtection="1">
      <alignment horizontal="center" vertical="center" wrapText="1"/>
    </xf>
    <xf numFmtId="14" fontId="30" fillId="0" borderId="0" xfId="0" applyNumberFormat="1" applyFont="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center" vertical="center" wrapText="1"/>
    </xf>
    <xf numFmtId="0" fontId="21" fillId="6" borderId="0" xfId="0" applyFont="1" applyFill="1" applyAlignment="1" applyProtection="1">
      <alignment horizontal="right"/>
    </xf>
    <xf numFmtId="0" fontId="31"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2" fillId="0" borderId="0" xfId="0" applyFont="1" applyAlignment="1" applyProtection="1">
      <alignment horizontal="right"/>
    </xf>
    <xf numFmtId="0" fontId="33" fillId="0" borderId="18" xfId="0" applyFont="1" applyBorder="1" applyProtection="1"/>
    <xf numFmtId="0" fontId="21" fillId="0" borderId="19" xfId="0" applyFont="1" applyBorder="1" applyProtection="1"/>
    <xf numFmtId="0" fontId="21" fillId="0" borderId="20" xfId="0" applyFont="1" applyBorder="1" applyProtection="1"/>
    <xf numFmtId="0" fontId="34" fillId="0" borderId="0" xfId="0" applyFont="1" applyProtection="1"/>
    <xf numFmtId="0" fontId="31" fillId="6" borderId="0" xfId="0" applyFont="1" applyFill="1" applyAlignment="1" applyProtection="1">
      <alignment horizontal="center"/>
    </xf>
    <xf numFmtId="0" fontId="34" fillId="7" borderId="1" xfId="0" applyFont="1" applyFill="1" applyBorder="1" applyProtection="1"/>
    <xf numFmtId="0" fontId="34" fillId="7" borderId="2" xfId="0" applyFont="1" applyFill="1" applyBorder="1" applyProtection="1"/>
    <xf numFmtId="0" fontId="33" fillId="0" borderId="22" xfId="0" applyFont="1" applyBorder="1" applyProtection="1"/>
    <xf numFmtId="0" fontId="21" fillId="0" borderId="23" xfId="0" applyFont="1" applyBorder="1" applyProtection="1"/>
    <xf numFmtId="0" fontId="21" fillId="0" borderId="24" xfId="0" applyFont="1" applyBorder="1" applyProtection="1"/>
    <xf numFmtId="0" fontId="34" fillId="7" borderId="25" xfId="0" applyFont="1" applyFill="1" applyBorder="1" applyProtection="1"/>
    <xf numFmtId="0" fontId="34" fillId="7" borderId="26" xfId="0" applyFont="1" applyFill="1" applyBorder="1" applyProtection="1"/>
    <xf numFmtId="0" fontId="33" fillId="0" borderId="27" xfId="0" applyFont="1" applyBorder="1" applyProtection="1"/>
    <xf numFmtId="0" fontId="21" fillId="0" borderId="26" xfId="0" applyFont="1" applyBorder="1" applyProtection="1"/>
    <xf numFmtId="0" fontId="21" fillId="0" borderId="28" xfId="0" applyFont="1" applyBorder="1" applyProtection="1"/>
    <xf numFmtId="0" fontId="34" fillId="7" borderId="6" xfId="0" applyFont="1" applyFill="1" applyBorder="1" applyProtection="1"/>
    <xf numFmtId="0" fontId="34" fillId="7" borderId="7" xfId="0" applyFont="1" applyFill="1" applyBorder="1" applyProtection="1"/>
    <xf numFmtId="0" fontId="35" fillId="0" borderId="29" xfId="4" applyFont="1" applyBorder="1" applyProtection="1"/>
    <xf numFmtId="0" fontId="21" fillId="0" borderId="7" xfId="0" applyFont="1" applyBorder="1" applyProtection="1"/>
    <xf numFmtId="0" fontId="21" fillId="0" borderId="8" xfId="0" applyFont="1" applyBorder="1" applyProtection="1"/>
    <xf numFmtId="0" fontId="36" fillId="0" borderId="2" xfId="0" applyFont="1" applyBorder="1" applyProtection="1"/>
    <xf numFmtId="0" fontId="35" fillId="0" borderId="0" xfId="4" applyFont="1" applyProtection="1"/>
    <xf numFmtId="0" fontId="36" fillId="0" borderId="0" xfId="0" applyFont="1" applyProtection="1"/>
    <xf numFmtId="0" fontId="34" fillId="0" borderId="7" xfId="0" applyFont="1" applyBorder="1" applyProtection="1"/>
    <xf numFmtId="0" fontId="34" fillId="0" borderId="8" xfId="0" applyFont="1" applyBorder="1" applyProtection="1"/>
    <xf numFmtId="0" fontId="34" fillId="7" borderId="18" xfId="0" applyFont="1" applyFill="1" applyBorder="1" applyAlignment="1" applyProtection="1">
      <alignment horizontal="center"/>
    </xf>
    <xf numFmtId="0" fontId="34" fillId="7" borderId="30" xfId="0" applyFont="1" applyFill="1" applyBorder="1" applyAlignment="1" applyProtection="1">
      <alignment horizontal="center"/>
    </xf>
    <xf numFmtId="0" fontId="34" fillId="7" borderId="20" xfId="0" applyFont="1" applyFill="1" applyBorder="1" applyAlignment="1" applyProtection="1">
      <alignment horizontal="center"/>
    </xf>
    <xf numFmtId="0" fontId="34" fillId="7" borderId="4" xfId="0" applyFont="1" applyFill="1" applyBorder="1" applyProtection="1"/>
    <xf numFmtId="0" fontId="34" fillId="7" borderId="0" xfId="0" applyFont="1" applyFill="1" applyProtection="1"/>
    <xf numFmtId="0" fontId="34" fillId="7" borderId="31" xfId="0" applyFont="1" applyFill="1" applyBorder="1" applyProtection="1"/>
    <xf numFmtId="0" fontId="34" fillId="7" borderId="33" xfId="0" applyFont="1" applyFill="1" applyBorder="1" applyProtection="1"/>
    <xf numFmtId="0" fontId="34" fillId="7" borderId="34" xfId="0" applyFont="1" applyFill="1" applyBorder="1" applyProtection="1"/>
    <xf numFmtId="0" fontId="34" fillId="0" borderId="0" xfId="0" applyFont="1" applyAlignment="1" applyProtection="1">
      <alignment horizontal="center"/>
    </xf>
    <xf numFmtId="0" fontId="21" fillId="0" borderId="5" xfId="0" applyFont="1" applyBorder="1" applyProtection="1"/>
    <xf numFmtId="0" fontId="34" fillId="7" borderId="37" xfId="0" applyFont="1" applyFill="1" applyBorder="1" applyAlignment="1" applyProtection="1">
      <alignment horizontal="center"/>
    </xf>
    <xf numFmtId="0" fontId="34" fillId="7" borderId="38"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38" xfId="0" applyFont="1" applyFill="1" applyBorder="1" applyProtection="1"/>
    <xf numFmtId="0" fontId="33" fillId="0" borderId="0" xfId="0" applyFont="1" applyAlignment="1" applyProtection="1">
      <alignment horizontal="center"/>
    </xf>
    <xf numFmtId="0" fontId="34" fillId="7" borderId="2" xfId="0" applyFont="1" applyFill="1" applyBorder="1" applyAlignment="1" applyProtection="1">
      <alignment horizontal="right"/>
    </xf>
    <xf numFmtId="10" fontId="21" fillId="0" borderId="39" xfId="0" applyNumberFormat="1" applyFont="1" applyBorder="1" applyProtection="1"/>
    <xf numFmtId="0" fontId="37" fillId="0" borderId="0" xfId="0" applyFont="1" applyProtection="1"/>
    <xf numFmtId="0" fontId="34" fillId="7" borderId="46" xfId="0" applyFont="1" applyFill="1" applyBorder="1" applyAlignment="1" applyProtection="1">
      <alignment horizontal="right"/>
    </xf>
    <xf numFmtId="14" fontId="21" fillId="0" borderId="8" xfId="0" applyNumberFormat="1" applyFont="1" applyBorder="1" applyProtection="1"/>
    <xf numFmtId="0" fontId="38" fillId="0" borderId="0" xfId="0" applyFont="1" applyProtection="1"/>
    <xf numFmtId="0" fontId="32" fillId="0" borderId="0" xfId="0" applyFont="1" applyProtection="1"/>
    <xf numFmtId="0" fontId="34" fillId="0" borderId="4" xfId="0" applyFont="1" applyBorder="1" applyAlignment="1" applyProtection="1">
      <alignment horizontal="center"/>
    </xf>
    <xf numFmtId="0" fontId="34" fillId="7" borderId="47" xfId="0" applyFont="1" applyFill="1" applyBorder="1" applyAlignment="1" applyProtection="1">
      <alignment horizontal="center"/>
    </xf>
    <xf numFmtId="0" fontId="34" fillId="7" borderId="48" xfId="0" applyFont="1" applyFill="1" applyBorder="1" applyAlignment="1" applyProtection="1">
      <alignment horizontal="center"/>
    </xf>
    <xf numFmtId="0" fontId="34" fillId="7" borderId="22" xfId="0" applyFont="1" applyFill="1" applyBorder="1" applyProtection="1"/>
    <xf numFmtId="0" fontId="37" fillId="7" borderId="24" xfId="0" applyFont="1" applyFill="1" applyBorder="1" applyProtection="1"/>
    <xf numFmtId="0" fontId="21" fillId="0" borderId="4" xfId="0" applyFont="1" applyBorder="1" applyProtection="1"/>
    <xf numFmtId="0" fontId="34" fillId="7" borderId="27" xfId="0" applyFont="1" applyFill="1" applyBorder="1" applyProtection="1"/>
    <xf numFmtId="0" fontId="37" fillId="7" borderId="28" xfId="0" applyFont="1" applyFill="1" applyBorder="1" applyProtection="1"/>
    <xf numFmtId="0" fontId="21" fillId="7" borderId="29" xfId="0" applyFont="1" applyFill="1" applyBorder="1" applyProtection="1"/>
    <xf numFmtId="0" fontId="34" fillId="7" borderId="51" xfId="0" applyFont="1" applyFill="1" applyBorder="1" applyProtection="1"/>
    <xf numFmtId="0" fontId="34" fillId="7" borderId="18" xfId="0" applyFont="1" applyFill="1" applyBorder="1" applyProtection="1"/>
    <xf numFmtId="0" fontId="32" fillId="7" borderId="19" xfId="0" applyFont="1" applyFill="1" applyBorder="1" applyProtection="1"/>
    <xf numFmtId="0" fontId="34" fillId="7" borderId="19" xfId="0" applyFont="1" applyFill="1" applyBorder="1" applyProtection="1"/>
    <xf numFmtId="0" fontId="34" fillId="7" borderId="54" xfId="0" applyFont="1" applyFill="1" applyBorder="1" applyProtection="1"/>
    <xf numFmtId="0" fontId="31" fillId="0" borderId="0" xfId="0" applyFont="1" applyProtection="1"/>
    <xf numFmtId="0" fontId="34" fillId="7" borderId="56" xfId="0" applyFont="1" applyFill="1" applyBorder="1" applyAlignment="1" applyProtection="1">
      <alignment horizontal="center"/>
    </xf>
    <xf numFmtId="0" fontId="34" fillId="7" borderId="55" xfId="0" applyFont="1" applyFill="1" applyBorder="1" applyAlignment="1" applyProtection="1">
      <alignment horizontal="center"/>
    </xf>
    <xf numFmtId="0" fontId="39" fillId="0" borderId="0" xfId="0" applyFont="1" applyProtection="1"/>
    <xf numFmtId="0" fontId="40" fillId="0" borderId="0" xfId="0" applyFont="1" applyAlignment="1" applyProtection="1">
      <alignment horizontal="center"/>
    </xf>
    <xf numFmtId="0" fontId="32" fillId="7" borderId="18" xfId="0" applyFont="1" applyFill="1" applyBorder="1" applyProtection="1"/>
    <xf numFmtId="0" fontId="34" fillId="7" borderId="59" xfId="0" applyFont="1" applyFill="1" applyBorder="1" applyProtection="1"/>
    <xf numFmtId="0" fontId="41" fillId="0" borderId="0" xfId="0" applyFont="1" applyAlignment="1" applyProtection="1">
      <alignment horizontal="right"/>
    </xf>
    <xf numFmtId="4" fontId="42" fillId="0" borderId="0" xfId="0" applyNumberFormat="1" applyFont="1" applyProtection="1"/>
    <xf numFmtId="0" fontId="34" fillId="7" borderId="60" xfId="0" applyFont="1" applyFill="1" applyBorder="1" applyProtection="1"/>
    <xf numFmtId="0" fontId="34" fillId="7" borderId="61" xfId="0" applyFont="1" applyFill="1" applyBorder="1" applyProtection="1"/>
    <xf numFmtId="0" fontId="34" fillId="7" borderId="62" xfId="0" applyFont="1" applyFill="1" applyBorder="1" applyProtection="1"/>
    <xf numFmtId="0" fontId="34" fillId="7" borderId="54" xfId="0" applyFont="1" applyFill="1" applyBorder="1" applyAlignment="1" applyProtection="1">
      <alignment horizontal="right"/>
    </xf>
    <xf numFmtId="0" fontId="34" fillId="7" borderId="63" xfId="0" applyFont="1" applyFill="1" applyBorder="1" applyProtection="1"/>
    <xf numFmtId="0" fontId="34" fillId="7" borderId="64" xfId="0" applyFont="1" applyFill="1" applyBorder="1" applyProtection="1"/>
    <xf numFmtId="0" fontId="34" fillId="7" borderId="49" xfId="0" applyFont="1" applyFill="1" applyBorder="1" applyProtection="1"/>
    <xf numFmtId="0" fontId="34" fillId="7" borderId="65" xfId="0" applyFont="1" applyFill="1" applyBorder="1" applyProtection="1"/>
    <xf numFmtId="0" fontId="34" fillId="7" borderId="66" xfId="0" applyFont="1" applyFill="1" applyBorder="1" applyProtection="1"/>
    <xf numFmtId="0" fontId="34" fillId="7" borderId="67" xfId="0" applyFont="1" applyFill="1" applyBorder="1" applyProtection="1"/>
    <xf numFmtId="0" fontId="34" fillId="0" borderId="0" xfId="8" applyFont="1" applyAlignment="1" applyProtection="1">
      <alignment horizontal="center"/>
    </xf>
    <xf numFmtId="0" fontId="32" fillId="0" borderId="0" xfId="8" applyFont="1" applyProtection="1"/>
    <xf numFmtId="168" fontId="34" fillId="0" borderId="0" xfId="1" applyNumberFormat="1" applyFont="1" applyProtection="1"/>
    <xf numFmtId="4" fontId="34" fillId="0" borderId="0" xfId="8" applyNumberFormat="1" applyFont="1" applyProtection="1"/>
    <xf numFmtId="0" fontId="31" fillId="0" borderId="0" xfId="0" applyFont="1" applyAlignment="1" applyProtection="1">
      <alignment horizontal="center"/>
    </xf>
    <xf numFmtId="0" fontId="43" fillId="0" borderId="0" xfId="0" applyFont="1" applyProtection="1"/>
    <xf numFmtId="168" fontId="21" fillId="0" borderId="0" xfId="1" applyNumberFormat="1" applyFont="1" applyProtection="1"/>
    <xf numFmtId="0" fontId="36" fillId="0" borderId="7" xfId="0" applyFont="1" applyBorder="1" applyProtection="1"/>
    <xf numFmtId="0" fontId="34" fillId="7" borderId="69" xfId="0" applyFont="1" applyFill="1" applyBorder="1" applyAlignment="1" applyProtection="1">
      <alignment horizontal="center"/>
    </xf>
    <xf numFmtId="0" fontId="34"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7" fillId="7" borderId="26" xfId="0" applyFont="1" applyFill="1" applyBorder="1" applyProtection="1"/>
    <xf numFmtId="0" fontId="37"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2"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4" fillId="7" borderId="19" xfId="0" applyFont="1" applyFill="1" applyBorder="1" applyAlignment="1" applyProtection="1">
      <alignment horizontal="center"/>
    </xf>
    <xf numFmtId="0" fontId="34" fillId="7" borderId="72" xfId="0" applyFont="1" applyFill="1" applyBorder="1" applyProtection="1"/>
    <xf numFmtId="0" fontId="32" fillId="7" borderId="54" xfId="0" applyFont="1" applyFill="1" applyBorder="1" applyAlignment="1" applyProtection="1">
      <alignment horizontal="right"/>
    </xf>
    <xf numFmtId="0" fontId="32" fillId="0" borderId="7" xfId="0" applyFont="1" applyBorder="1" applyAlignment="1" applyProtection="1">
      <alignment horizontal="right"/>
    </xf>
    <xf numFmtId="168" fontId="34" fillId="0" borderId="7" xfId="0" applyNumberFormat="1" applyFont="1" applyBorder="1" applyProtection="1"/>
    <xf numFmtId="0" fontId="32"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4" fillId="0" borderId="7" xfId="1" applyNumberFormat="1" applyFont="1" applyBorder="1" applyProtection="1"/>
    <xf numFmtId="0" fontId="32"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4" fillId="7" borderId="44" xfId="0" applyFont="1" applyFill="1" applyBorder="1" applyProtection="1"/>
    <xf numFmtId="0" fontId="34" fillId="7" borderId="78" xfId="0" applyFont="1" applyFill="1" applyBorder="1" applyProtection="1"/>
    <xf numFmtId="0" fontId="34" fillId="7" borderId="79" xfId="0" applyFont="1" applyFill="1" applyBorder="1" applyProtection="1"/>
    <xf numFmtId="0" fontId="34" fillId="6" borderId="0" xfId="6" applyFont="1" applyFill="1" applyAlignment="1" applyProtection="1">
      <alignment horizontal="right"/>
    </xf>
    <xf numFmtId="0" fontId="31" fillId="6" borderId="0" xfId="6" applyFont="1" applyFill="1" applyProtection="1"/>
    <xf numFmtId="0" fontId="34" fillId="6" borderId="0" xfId="6" applyFont="1" applyFill="1" applyProtection="1"/>
    <xf numFmtId="0" fontId="34" fillId="0" borderId="0" xfId="6" applyFont="1" applyAlignment="1" applyProtection="1">
      <alignment horizontal="right"/>
    </xf>
    <xf numFmtId="0" fontId="32" fillId="0" borderId="0" xfId="6" applyFont="1" applyAlignment="1" applyProtection="1">
      <alignment horizontal="right"/>
    </xf>
    <xf numFmtId="14" fontId="33" fillId="0" borderId="18" xfId="6" applyNumberFormat="1" applyFont="1" applyBorder="1" applyProtection="1"/>
    <xf numFmtId="0" fontId="34" fillId="0" borderId="19" xfId="6" applyFont="1" applyBorder="1" applyProtection="1"/>
    <xf numFmtId="0" fontId="34" fillId="0" borderId="20" xfId="6" applyFont="1" applyBorder="1" applyProtection="1"/>
    <xf numFmtId="0" fontId="31" fillId="6" borderId="0" xfId="6" applyFont="1" applyFill="1" applyAlignment="1" applyProtection="1">
      <alignment horizontal="center"/>
    </xf>
    <xf numFmtId="0" fontId="34" fillId="0" borderId="0" xfId="6" applyFont="1" applyAlignment="1" applyProtection="1">
      <alignment horizontal="center"/>
    </xf>
    <xf numFmtId="0" fontId="38" fillId="0" borderId="0" xfId="6" applyFont="1" applyProtection="1"/>
    <xf numFmtId="0" fontId="34" fillId="7" borderId="56" xfId="6" applyFont="1" applyFill="1" applyBorder="1" applyProtection="1"/>
    <xf numFmtId="0" fontId="34" fillId="7" borderId="80" xfId="8" applyFont="1" applyFill="1" applyBorder="1" applyProtection="1"/>
    <xf numFmtId="0" fontId="34" fillId="7" borderId="3" xfId="8" applyFont="1" applyFill="1" applyBorder="1" applyProtection="1"/>
    <xf numFmtId="0" fontId="34" fillId="7" borderId="79" xfId="8" applyFont="1" applyFill="1" applyBorder="1" applyAlignment="1" applyProtection="1">
      <alignment horizontal="left"/>
    </xf>
    <xf numFmtId="0" fontId="34" fillId="7" borderId="81" xfId="7" applyFont="1" applyFill="1" applyBorder="1" applyAlignment="1" applyProtection="1">
      <alignment horizontal="left"/>
    </xf>
    <xf numFmtId="0" fontId="38" fillId="0" borderId="0" xfId="6" applyFont="1" applyAlignment="1" applyProtection="1">
      <alignment horizontal="left"/>
    </xf>
    <xf numFmtId="0" fontId="34" fillId="0" borderId="0" xfId="0" applyFont="1" applyAlignment="1" applyProtection="1">
      <alignment horizontal="right"/>
    </xf>
    <xf numFmtId="0" fontId="34" fillId="0" borderId="0" xfId="0" applyFont="1" applyAlignment="1" applyProtection="1">
      <alignment horizontal="right" wrapText="1"/>
    </xf>
    <xf numFmtId="0" fontId="34" fillId="0" borderId="0" xfId="6" applyFont="1" applyAlignment="1" applyProtection="1">
      <alignment horizontal="center" vertical="center"/>
    </xf>
    <xf numFmtId="0" fontId="34" fillId="0" borderId="0" xfId="6" applyFont="1" applyAlignment="1" applyProtection="1">
      <alignment vertical="center"/>
    </xf>
    <xf numFmtId="0" fontId="34" fillId="7" borderId="69" xfId="6" applyFont="1" applyFill="1" applyBorder="1" applyAlignment="1" applyProtection="1">
      <alignment horizontal="center" vertical="center" wrapText="1"/>
    </xf>
    <xf numFmtId="0" fontId="34" fillId="6" borderId="0" xfId="8" applyFont="1" applyFill="1" applyAlignment="1" applyProtection="1">
      <alignment horizontal="right"/>
    </xf>
    <xf numFmtId="0" fontId="31" fillId="6" borderId="0" xfId="8" applyFont="1" applyFill="1" applyProtection="1"/>
    <xf numFmtId="0" fontId="34" fillId="6" borderId="0" xfId="8" applyFont="1" applyFill="1" applyProtection="1"/>
    <xf numFmtId="0" fontId="34" fillId="0" borderId="0" xfId="8" applyFont="1" applyAlignment="1" applyProtection="1">
      <alignment horizontal="right"/>
    </xf>
    <xf numFmtId="0" fontId="32" fillId="0" borderId="0" xfId="8" applyFont="1" applyAlignment="1" applyProtection="1">
      <alignment horizontal="right"/>
    </xf>
    <xf numFmtId="0" fontId="33" fillId="0" borderId="18" xfId="8" applyFont="1" applyBorder="1" applyProtection="1"/>
    <xf numFmtId="0" fontId="34" fillId="0" borderId="19" xfId="8" applyFont="1" applyBorder="1" applyProtection="1"/>
    <xf numFmtId="0" fontId="34" fillId="0" borderId="20" xfId="8" applyFont="1" applyBorder="1" applyProtection="1"/>
    <xf numFmtId="0" fontId="31" fillId="6" borderId="0" xfId="8" applyFont="1" applyFill="1" applyAlignment="1" applyProtection="1">
      <alignment horizontal="center"/>
    </xf>
    <xf numFmtId="0" fontId="38" fillId="0" borderId="0" xfId="8" applyFont="1" applyProtection="1"/>
    <xf numFmtId="0" fontId="21" fillId="7" borderId="4" xfId="0" applyFont="1" applyFill="1" applyBorder="1" applyProtection="1"/>
    <xf numFmtId="0" fontId="34" fillId="0" borderId="19" xfId="0" applyFont="1" applyBorder="1" applyProtection="1"/>
    <xf numFmtId="10" fontId="15" fillId="0" borderId="0" xfId="0" applyNumberFormat="1" applyFont="1" applyAlignment="1" applyProtection="1">
      <alignment horizontal="center" vertical="center" wrapText="1"/>
    </xf>
    <xf numFmtId="0" fontId="6" fillId="0" borderId="0" xfId="3"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4" fillId="0" borderId="69" xfId="10" applyNumberFormat="1" applyFont="1" applyBorder="1" applyAlignment="1" applyProtection="1">
      <alignment horizontal="right"/>
    </xf>
    <xf numFmtId="37" fontId="34" fillId="0" borderId="27" xfId="1" applyNumberFormat="1" applyFont="1" applyBorder="1" applyAlignment="1" applyProtection="1">
      <alignment horizontal="right"/>
    </xf>
    <xf numFmtId="37" fontId="34" fillId="0" borderId="33" xfId="1" applyNumberFormat="1" applyFont="1" applyBorder="1" applyAlignment="1" applyProtection="1">
      <alignment horizontal="right"/>
    </xf>
    <xf numFmtId="37" fontId="34" fillId="0" borderId="59" xfId="1" applyNumberFormat="1" applyFont="1" applyBorder="1" applyAlignment="1" applyProtection="1">
      <alignment horizontal="right"/>
    </xf>
    <xf numFmtId="37" fontId="34" fillId="0" borderId="26" xfId="1" applyNumberFormat="1" applyFont="1" applyBorder="1" applyAlignment="1" applyProtection="1">
      <alignment horizontal="right"/>
    </xf>
    <xf numFmtId="37" fontId="34" fillId="0" borderId="43" xfId="1" applyNumberFormat="1" applyFont="1" applyBorder="1" applyAlignment="1" applyProtection="1">
      <alignment horizontal="right"/>
    </xf>
    <xf numFmtId="37" fontId="34" fillId="0" borderId="27" xfId="0" applyNumberFormat="1" applyFont="1" applyBorder="1" applyProtection="1"/>
    <xf numFmtId="37" fontId="34" fillId="0" borderId="33" xfId="0" applyNumberFormat="1" applyFont="1" applyBorder="1" applyProtection="1"/>
    <xf numFmtId="37" fontId="34" fillId="0" borderId="59" xfId="0" applyNumberFormat="1" applyFont="1" applyBorder="1" applyProtection="1"/>
    <xf numFmtId="37" fontId="34" fillId="0" borderId="26" xfId="0" applyNumberFormat="1" applyFont="1" applyBorder="1" applyProtection="1"/>
    <xf numFmtId="37" fontId="34" fillId="0" borderId="43" xfId="0" applyNumberFormat="1" applyFont="1" applyBorder="1" applyProtection="1"/>
    <xf numFmtId="37" fontId="34" fillId="0" borderId="32" xfId="1" applyNumberFormat="1" applyFont="1" applyBorder="1" applyProtection="1"/>
    <xf numFmtId="37" fontId="34" fillId="0" borderId="31" xfId="1" applyNumberFormat="1" applyFont="1" applyBorder="1" applyProtection="1"/>
    <xf numFmtId="37" fontId="34" fillId="0" borderId="73" xfId="1" applyNumberFormat="1" applyFont="1" applyBorder="1" applyProtection="1"/>
    <xf numFmtId="37" fontId="34" fillId="0" borderId="74" xfId="1" applyNumberFormat="1" applyFont="1" applyBorder="1" applyProtection="1"/>
    <xf numFmtId="37" fontId="34" fillId="0" borderId="30" xfId="1" applyNumberFormat="1" applyFont="1" applyBorder="1" applyProtection="1"/>
    <xf numFmtId="37" fontId="34" fillId="0" borderId="54" xfId="1" applyNumberFormat="1" applyFont="1" applyBorder="1" applyProtection="1"/>
    <xf numFmtId="37" fontId="34" fillId="0" borderId="19" xfId="1" applyNumberFormat="1" applyFont="1" applyBorder="1" applyProtection="1"/>
    <xf numFmtId="37" fontId="34"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4" fillId="0" borderId="27" xfId="1" applyNumberFormat="1" applyFont="1" applyBorder="1" applyProtection="1"/>
    <xf numFmtId="37" fontId="34" fillId="0" borderId="33" xfId="1" applyNumberFormat="1" applyFont="1" applyBorder="1" applyProtection="1"/>
    <xf numFmtId="37" fontId="34" fillId="0" borderId="59" xfId="1" applyNumberFormat="1" applyFont="1" applyBorder="1" applyProtection="1"/>
    <xf numFmtId="37" fontId="34" fillId="0" borderId="26" xfId="1" applyNumberFormat="1" applyFont="1" applyBorder="1" applyProtection="1"/>
    <xf numFmtId="37" fontId="34" fillId="0" borderId="43" xfId="1" applyNumberFormat="1" applyFont="1" applyBorder="1" applyProtection="1"/>
    <xf numFmtId="37" fontId="34" fillId="0" borderId="44" xfId="1" applyNumberFormat="1" applyFont="1" applyBorder="1" applyProtection="1"/>
    <xf numFmtId="37" fontId="34" fillId="0" borderId="45" xfId="1" applyNumberFormat="1" applyFont="1" applyBorder="1" applyProtection="1"/>
    <xf numFmtId="3" fontId="34"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4" fillId="0" borderId="3" xfId="5" applyNumberFormat="1" applyFont="1" applyBorder="1" applyProtection="1"/>
    <xf numFmtId="37" fontId="34" fillId="0" borderId="49" xfId="1" applyNumberFormat="1" applyFont="1" applyBorder="1" applyAlignment="1" applyProtection="1">
      <alignment vertical="center"/>
    </xf>
    <xf numFmtId="37" fontId="34" fillId="0" borderId="50" xfId="1" applyNumberFormat="1" applyFont="1" applyBorder="1" applyAlignment="1" applyProtection="1">
      <alignment vertical="center"/>
    </xf>
    <xf numFmtId="37" fontId="34" fillId="0" borderId="33"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52" xfId="1" applyNumberFormat="1" applyFont="1" applyBorder="1" applyAlignment="1" applyProtection="1">
      <alignment vertical="center"/>
    </xf>
    <xf numFmtId="37" fontId="34"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4" fillId="0" borderId="28" xfId="1" applyNumberFormat="1" applyFont="1" applyBorder="1" applyProtection="1"/>
    <xf numFmtId="37" fontId="34" fillId="0" borderId="51" xfId="1" applyNumberFormat="1" applyFont="1" applyBorder="1" applyProtection="1"/>
    <xf numFmtId="37" fontId="34" fillId="0" borderId="20" xfId="1" applyNumberFormat="1" applyFont="1" applyBorder="1" applyProtection="1"/>
    <xf numFmtId="37" fontId="34" fillId="0" borderId="36" xfId="1" applyNumberFormat="1" applyFont="1" applyBorder="1" applyProtection="1"/>
    <xf numFmtId="37" fontId="34" fillId="0" borderId="68" xfId="1" applyNumberFormat="1" applyFont="1" applyBorder="1" applyProtection="1"/>
    <xf numFmtId="169" fontId="34" fillId="0" borderId="70" xfId="9" applyNumberFormat="1" applyFont="1" applyBorder="1" applyAlignment="1" applyProtection="1">
      <alignment horizontal="right" indent="1"/>
    </xf>
    <xf numFmtId="0" fontId="34" fillId="0" borderId="70" xfId="0" applyFont="1" applyBorder="1" applyAlignment="1" applyProtection="1">
      <alignment horizontal="right" indent="1"/>
    </xf>
    <xf numFmtId="169" fontId="34" fillId="0" borderId="71" xfId="9" applyNumberFormat="1" applyFont="1" applyBorder="1" applyAlignment="1" applyProtection="1">
      <alignment horizontal="right" indent="1"/>
    </xf>
    <xf numFmtId="169" fontId="34"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4"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4" fillId="0" borderId="73" xfId="0" applyNumberFormat="1" applyFont="1" applyBorder="1" applyAlignment="1" applyProtection="1">
      <alignment horizontal="right" indent="1"/>
    </xf>
    <xf numFmtId="3" fontId="34" fillId="0" borderId="31" xfId="0" applyNumberFormat="1" applyFont="1" applyBorder="1" applyAlignment="1" applyProtection="1">
      <alignment horizontal="right" indent="1"/>
    </xf>
    <xf numFmtId="3" fontId="34"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4" fillId="0" borderId="39" xfId="1" applyNumberFormat="1" applyFont="1" applyBorder="1" applyAlignment="1" applyProtection="1">
      <alignment horizontal="right" indent="1"/>
    </xf>
    <xf numFmtId="0" fontId="44" fillId="0" borderId="32" xfId="0" applyFont="1" applyBorder="1" applyAlignment="1" applyProtection="1">
      <alignment horizontal="center"/>
    </xf>
    <xf numFmtId="0" fontId="44" fillId="0" borderId="33" xfId="0" applyFont="1" applyBorder="1" applyAlignment="1" applyProtection="1">
      <alignment horizontal="center"/>
    </xf>
    <xf numFmtId="0" fontId="44" fillId="0" borderId="28" xfId="0" applyFont="1" applyBorder="1" applyAlignment="1" applyProtection="1">
      <alignment horizontal="center"/>
    </xf>
    <xf numFmtId="0" fontId="44" fillId="0" borderId="27" xfId="0" applyFont="1" applyBorder="1" applyAlignment="1" applyProtection="1">
      <alignment horizontal="center"/>
    </xf>
    <xf numFmtId="0" fontId="44" fillId="0" borderId="35" xfId="0" applyFont="1" applyBorder="1" applyAlignment="1" applyProtection="1">
      <alignment horizontal="center"/>
    </xf>
    <xf numFmtId="0" fontId="44" fillId="0" borderId="34" xfId="0" applyFont="1" applyBorder="1" applyAlignment="1" applyProtection="1">
      <alignment horizontal="center"/>
    </xf>
    <xf numFmtId="0" fontId="44" fillId="0" borderId="40" xfId="0" applyFont="1" applyBorder="1" applyAlignment="1" applyProtection="1">
      <alignment horizontal="center"/>
    </xf>
    <xf numFmtId="0" fontId="44" fillId="0" borderId="41" xfId="0" applyFont="1" applyBorder="1" applyAlignment="1" applyProtection="1">
      <alignment horizontal="center"/>
    </xf>
    <xf numFmtId="0" fontId="44" fillId="0" borderId="42" xfId="0" applyFont="1" applyBorder="1" applyAlignment="1" applyProtection="1">
      <alignment horizontal="center"/>
    </xf>
    <xf numFmtId="0" fontId="44" fillId="0" borderId="43" xfId="0" applyFont="1" applyBorder="1" applyAlignment="1" applyProtection="1">
      <alignment horizontal="center"/>
    </xf>
    <xf numFmtId="0" fontId="44" fillId="0" borderId="44" xfId="0" applyFont="1" applyBorder="1" applyAlignment="1" applyProtection="1">
      <alignment horizontal="center"/>
    </xf>
    <xf numFmtId="0" fontId="44" fillId="0" borderId="45" xfId="0" applyFont="1" applyBorder="1" applyAlignment="1" applyProtection="1">
      <alignment horizontal="center"/>
    </xf>
    <xf numFmtId="0" fontId="44" fillId="0" borderId="57" xfId="0" applyFont="1" applyBorder="1" applyAlignment="1" applyProtection="1">
      <alignment horizontal="center"/>
    </xf>
    <xf numFmtId="0" fontId="44"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4" fillId="0" borderId="20" xfId="6" applyNumberFormat="1" applyFont="1" applyBorder="1" applyProtection="1"/>
    <xf numFmtId="10" fontId="34" fillId="0" borderId="28" xfId="8" applyNumberFormat="1" applyFont="1" applyBorder="1" applyProtection="1"/>
    <xf numFmtId="10" fontId="34"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3" fillId="0" borderId="21" xfId="8" applyNumberFormat="1" applyFont="1" applyBorder="1" applyAlignment="1" applyProtection="1">
      <alignment horizontal="center"/>
    </xf>
    <xf numFmtId="14" fontId="33" fillId="0" borderId="21" xfId="6" applyNumberFormat="1" applyFont="1" applyBorder="1" applyAlignment="1" applyProtection="1">
      <alignment horizontal="center"/>
    </xf>
    <xf numFmtId="14" fontId="33"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9" fillId="0" borderId="0" xfId="3" quotePrefix="1" applyFont="1" applyAlignment="1" applyProtection="1">
      <alignment horizontal="center" vertical="center"/>
    </xf>
    <xf numFmtId="0" fontId="6" fillId="0" borderId="0" xfId="3" applyFont="1" applyAlignment="1" applyProtection="1">
      <alignment horizontal="center" vertical="center"/>
    </xf>
    <xf numFmtId="0" fontId="6" fillId="0" borderId="0" xfId="3" applyFont="1" applyAlignment="1" applyProtection="1">
      <alignment horizontal="center"/>
    </xf>
    <xf numFmtId="0" fontId="6" fillId="0" borderId="0" xfId="3" applyFont="1" applyAlignment="1" applyProtection="1">
      <alignment horizontal="center" vertical="center" wrapText="1"/>
    </xf>
    <xf numFmtId="0" fontId="6" fillId="0" borderId="0" xfId="3" applyFont="1" applyAlignment="1" applyProtection="1">
      <alignment horizontal="center" vertical="center"/>
    </xf>
    <xf numFmtId="0" fontId="0" fillId="0" borderId="0" xfId="0" applyProtection="1"/>
    <xf numFmtId="0" fontId="6" fillId="0" borderId="0" xfId="3" applyFont="1" applyProtection="1"/>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6" fillId="0" borderId="0" xfId="3" applyFont="1" applyAlignment="1" applyProtection="1">
      <alignment horizontal="left" vertical="center" wrapText="1"/>
    </xf>
    <xf numFmtId="0" fontId="28" fillId="0" borderId="0" xfId="0" applyFont="1" applyAlignment="1" applyProtection="1">
      <alignment horizontal="left" vertical="center" wrapText="1"/>
    </xf>
    <xf numFmtId="0" fontId="39" fillId="7" borderId="37" xfId="0" applyFont="1" applyFill="1" applyBorder="1" applyAlignment="1" applyProtection="1">
      <alignment horizontal="center" vertical="center"/>
    </xf>
    <xf numFmtId="0" fontId="39" fillId="7" borderId="47" xfId="0" applyFont="1" applyFill="1" applyBorder="1" applyAlignment="1" applyProtection="1">
      <alignment horizontal="center" vertical="center"/>
    </xf>
    <xf numFmtId="0" fontId="32" fillId="7" borderId="18" xfId="6" applyFont="1" applyFill="1" applyBorder="1" applyAlignment="1" applyProtection="1">
      <alignment horizontal="right"/>
    </xf>
    <xf numFmtId="0" fontId="0" fillId="0" borderId="20" xfId="0" applyBorder="1" applyAlignment="1" applyProtection="1">
      <alignment horizontal="right"/>
    </xf>
    <xf numFmtId="0" fontId="34" fillId="7"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2 3" xfId="4" xr:uid="{00000000-0005-0000-0000-000003000000}"/>
    <cellStyle name="Lien hypertexte" xfId="3" builtinId="8"/>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ourcentage"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tabColor rgb="FF847A75"/>
    <pageSetUpPr fitToPage="1"/>
  </sheetPr>
  <dimension ref="B2:J31"/>
  <sheetViews>
    <sheetView tabSelected="1" workbookViewId="0">
      <selection activeCell="J33" sqref="J33"/>
    </sheetView>
  </sheetViews>
  <sheetFormatPr baseColWidth="10"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86" t="s">
        <v>1</v>
      </c>
      <c r="F6" s="386"/>
      <c r="G6" s="386"/>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87" t="s">
        <v>7</v>
      </c>
      <c r="E24" s="388" t="s">
        <v>8</v>
      </c>
      <c r="F24" s="388"/>
      <c r="G24" s="388"/>
      <c r="H24" s="388"/>
      <c r="I24" s="8"/>
      <c r="J24" s="9"/>
    </row>
    <row r="25" spans="2:10" x14ac:dyDescent="0.25">
      <c r="B25" s="7"/>
      <c r="C25" s="8"/>
      <c r="D25" s="8"/>
      <c r="H25" s="8"/>
      <c r="I25" s="8"/>
      <c r="J25" s="9"/>
    </row>
    <row r="26" spans="2:10" x14ac:dyDescent="0.25">
      <c r="B26" s="7"/>
      <c r="C26" s="8"/>
      <c r="D26" s="387" t="s">
        <v>9</v>
      </c>
      <c r="E26" s="388" t="s">
        <v>8</v>
      </c>
      <c r="F26" s="388"/>
      <c r="G26" s="388"/>
      <c r="H26" s="388"/>
      <c r="I26" s="8"/>
      <c r="J26" s="9"/>
    </row>
    <row r="27" spans="2:10" x14ac:dyDescent="0.25">
      <c r="B27" s="7"/>
      <c r="C27" s="8"/>
      <c r="D27" s="16"/>
      <c r="E27" s="16"/>
      <c r="F27" s="16"/>
      <c r="G27" s="16"/>
      <c r="H27" s="16"/>
      <c r="I27" s="8"/>
      <c r="J27" s="9"/>
    </row>
    <row r="28" spans="2:10" x14ac:dyDescent="0.25">
      <c r="B28" s="7"/>
      <c r="C28" s="8"/>
      <c r="D28" s="387" t="s">
        <v>10</v>
      </c>
      <c r="E28" s="388" t="s">
        <v>8</v>
      </c>
      <c r="F28" s="388"/>
      <c r="G28" s="388"/>
      <c r="H28" s="388"/>
      <c r="I28" s="8"/>
      <c r="J28" s="9"/>
    </row>
    <row r="29" spans="2:10" x14ac:dyDescent="0.25">
      <c r="B29" s="7"/>
      <c r="C29" s="8"/>
      <c r="I29" s="8"/>
      <c r="J29" s="9"/>
    </row>
    <row r="30" spans="2:10" x14ac:dyDescent="0.25">
      <c r="B30" s="7"/>
      <c r="C30" s="8"/>
      <c r="D30" s="384" t="s">
        <v>11</v>
      </c>
      <c r="E30" s="385"/>
      <c r="F30" s="385"/>
      <c r="G30" s="385"/>
      <c r="H30" s="385"/>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D26:H26" location="'B2. HTT Public Sector Assets'!A1" display="Worksheet C: HTT Public Sector Assets" xr:uid="{00000000-0004-0000-0100-00001D000000}"/>
    <hyperlink ref="E26:I26" location="'B2. HTT Public Sector Assets'!A1" display="Worksheet C: HTT Public Sector Assets" xr:uid="{00000000-0004-0000-0100-00001E000000}"/>
    <hyperlink ref="F26:J26" location="'B2. HTT Public Sector Assets'!A1" display="Worksheet C: HTT Public Sector Assets" xr:uid="{00000000-0004-0000-0100-00001F000000}"/>
    <hyperlink ref="G26:K26" location="'B2. HTT Public Sector Assets'!A1" display="Worksheet C: HTT Public Sector Assets" xr:uid="{00000000-0004-0000-0100-000020000000}"/>
    <hyperlink ref="H26:L26" location="'B2. HTT Public Sector Assets'!A1" display="Worksheet C: HTT Public Sector Assets" xr:uid="{00000000-0004-0000-0100-000021000000}"/>
    <hyperlink ref="I26:M26" location="'B2. HTT Public Sector Assets'!A1" display="Worksheet C: HTT Public Sector Assets" xr:uid="{00000000-0004-0000-0100-000022000000}"/>
    <hyperlink ref="J26:N26" location="'B2. HTT Public Sector Assets'!A1" display="Worksheet C: HTT Public Sector Assets" xr:uid="{00000000-0004-0000-0100-000023000000}"/>
    <hyperlink ref="K26:O26" location="'B2. HTT Public Sector Assets'!A1" display="Worksheet C: HTT Public Sector Assets" xr:uid="{00000000-0004-0000-0100-000024000000}"/>
    <hyperlink ref="L26:P26" location="'B2. HTT Public Sector Assets'!A1" display="Worksheet C: HTT Public Sector Assets" xr:uid="{00000000-0004-0000-0100-000025000000}"/>
    <hyperlink ref="M26:Q26" location="'B2. HTT Public Sector Assets'!A1" display="Worksheet C: HTT Public Sector Assets" xr:uid="{00000000-0004-0000-0100-000026000000}"/>
    <hyperlink ref="N26:R26" location="'B2. HTT Public Sector Assets'!A1" display="Worksheet C: HTT Public Sector Assets" xr:uid="{00000000-0004-0000-0100-000027000000}"/>
    <hyperlink ref="O26:S26" location="'B2. HTT Public Sector Assets'!A1" display="Worksheet C: HTT Public Sector Assets" xr:uid="{00000000-0004-0000-0100-000028000000}"/>
    <hyperlink ref="P26:T26" location="'B2. HTT Public Sector Assets'!A1" display="Worksheet C: HTT Public Sector Assets" xr:uid="{00000000-0004-0000-0100-000029000000}"/>
    <hyperlink ref="Q26:U26" location="'B2. HTT Public Sector Assets'!A1" display="Worksheet C: HTT Public Sector Assets" xr:uid="{00000000-0004-0000-0100-00002A000000}"/>
    <hyperlink ref="R26:V26" location="'B2. HTT Public Sector Assets'!A1" display="Worksheet C: HTT Public Sector Assets" xr:uid="{00000000-0004-0000-0100-00002B000000}"/>
    <hyperlink ref="S26:W26" location="'B2. HTT Public Sector Assets'!A1" display="Worksheet C: HTT Public Sector Assets" xr:uid="{00000000-0004-0000-0100-00002C000000}"/>
    <hyperlink ref="T26:X26" location="'B2. HTT Public Sector Assets'!A1" display="Worksheet C: HTT Public Sector Assets" xr:uid="{00000000-0004-0000-0100-00002D000000}"/>
    <hyperlink ref="U26:Y26" location="'B2. HTT Public Sector Assets'!A1" display="Worksheet C: HTT Public Sector Assets" xr:uid="{00000000-0004-0000-0100-00002E000000}"/>
    <hyperlink ref="V26:Z26" location="'B2. HTT Public Sector Assets'!A1" display="Worksheet C: HTT Public Sector Assets" xr:uid="{00000000-0004-0000-0100-00002F000000}"/>
    <hyperlink ref="W26:AA26" location="'B2. HTT Public Sector Assets'!A1" display="Worksheet C: HTT Public Sector Assets" xr:uid="{00000000-0004-0000-0100-000030000000}"/>
    <hyperlink ref="X26:AB26" location="'B2. HTT Public Sector Assets'!A1" display="Worksheet C: HTT Public Sector Assets" xr:uid="{00000000-0004-0000-0100-000031000000}"/>
    <hyperlink ref="Y26:AC26" location="'B2. HTT Public Sector Assets'!A1" display="Worksheet C: HTT Public Sector Assets" xr:uid="{00000000-0004-0000-0100-000032000000}"/>
    <hyperlink ref="Z26:AD26" location="'B2. HTT Public Sector Assets'!A1" display="Worksheet C: HTT Public Sector Assets" xr:uid="{00000000-0004-0000-0100-000033000000}"/>
    <hyperlink ref="AA26:AE26" location="'B2. HTT Public Sector Assets'!A1" display="Worksheet C: HTT Public Sector Assets" xr:uid="{00000000-0004-0000-0100-000034000000}"/>
    <hyperlink ref="AB26:AF26" location="'B2. HTT Public Sector Assets'!A1" display="Worksheet C: HTT Public Sector Assets" xr:uid="{00000000-0004-0000-0100-000035000000}"/>
    <hyperlink ref="AC26:AG26" location="'B2. HTT Public Sector Assets'!A1" display="Worksheet C: HTT Public Sector Assets" xr:uid="{00000000-0004-0000-0100-000036000000}"/>
    <hyperlink ref="AD26:AH26" location="'B2. HTT Public Sector Assets'!A1" display="Worksheet C: HTT Public Sector Assets" xr:uid="{00000000-0004-0000-0100-000037000000}"/>
    <hyperlink ref="AE26:AI26" location="'B2. HTT Public Sector Assets'!A1" display="Worksheet C: HTT Public Sector Assets" xr:uid="{00000000-0004-0000-0100-000038000000}"/>
    <hyperlink ref="AF26:AJ26" location="'B2. HTT Public Sector Assets'!A1" display="Worksheet C: HTT Public Sector Assets" xr:uid="{00000000-0004-0000-0100-000039000000}"/>
    <hyperlink ref="D28:H28" location="'C. HTT Harmonised Glossary'!A1" display="Worksheet C: HTT Harmonised Glossary" xr:uid="{00000000-0004-0000-0100-00003A000000}"/>
    <hyperlink ref="E28:I28" location="'C. HTT Harmonised Glossary'!A1" display="Worksheet C: HTT Harmonised Glossary" xr:uid="{00000000-0004-0000-0100-00003B000000}"/>
    <hyperlink ref="F28:J28" location="'C. HTT Harmonised Glossary'!A1" display="Worksheet C: HTT Harmonised Glossary" xr:uid="{00000000-0004-0000-0100-00003C000000}"/>
    <hyperlink ref="G28:K28" location="'C. HTT Harmonised Glossary'!A1" display="Worksheet C: HTT Harmonised Glossary" xr:uid="{00000000-0004-0000-0100-00003D000000}"/>
    <hyperlink ref="H28:L28" location="'C. HTT Harmonised Glossary'!A1" display="Worksheet C: HTT Harmonised Glossary" xr:uid="{00000000-0004-0000-0100-00003E000000}"/>
    <hyperlink ref="I28:M28" location="'C. HTT Harmonised Glossary'!A1" display="Worksheet C: HTT Harmonised Glossary" xr:uid="{00000000-0004-0000-0100-00003F000000}"/>
    <hyperlink ref="J28:N28" location="'C. HTT Harmonised Glossary'!A1" display="Worksheet C: HTT Harmonised Glossary" xr:uid="{00000000-0004-0000-0100-000040000000}"/>
    <hyperlink ref="K28:O28" location="'C. HTT Harmonised Glossary'!A1" display="Worksheet C: HTT Harmonised Glossary" xr:uid="{00000000-0004-0000-0100-000041000000}"/>
    <hyperlink ref="L28:P28" location="'C. HTT Harmonised Glossary'!A1" display="Worksheet C: HTT Harmonised Glossary" xr:uid="{00000000-0004-0000-0100-000042000000}"/>
    <hyperlink ref="M28:Q28" location="'C. HTT Harmonised Glossary'!A1" display="Worksheet C: HTT Harmonised Glossary" xr:uid="{00000000-0004-0000-0100-000043000000}"/>
    <hyperlink ref="N28:R28" location="'C. HTT Harmonised Glossary'!A1" display="Worksheet C: HTT Harmonised Glossary" xr:uid="{00000000-0004-0000-0100-000044000000}"/>
    <hyperlink ref="O28:S28" location="'C. HTT Harmonised Glossary'!A1" display="Worksheet C: HTT Harmonised Glossary" xr:uid="{00000000-0004-0000-0100-000045000000}"/>
    <hyperlink ref="P28:T28" location="'C. HTT Harmonised Glossary'!A1" display="Worksheet C: HTT Harmonised Glossary" xr:uid="{00000000-0004-0000-0100-000046000000}"/>
    <hyperlink ref="Q28:U28" location="'C. HTT Harmonised Glossary'!A1" display="Worksheet C: HTT Harmonised Glossary" xr:uid="{00000000-0004-0000-0100-000047000000}"/>
    <hyperlink ref="R28:V28" location="'C. HTT Harmonised Glossary'!A1" display="Worksheet C: HTT Harmonised Glossary" xr:uid="{00000000-0004-0000-0100-000048000000}"/>
    <hyperlink ref="S28:W28" location="'C. HTT Harmonised Glossary'!A1" display="Worksheet C: HTT Harmonised Glossary" xr:uid="{00000000-0004-0000-0100-000049000000}"/>
    <hyperlink ref="T28:X28" location="'C. HTT Harmonised Glossary'!A1" display="Worksheet C: HTT Harmonised Glossary" xr:uid="{00000000-0004-0000-0100-00004A000000}"/>
    <hyperlink ref="U28:Y28" location="'C. HTT Harmonised Glossary'!A1" display="Worksheet C: HTT Harmonised Glossary" xr:uid="{00000000-0004-0000-0100-00004B000000}"/>
    <hyperlink ref="V28:Z28" location="'C. HTT Harmonised Glossary'!A1" display="Worksheet C: HTT Harmonised Glossary" xr:uid="{00000000-0004-0000-0100-00004C000000}"/>
    <hyperlink ref="W28:AA28" location="'C. HTT Harmonised Glossary'!A1" display="Worksheet C: HTT Harmonised Glossary" xr:uid="{00000000-0004-0000-0100-00004D000000}"/>
    <hyperlink ref="X28:AB28" location="'C. HTT Harmonised Glossary'!A1" display="Worksheet C: HTT Harmonised Glossary" xr:uid="{00000000-0004-0000-0100-00004E000000}"/>
    <hyperlink ref="Y28:AC28" location="'C. HTT Harmonised Glossary'!A1" display="Worksheet C: HTT Harmonised Glossary" xr:uid="{00000000-0004-0000-0100-00004F000000}"/>
    <hyperlink ref="Z28:AD28" location="'C. HTT Harmonised Glossary'!A1" display="Worksheet C: HTT Harmonised Glossary" xr:uid="{00000000-0004-0000-0100-000050000000}"/>
    <hyperlink ref="AA28:AE28" location="'C. HTT Harmonised Glossary'!A1" display="Worksheet C: HTT Harmonised Glossary" xr:uid="{00000000-0004-0000-0100-000051000000}"/>
    <hyperlink ref="AB28:AF28" location="'C. HTT Harmonised Glossary'!A1" display="Worksheet C: HTT Harmonised Glossary" xr:uid="{00000000-0004-0000-0100-000052000000}"/>
    <hyperlink ref="AC28:AG28" location="'C. HTT Harmonised Glossary'!A1" display="Worksheet C: HTT Harmonised Glossary" xr:uid="{00000000-0004-0000-0100-000053000000}"/>
    <hyperlink ref="AD28:AH28" location="'C. HTT Harmonised Glossary'!A1" display="Worksheet C: HTT Harmonised Glossary" xr:uid="{00000000-0004-0000-0100-000054000000}"/>
    <hyperlink ref="AE28:AI28" location="'C. HTT Harmonised Glossary'!A1" display="Worksheet C: HTT Harmonised Glossary" xr:uid="{00000000-0004-0000-0100-000055000000}"/>
    <hyperlink ref="AF28:AJ28" location="'C. HTT Harmonised Glossary'!A1" display="Worksheet C: HTT Harmonised Glossary" xr:uid="{00000000-0004-0000-0100-000056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tabColor rgb="FFE36E00"/>
    <pageSetUpPr fitToPage="1"/>
  </sheetPr>
  <dimension ref="A1:G366"/>
  <sheetViews>
    <sheetView zoomScaleNormal="100" workbookViewId="0"/>
  </sheetViews>
  <sheetFormatPr baseColWidth="10" defaultColWidth="9.140625" defaultRowHeight="15" outlineLevelRow="1" x14ac:dyDescent="0.25"/>
  <cols>
    <col min="1" max="1" width="13.28515625" customWidth="1"/>
    <col min="2" max="2" width="60.7109375" customWidth="1"/>
    <col min="3" max="3" width="45.140625" bestFit="1" customWidth="1"/>
    <col min="4" max="4" width="35.140625" customWidth="1"/>
    <col min="5" max="5" width="6.7109375" customWidth="1"/>
    <col min="6" max="7" width="41.7109375"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1"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x14ac:dyDescent="0.25">
      <c r="A16" s="26" t="s">
        <v>29</v>
      </c>
      <c r="B16" s="37" t="s">
        <v>30</v>
      </c>
      <c r="C16" s="389" t="s">
        <v>31</v>
      </c>
      <c r="D16" s="389"/>
      <c r="E16" s="389"/>
      <c r="F16" s="389"/>
      <c r="G16" s="389"/>
    </row>
    <row r="17" spans="1:7" x14ac:dyDescent="0.25">
      <c r="A17" s="26" t="s">
        <v>32</v>
      </c>
      <c r="B17" s="37" t="s">
        <v>33</v>
      </c>
      <c r="C17" s="26" t="s">
        <v>34</v>
      </c>
      <c r="D17" s="26"/>
      <c r="E17" s="29"/>
      <c r="F17" s="29"/>
      <c r="G17" s="20"/>
    </row>
    <row r="18" spans="1:7" hidden="1" outlineLevel="1" x14ac:dyDescent="0.25">
      <c r="A18" s="26" t="s">
        <v>35</v>
      </c>
      <c r="B18" s="38" t="s">
        <v>36</v>
      </c>
      <c r="C18" s="26"/>
      <c r="D18" s="26"/>
      <c r="E18" s="29"/>
      <c r="F18" s="29"/>
      <c r="G18" s="20"/>
    </row>
    <row r="19" spans="1:7" hidden="1" outlineLevel="1" x14ac:dyDescent="0.25">
      <c r="A19" s="26" t="s">
        <v>37</v>
      </c>
      <c r="B19" s="38" t="s">
        <v>38</v>
      </c>
      <c r="C19" s="26"/>
      <c r="D19" s="26"/>
      <c r="E19" s="29"/>
      <c r="F19" s="29"/>
      <c r="G19" s="20"/>
    </row>
    <row r="20" spans="1:7" hidden="1" outlineLevel="1" x14ac:dyDescent="0.25">
      <c r="A20" s="26" t="s">
        <v>39</v>
      </c>
      <c r="B20" s="38"/>
      <c r="C20" s="26"/>
      <c r="D20" s="26"/>
      <c r="E20" s="29"/>
      <c r="F20" s="29"/>
      <c r="G20" s="20"/>
    </row>
    <row r="21" spans="1:7" hidden="1" outlineLevel="1" x14ac:dyDescent="0.25">
      <c r="A21" s="26" t="s">
        <v>40</v>
      </c>
      <c r="B21" s="38"/>
      <c r="C21" s="26"/>
      <c r="D21" s="26"/>
      <c r="E21" s="29"/>
      <c r="F21" s="29"/>
      <c r="G21" s="20"/>
    </row>
    <row r="22" spans="1:7" hidden="1" outlineLevel="1" x14ac:dyDescent="0.25">
      <c r="A22" s="26" t="s">
        <v>41</v>
      </c>
      <c r="B22" s="38"/>
      <c r="C22" s="26"/>
      <c r="D22" s="26"/>
      <c r="E22" s="29"/>
      <c r="F22" s="29"/>
      <c r="G22" s="20"/>
    </row>
    <row r="23" spans="1:7" hidden="1" outlineLevel="1" x14ac:dyDescent="0.25">
      <c r="A23" s="26" t="s">
        <v>42</v>
      </c>
      <c r="B23" s="38"/>
      <c r="C23" s="26"/>
      <c r="D23" s="26"/>
      <c r="E23" s="29"/>
      <c r="F23" s="29"/>
      <c r="G23" s="20"/>
    </row>
    <row r="24" spans="1:7" hidden="1" outlineLevel="1" x14ac:dyDescent="0.25">
      <c r="A24" s="26" t="s">
        <v>43</v>
      </c>
      <c r="B24" s="38"/>
      <c r="C24" s="26"/>
      <c r="D24" s="26"/>
      <c r="E24" s="29"/>
      <c r="F24" s="29"/>
      <c r="G24" s="20"/>
    </row>
    <row r="25" spans="1:7" ht="1.5" hidden="1" customHeight="1" outlineLevel="1" x14ac:dyDescent="0.25">
      <c r="A25" s="26" t="s">
        <v>44</v>
      </c>
      <c r="B25" s="38"/>
      <c r="C25" s="26"/>
      <c r="D25" s="26"/>
      <c r="E25" s="29"/>
      <c r="F25" s="29"/>
      <c r="G25" s="20"/>
    </row>
    <row r="26" spans="1:7" ht="18.75" collapsed="1" x14ac:dyDescent="0.25">
      <c r="A26" s="35"/>
      <c r="B26" s="34" t="s">
        <v>18</v>
      </c>
      <c r="C26" s="35"/>
      <c r="D26" s="35"/>
      <c r="E26" s="35"/>
      <c r="F26" s="35"/>
      <c r="G26" s="36"/>
    </row>
    <row r="27" spans="1:7" s="374" customFormat="1" x14ac:dyDescent="0.25">
      <c r="A27" s="26" t="s">
        <v>45</v>
      </c>
      <c r="B27" s="377" t="s">
        <v>46</v>
      </c>
      <c r="C27" s="26" t="s">
        <v>47</v>
      </c>
      <c r="D27" s="40"/>
      <c r="E27" s="40"/>
      <c r="F27" s="40"/>
      <c r="G27" s="20"/>
    </row>
    <row r="28" spans="1:7" s="374" customFormat="1" x14ac:dyDescent="0.25">
      <c r="A28" s="26" t="s">
        <v>48</v>
      </c>
      <c r="B28" s="377" t="s">
        <v>49</v>
      </c>
      <c r="C28" s="26" t="s">
        <v>47</v>
      </c>
      <c r="D28" s="40"/>
      <c r="E28" s="40"/>
      <c r="F28" s="40"/>
      <c r="G28" s="20"/>
    </row>
    <row r="29" spans="1:7" x14ac:dyDescent="0.25">
      <c r="A29" s="26" t="s">
        <v>50</v>
      </c>
      <c r="B29" s="39" t="s">
        <v>51</v>
      </c>
      <c r="C29" s="26" t="s">
        <v>47</v>
      </c>
      <c r="D29" s="40"/>
      <c r="E29" s="40"/>
      <c r="F29" s="40"/>
      <c r="G29" s="20"/>
    </row>
    <row r="30" spans="1:7" x14ac:dyDescent="0.25">
      <c r="A30" s="26" t="s">
        <v>52</v>
      </c>
      <c r="B30" s="39" t="s">
        <v>53</v>
      </c>
      <c r="C30" s="266" t="s">
        <v>54</v>
      </c>
      <c r="D30" s="26"/>
      <c r="E30" s="40"/>
      <c r="F30" s="40"/>
      <c r="G30" s="20"/>
    </row>
    <row r="31" spans="1:7" hidden="1" outlineLevel="1" x14ac:dyDescent="0.25">
      <c r="A31" s="26" t="s">
        <v>55</v>
      </c>
      <c r="B31" s="39"/>
      <c r="C31" s="26"/>
      <c r="D31" s="26"/>
      <c r="E31" s="40"/>
      <c r="F31" s="40"/>
      <c r="G31" s="20"/>
    </row>
    <row r="32" spans="1:7" hidden="1" outlineLevel="1" x14ac:dyDescent="0.25">
      <c r="A32" s="26" t="s">
        <v>56</v>
      </c>
      <c r="B32" s="39"/>
      <c r="C32" s="26"/>
      <c r="D32" s="26"/>
      <c r="E32" s="40"/>
      <c r="F32" s="40"/>
      <c r="G32" s="20"/>
    </row>
    <row r="33" spans="1:7" hidden="1" outlineLevel="1" x14ac:dyDescent="0.25">
      <c r="A33" s="26" t="s">
        <v>57</v>
      </c>
      <c r="B33" s="39"/>
      <c r="C33" s="26"/>
      <c r="D33" s="26"/>
      <c r="E33" s="40"/>
      <c r="F33" s="40"/>
      <c r="G33" s="20"/>
    </row>
    <row r="34" spans="1:7" hidden="1" outlineLevel="1" x14ac:dyDescent="0.25">
      <c r="A34" s="26" t="s">
        <v>58</v>
      </c>
      <c r="B34" s="39"/>
      <c r="C34" s="26"/>
      <c r="D34" s="26"/>
      <c r="E34" s="40"/>
      <c r="F34" s="40"/>
      <c r="G34" s="20"/>
    </row>
    <row r="35" spans="1:7" hidden="1" outlineLevel="1" x14ac:dyDescent="0.25">
      <c r="A35" s="26" t="s">
        <v>59</v>
      </c>
      <c r="B35" s="39"/>
      <c r="C35" s="26"/>
      <c r="D35" s="26"/>
      <c r="E35" s="40"/>
      <c r="F35" s="40"/>
      <c r="G35" s="20"/>
    </row>
    <row r="36" spans="1:7" ht="18.75" collapsed="1" x14ac:dyDescent="0.25">
      <c r="A36" s="34"/>
      <c r="B36" s="34" t="s">
        <v>19</v>
      </c>
      <c r="C36" s="34"/>
      <c r="D36" s="35"/>
      <c r="E36" s="35"/>
      <c r="F36" s="35"/>
      <c r="G36" s="36"/>
    </row>
    <row r="37" spans="1:7" x14ac:dyDescent="0.25">
      <c r="A37" s="42"/>
      <c r="B37" s="43" t="s">
        <v>60</v>
      </c>
      <c r="C37" s="42" t="s">
        <v>61</v>
      </c>
      <c r="D37" s="44"/>
      <c r="E37" s="44"/>
      <c r="F37" s="44"/>
      <c r="G37" s="45"/>
    </row>
    <row r="38" spans="1:7" x14ac:dyDescent="0.25">
      <c r="A38" s="26" t="s">
        <v>62</v>
      </c>
      <c r="B38" s="40" t="s">
        <v>63</v>
      </c>
      <c r="C38" s="47">
        <f>C58</f>
        <v>17097.022682779785</v>
      </c>
      <c r="D38" s="26"/>
      <c r="E38" s="26"/>
      <c r="F38" s="40"/>
      <c r="G38" s="20"/>
    </row>
    <row r="39" spans="1:7" x14ac:dyDescent="0.25">
      <c r="A39" s="26" t="s">
        <v>64</v>
      </c>
      <c r="B39" s="40" t="s">
        <v>65</v>
      </c>
      <c r="C39" s="47">
        <v>12650</v>
      </c>
      <c r="D39" s="26"/>
      <c r="E39" s="26"/>
      <c r="F39" s="40"/>
      <c r="G39" s="20"/>
    </row>
    <row r="40" spans="1:7" hidden="1" outlineLevel="1" x14ac:dyDescent="0.25">
      <c r="A40" s="26" t="s">
        <v>66</v>
      </c>
      <c r="B40" s="46" t="s">
        <v>67</v>
      </c>
      <c r="C40" s="47" t="s">
        <v>68</v>
      </c>
      <c r="D40" s="26"/>
      <c r="E40" s="26"/>
      <c r="F40" s="40"/>
      <c r="G40" s="20"/>
    </row>
    <row r="41" spans="1:7" hidden="1" outlineLevel="1" x14ac:dyDescent="0.25">
      <c r="A41" s="26" t="s">
        <v>69</v>
      </c>
      <c r="B41" s="46" t="s">
        <v>70</v>
      </c>
      <c r="C41" s="47" t="s">
        <v>68</v>
      </c>
      <c r="D41" s="26"/>
      <c r="E41" s="26"/>
      <c r="F41" s="40"/>
      <c r="G41" s="20"/>
    </row>
    <row r="42" spans="1:7" hidden="1" outlineLevel="1" x14ac:dyDescent="0.25">
      <c r="A42" s="26" t="s">
        <v>71</v>
      </c>
      <c r="B42" s="46"/>
      <c r="C42" s="47"/>
      <c r="D42" s="26"/>
      <c r="E42" s="26"/>
      <c r="F42" s="40"/>
      <c r="G42" s="20"/>
    </row>
    <row r="43" spans="1:7" hidden="1" outlineLevel="1" x14ac:dyDescent="0.25">
      <c r="A43" s="48" t="s">
        <v>72</v>
      </c>
      <c r="B43" s="40"/>
      <c r="C43" s="26"/>
      <c r="D43" s="26"/>
      <c r="E43" s="26"/>
      <c r="F43" s="40"/>
      <c r="G43" s="20"/>
    </row>
    <row r="44" spans="1:7" collapsed="1" x14ac:dyDescent="0.25">
      <c r="A44" s="42"/>
      <c r="B44" s="43" t="s">
        <v>73</v>
      </c>
      <c r="C44" s="49" t="s">
        <v>74</v>
      </c>
      <c r="D44" s="42" t="s">
        <v>75</v>
      </c>
      <c r="E44" s="44"/>
      <c r="F44" s="45" t="s">
        <v>76</v>
      </c>
      <c r="G44" s="45" t="s">
        <v>77</v>
      </c>
    </row>
    <row r="45" spans="1:7" ht="45" x14ac:dyDescent="0.25">
      <c r="A45" s="26" t="s">
        <v>78</v>
      </c>
      <c r="B45" s="40" t="s">
        <v>79</v>
      </c>
      <c r="C45" s="50">
        <v>0.05</v>
      </c>
      <c r="D45" s="50">
        <f>C38/C39-1-MAX(C45,F45)</f>
        <v>0.2765432950814059</v>
      </c>
      <c r="E45" s="50"/>
      <c r="F45" s="50">
        <v>7.4999999999999997E-2</v>
      </c>
      <c r="G45" s="265" t="s">
        <v>80</v>
      </c>
    </row>
    <row r="46" spans="1:7" hidden="1" outlineLevel="1" x14ac:dyDescent="0.25">
      <c r="A46" s="26" t="s">
        <v>81</v>
      </c>
      <c r="B46" s="38" t="s">
        <v>82</v>
      </c>
      <c r="C46" s="50"/>
      <c r="D46" s="50"/>
      <c r="E46" s="50"/>
      <c r="F46" s="50"/>
      <c r="G46" s="51"/>
    </row>
    <row r="47" spans="1:7" hidden="1" outlineLevel="1" x14ac:dyDescent="0.25">
      <c r="A47" s="26" t="s">
        <v>83</v>
      </c>
      <c r="B47" s="38" t="s">
        <v>84</v>
      </c>
      <c r="C47" s="50"/>
      <c r="D47" s="50"/>
      <c r="E47" s="50"/>
      <c r="F47" s="50"/>
      <c r="G47" s="51"/>
    </row>
    <row r="48" spans="1:7" hidden="1" outlineLevel="1" x14ac:dyDescent="0.25">
      <c r="A48" s="26" t="s">
        <v>85</v>
      </c>
      <c r="B48" s="38"/>
      <c r="C48" s="51"/>
      <c r="D48" s="51"/>
      <c r="E48" s="51"/>
      <c r="F48" s="51"/>
      <c r="G48" s="51"/>
    </row>
    <row r="49" spans="1:7" hidden="1" outlineLevel="1" x14ac:dyDescent="0.25">
      <c r="A49" s="26" t="s">
        <v>86</v>
      </c>
      <c r="B49" s="38"/>
      <c r="C49" s="51"/>
      <c r="D49" s="51"/>
      <c r="E49" s="51"/>
      <c r="F49" s="51"/>
      <c r="G49" s="51"/>
    </row>
    <row r="50" spans="1:7" hidden="1" outlineLevel="1" x14ac:dyDescent="0.25">
      <c r="A50" s="26" t="s">
        <v>87</v>
      </c>
      <c r="B50" s="38"/>
      <c r="C50" s="51"/>
      <c r="D50" s="51"/>
      <c r="E50" s="51"/>
      <c r="F50" s="51"/>
      <c r="G50" s="51"/>
    </row>
    <row r="51" spans="1:7" hidden="1" outlineLevel="1" x14ac:dyDescent="0.25">
      <c r="A51" s="26" t="s">
        <v>88</v>
      </c>
      <c r="B51" s="38"/>
      <c r="C51" s="51"/>
      <c r="D51" s="51"/>
      <c r="E51" s="51"/>
      <c r="F51" s="51"/>
      <c r="G51" s="51"/>
    </row>
    <row r="52" spans="1:7" collapsed="1" x14ac:dyDescent="0.25">
      <c r="A52" s="42"/>
      <c r="B52" s="43" t="s">
        <v>89</v>
      </c>
      <c r="C52" s="42" t="s">
        <v>61</v>
      </c>
      <c r="D52" s="42"/>
      <c r="E52" s="44"/>
      <c r="F52" s="45" t="s">
        <v>90</v>
      </c>
      <c r="G52" s="45"/>
    </row>
    <row r="53" spans="1:7" x14ac:dyDescent="0.25">
      <c r="A53" s="26" t="s">
        <v>91</v>
      </c>
      <c r="B53" s="40" t="s">
        <v>92</v>
      </c>
      <c r="C53" s="47"/>
      <c r="D53" s="26"/>
      <c r="E53" s="52"/>
      <c r="F53" s="53"/>
      <c r="G53" s="54"/>
    </row>
    <row r="54" spans="1:7" x14ac:dyDescent="0.25">
      <c r="A54" s="26" t="s">
        <v>93</v>
      </c>
      <c r="B54" s="40" t="s">
        <v>94</v>
      </c>
      <c r="C54" s="47">
        <v>16778.368781192818</v>
      </c>
      <c r="D54" s="26"/>
      <c r="E54" s="52"/>
      <c r="F54" s="53">
        <f>C54/C$58</f>
        <v>0.9813620238155315</v>
      </c>
      <c r="G54" s="54"/>
    </row>
    <row r="55" spans="1:7" x14ac:dyDescent="0.25">
      <c r="A55" s="26" t="s">
        <v>95</v>
      </c>
      <c r="B55" s="40" t="s">
        <v>96</v>
      </c>
      <c r="C55" s="47"/>
      <c r="D55" s="26"/>
      <c r="E55" s="52"/>
      <c r="F55" s="53"/>
      <c r="G55" s="54"/>
    </row>
    <row r="56" spans="1:7" x14ac:dyDescent="0.25">
      <c r="A56" s="26" t="s">
        <v>97</v>
      </c>
      <c r="B56" s="40" t="s">
        <v>98</v>
      </c>
      <c r="C56" s="47">
        <f>C179</f>
        <v>318.65390158696835</v>
      </c>
      <c r="D56" s="26"/>
      <c r="E56" s="52"/>
      <c r="F56" s="53">
        <f>C56/C$58</f>
        <v>1.8637976184468556E-2</v>
      </c>
      <c r="G56" s="54"/>
    </row>
    <row r="57" spans="1:7" x14ac:dyDescent="0.25">
      <c r="A57" s="26" t="s">
        <v>99</v>
      </c>
      <c r="B57" s="26" t="s">
        <v>100</v>
      </c>
      <c r="C57" s="47"/>
      <c r="D57" s="26"/>
      <c r="E57" s="52"/>
      <c r="F57" s="53"/>
      <c r="G57" s="54"/>
    </row>
    <row r="58" spans="1:7" x14ac:dyDescent="0.25">
      <c r="A58" s="26" t="s">
        <v>101</v>
      </c>
      <c r="B58" s="55" t="s">
        <v>102</v>
      </c>
      <c r="C58" s="56">
        <f>C54+C56</f>
        <v>17097.022682779785</v>
      </c>
      <c r="D58" s="52"/>
      <c r="E58" s="52"/>
      <c r="F58" s="57">
        <f>F54+F56</f>
        <v>1</v>
      </c>
      <c r="G58" s="54"/>
    </row>
    <row r="59" spans="1:7" hidden="1" outlineLevel="1" x14ac:dyDescent="0.25">
      <c r="A59" s="26" t="s">
        <v>103</v>
      </c>
      <c r="B59" s="58" t="s">
        <v>104</v>
      </c>
      <c r="C59" s="47"/>
      <c r="D59" s="26"/>
      <c r="E59" s="52"/>
      <c r="F59" s="53"/>
      <c r="G59" s="54"/>
    </row>
    <row r="60" spans="1:7" hidden="1" outlineLevel="1" x14ac:dyDescent="0.25">
      <c r="A60" s="26" t="s">
        <v>105</v>
      </c>
      <c r="B60" s="58" t="s">
        <v>104</v>
      </c>
      <c r="C60" s="47"/>
      <c r="D60" s="26"/>
      <c r="E60" s="52"/>
      <c r="F60" s="53"/>
      <c r="G60" s="54"/>
    </row>
    <row r="61" spans="1:7" hidden="1" outlineLevel="1" x14ac:dyDescent="0.25">
      <c r="A61" s="26" t="s">
        <v>106</v>
      </c>
      <c r="B61" s="58" t="s">
        <v>104</v>
      </c>
      <c r="C61" s="47"/>
      <c r="D61" s="26"/>
      <c r="E61" s="52"/>
      <c r="F61" s="53"/>
      <c r="G61" s="54"/>
    </row>
    <row r="62" spans="1:7" hidden="1" outlineLevel="1" x14ac:dyDescent="0.25">
      <c r="A62" s="26" t="s">
        <v>107</v>
      </c>
      <c r="B62" s="58" t="s">
        <v>104</v>
      </c>
      <c r="C62" s="47"/>
      <c r="D62" s="26"/>
      <c r="E62" s="52"/>
      <c r="F62" s="53"/>
      <c r="G62" s="54"/>
    </row>
    <row r="63" spans="1:7" hidden="1" outlineLevel="1" x14ac:dyDescent="0.25">
      <c r="A63" s="26" t="s">
        <v>108</v>
      </c>
      <c r="B63" s="58" t="s">
        <v>104</v>
      </c>
      <c r="C63" s="47"/>
      <c r="D63" s="26"/>
      <c r="E63" s="52"/>
      <c r="F63" s="53"/>
      <c r="G63" s="54"/>
    </row>
    <row r="64" spans="1:7" hidden="1" outlineLevel="1" x14ac:dyDescent="0.25">
      <c r="A64" s="26" t="s">
        <v>109</v>
      </c>
      <c r="B64" s="58" t="s">
        <v>104</v>
      </c>
      <c r="C64" s="59"/>
      <c r="D64" s="48"/>
      <c r="E64" s="48"/>
      <c r="F64" s="53"/>
      <c r="G64" s="60"/>
    </row>
    <row r="65" spans="1:7" collapsed="1" x14ac:dyDescent="0.25">
      <c r="A65" s="42"/>
      <c r="B65" s="43" t="s">
        <v>110</v>
      </c>
      <c r="C65" s="49" t="s">
        <v>111</v>
      </c>
      <c r="D65" s="49" t="s">
        <v>112</v>
      </c>
      <c r="E65" s="44"/>
      <c r="F65" s="45" t="s">
        <v>113</v>
      </c>
      <c r="G65" s="61" t="s">
        <v>114</v>
      </c>
    </row>
    <row r="66" spans="1:7" x14ac:dyDescent="0.25">
      <c r="A66" s="26" t="s">
        <v>115</v>
      </c>
      <c r="B66" s="40" t="s">
        <v>116</v>
      </c>
      <c r="C66" s="62">
        <v>6.1056527720913252</v>
      </c>
      <c r="D66" s="62">
        <v>6.0315865736946046</v>
      </c>
      <c r="E66" s="37"/>
      <c r="F66" s="63"/>
      <c r="G66" s="64"/>
    </row>
    <row r="67" spans="1:7" x14ac:dyDescent="0.25">
      <c r="A67" s="26"/>
      <c r="B67" s="40"/>
      <c r="C67" s="26"/>
      <c r="D67" s="26"/>
      <c r="E67" s="37"/>
      <c r="F67" s="63"/>
      <c r="G67" s="64"/>
    </row>
    <row r="68" spans="1:7" x14ac:dyDescent="0.25">
      <c r="A68" s="26"/>
      <c r="B68" s="40" t="s">
        <v>117</v>
      </c>
      <c r="C68" s="37"/>
      <c r="D68" s="37"/>
      <c r="E68" s="37"/>
      <c r="F68" s="64"/>
      <c r="G68" s="64"/>
    </row>
    <row r="69" spans="1:7" x14ac:dyDescent="0.25">
      <c r="A69" s="26"/>
      <c r="B69" s="40" t="s">
        <v>118</v>
      </c>
      <c r="C69" s="26"/>
      <c r="D69" s="26"/>
      <c r="E69" s="37"/>
      <c r="F69" s="64"/>
      <c r="G69" s="64"/>
    </row>
    <row r="70" spans="1:7" x14ac:dyDescent="0.25">
      <c r="A70" s="26" t="s">
        <v>119</v>
      </c>
      <c r="B70" s="65" t="s">
        <v>120</v>
      </c>
      <c r="C70" s="47">
        <v>1901.4581900522708</v>
      </c>
      <c r="D70" s="47">
        <v>1938.6504101114222</v>
      </c>
      <c r="E70" s="65"/>
      <c r="F70" s="53">
        <f>C70/C$77</f>
        <v>0.11332810551365446</v>
      </c>
      <c r="G70" s="53">
        <f>D70/D$77</f>
        <v>0.11554478524987033</v>
      </c>
    </row>
    <row r="71" spans="1:7" x14ac:dyDescent="0.25">
      <c r="A71" s="26" t="s">
        <v>121</v>
      </c>
      <c r="B71" s="65" t="s">
        <v>122</v>
      </c>
      <c r="C71" s="47">
        <v>1808.6028015112138</v>
      </c>
      <c r="D71" s="47">
        <v>1836.6703307801708</v>
      </c>
      <c r="E71" s="65"/>
      <c r="F71" s="53">
        <f t="shared" ref="F71:F76" si="0">C71/C$77</f>
        <v>0.10779386588369815</v>
      </c>
      <c r="G71" s="53">
        <f t="shared" ref="G71:G76" si="1">D71/D$77</f>
        <v>0.10946670830281677</v>
      </c>
    </row>
    <row r="72" spans="1:7" x14ac:dyDescent="0.25">
      <c r="A72" s="26" t="s">
        <v>123</v>
      </c>
      <c r="B72" s="65" t="s">
        <v>124</v>
      </c>
      <c r="C72" s="47">
        <v>1746.7014459931956</v>
      </c>
      <c r="D72" s="47">
        <v>1766.141472190202</v>
      </c>
      <c r="E72" s="65"/>
      <c r="F72" s="53">
        <f t="shared" si="0"/>
        <v>0.1041045061142933</v>
      </c>
      <c r="G72" s="53">
        <f t="shared" si="1"/>
        <v>0.10526314391741111</v>
      </c>
    </row>
    <row r="73" spans="1:7" x14ac:dyDescent="0.25">
      <c r="A73" s="26" t="s">
        <v>125</v>
      </c>
      <c r="B73" s="65" t="s">
        <v>126</v>
      </c>
      <c r="C73" s="47">
        <v>1553.7909119757082</v>
      </c>
      <c r="D73" s="47">
        <v>1566.4033829654859</v>
      </c>
      <c r="E73" s="65"/>
      <c r="F73" s="53">
        <f t="shared" si="0"/>
        <v>9.2606916807200387E-2</v>
      </c>
      <c r="G73" s="53">
        <f t="shared" si="1"/>
        <v>9.3358628020518267E-2</v>
      </c>
    </row>
    <row r="74" spans="1:7" x14ac:dyDescent="0.25">
      <c r="A74" s="26" t="s">
        <v>127</v>
      </c>
      <c r="B74" s="65" t="s">
        <v>128</v>
      </c>
      <c r="C74" s="47">
        <v>1485.4963089274529</v>
      </c>
      <c r="D74" s="47">
        <v>1491.1964183105281</v>
      </c>
      <c r="E74" s="65"/>
      <c r="F74" s="53">
        <f t="shared" si="0"/>
        <v>8.8536515459036597E-2</v>
      </c>
      <c r="G74" s="53">
        <f t="shared" si="1"/>
        <v>8.8876245567741624E-2</v>
      </c>
    </row>
    <row r="75" spans="1:7" x14ac:dyDescent="0.25">
      <c r="A75" s="26" t="s">
        <v>129</v>
      </c>
      <c r="B75" s="65" t="s">
        <v>130</v>
      </c>
      <c r="C75" s="47">
        <v>5061.8280544858462</v>
      </c>
      <c r="D75" s="47">
        <v>5038.4276663808378</v>
      </c>
      <c r="E75" s="65"/>
      <c r="F75" s="53">
        <f t="shared" si="0"/>
        <v>0.30168813958248475</v>
      </c>
      <c r="G75" s="53">
        <f t="shared" si="1"/>
        <v>0.30029346171573029</v>
      </c>
    </row>
    <row r="76" spans="1:7" x14ac:dyDescent="0.25">
      <c r="A76" s="26" t="s">
        <v>131</v>
      </c>
      <c r="B76" s="65" t="s">
        <v>132</v>
      </c>
      <c r="C76" s="47">
        <v>3220.4685007671283</v>
      </c>
      <c r="D76" s="47">
        <v>3140.8565329741691</v>
      </c>
      <c r="E76" s="65"/>
      <c r="F76" s="53">
        <f t="shared" si="0"/>
        <v>0.1919419506396324</v>
      </c>
      <c r="G76" s="53">
        <f t="shared" si="1"/>
        <v>0.18719702722591161</v>
      </c>
    </row>
    <row r="77" spans="1:7" x14ac:dyDescent="0.25">
      <c r="A77" s="26" t="s">
        <v>133</v>
      </c>
      <c r="B77" s="66" t="s">
        <v>102</v>
      </c>
      <c r="C77" s="56">
        <f>SUM(C70:C76)</f>
        <v>16778.346213712815</v>
      </c>
      <c r="D77" s="56">
        <f>SUM(D70:D76)</f>
        <v>16778.346213712815</v>
      </c>
      <c r="E77" s="40"/>
      <c r="F77" s="57">
        <f>SUM(F70:F76)</f>
        <v>1</v>
      </c>
      <c r="G77" s="57">
        <f>SUM(G70:G76)</f>
        <v>1</v>
      </c>
    </row>
    <row r="78" spans="1:7" hidden="1" outlineLevel="1" x14ac:dyDescent="0.25">
      <c r="A78" s="26" t="s">
        <v>134</v>
      </c>
      <c r="B78" s="67" t="s">
        <v>135</v>
      </c>
      <c r="C78" s="56"/>
      <c r="D78" s="56"/>
      <c r="E78" s="40"/>
      <c r="F78" s="53"/>
      <c r="G78" s="53"/>
    </row>
    <row r="79" spans="1:7" hidden="1" outlineLevel="1" x14ac:dyDescent="0.25">
      <c r="A79" s="26" t="s">
        <v>136</v>
      </c>
      <c r="B79" s="67" t="s">
        <v>137</v>
      </c>
      <c r="C79" s="56"/>
      <c r="D79" s="56"/>
      <c r="E79" s="40"/>
      <c r="F79" s="53"/>
      <c r="G79" s="53"/>
    </row>
    <row r="80" spans="1:7" hidden="1" outlineLevel="1" x14ac:dyDescent="0.25">
      <c r="A80" s="26" t="s">
        <v>138</v>
      </c>
      <c r="B80" s="67" t="s">
        <v>139</v>
      </c>
      <c r="C80" s="56"/>
      <c r="D80" s="56"/>
      <c r="E80" s="40"/>
      <c r="F80" s="53"/>
      <c r="G80" s="53"/>
    </row>
    <row r="81" spans="1:7" hidden="1" outlineLevel="1" x14ac:dyDescent="0.25">
      <c r="A81" s="26" t="s">
        <v>140</v>
      </c>
      <c r="B81" s="67" t="s">
        <v>141</v>
      </c>
      <c r="C81" s="56"/>
      <c r="D81" s="56"/>
      <c r="E81" s="40"/>
      <c r="F81" s="53"/>
      <c r="G81" s="53"/>
    </row>
    <row r="82" spans="1:7" hidden="1" outlineLevel="1" x14ac:dyDescent="0.25">
      <c r="A82" s="26" t="s">
        <v>142</v>
      </c>
      <c r="B82" s="67" t="s">
        <v>143</v>
      </c>
      <c r="C82" s="56"/>
      <c r="D82" s="56"/>
      <c r="E82" s="40"/>
      <c r="F82" s="53"/>
      <c r="G82" s="53"/>
    </row>
    <row r="83" spans="1:7" hidden="1" outlineLevel="1" x14ac:dyDescent="0.25">
      <c r="A83" s="26" t="s">
        <v>144</v>
      </c>
      <c r="B83" s="67"/>
      <c r="C83" s="52"/>
      <c r="D83" s="52"/>
      <c r="E83" s="40"/>
      <c r="F83" s="54"/>
      <c r="G83" s="54"/>
    </row>
    <row r="84" spans="1:7" hidden="1" outlineLevel="1" x14ac:dyDescent="0.25">
      <c r="A84" s="26" t="s">
        <v>145</v>
      </c>
      <c r="B84" s="67"/>
      <c r="C84" s="52"/>
      <c r="D84" s="52"/>
      <c r="E84" s="40"/>
      <c r="F84" s="54"/>
      <c r="G84" s="54"/>
    </row>
    <row r="85" spans="1:7" hidden="1" outlineLevel="1" x14ac:dyDescent="0.25">
      <c r="A85" s="26" t="s">
        <v>146</v>
      </c>
      <c r="B85" s="67"/>
      <c r="C85" s="52"/>
      <c r="D85" s="52"/>
      <c r="E85" s="40"/>
      <c r="F85" s="54"/>
      <c r="G85" s="54"/>
    </row>
    <row r="86" spans="1:7" hidden="1" outlineLevel="1" x14ac:dyDescent="0.25">
      <c r="A86" s="26" t="s">
        <v>147</v>
      </c>
      <c r="B86" s="66"/>
      <c r="C86" s="52"/>
      <c r="D86" s="52"/>
      <c r="E86" s="40"/>
      <c r="F86" s="54"/>
      <c r="G86" s="54"/>
    </row>
    <row r="87" spans="1:7" hidden="1" outlineLevel="1" x14ac:dyDescent="0.25">
      <c r="A87" s="26" t="s">
        <v>148</v>
      </c>
      <c r="B87" s="67"/>
      <c r="C87" s="52"/>
      <c r="D87" s="52"/>
      <c r="E87" s="40"/>
      <c r="F87" s="54"/>
      <c r="G87" s="54"/>
    </row>
    <row r="88" spans="1:7" collapsed="1" x14ac:dyDescent="0.25">
      <c r="A88" s="42"/>
      <c r="B88" s="43" t="s">
        <v>149</v>
      </c>
      <c r="C88" s="49" t="s">
        <v>150</v>
      </c>
      <c r="D88" s="49" t="s">
        <v>151</v>
      </c>
      <c r="E88" s="44"/>
      <c r="F88" s="45" t="s">
        <v>152</v>
      </c>
      <c r="G88" s="42" t="s">
        <v>153</v>
      </c>
    </row>
    <row r="89" spans="1:7" x14ac:dyDescent="0.25">
      <c r="A89" s="26" t="s">
        <v>154</v>
      </c>
      <c r="B89" s="40" t="s">
        <v>155</v>
      </c>
      <c r="C89" s="62">
        <v>4.8466732542819502</v>
      </c>
      <c r="D89" s="62">
        <v>5.7992424242424239</v>
      </c>
      <c r="E89" s="37"/>
      <c r="F89" s="68"/>
      <c r="G89" s="69"/>
    </row>
    <row r="90" spans="1:7" x14ac:dyDescent="0.25">
      <c r="A90" s="26"/>
      <c r="B90" s="40"/>
      <c r="C90" s="62"/>
      <c r="D90" s="62"/>
      <c r="E90" s="37"/>
      <c r="F90" s="68"/>
      <c r="G90" s="69"/>
    </row>
    <row r="91" spans="1:7" x14ac:dyDescent="0.25">
      <c r="A91" s="26"/>
      <c r="B91" s="40" t="s">
        <v>156</v>
      </c>
      <c r="C91" s="70"/>
      <c r="D91" s="70"/>
      <c r="E91" s="37"/>
      <c r="F91" s="69"/>
      <c r="G91" s="69"/>
    </row>
    <row r="92" spans="1:7" x14ac:dyDescent="0.25">
      <c r="A92" s="26" t="s">
        <v>157</v>
      </c>
      <c r="B92" s="40" t="s">
        <v>118</v>
      </c>
      <c r="C92" s="62"/>
      <c r="D92" s="62"/>
      <c r="E92" s="37"/>
      <c r="F92" s="69"/>
      <c r="G92" s="69"/>
    </row>
    <row r="93" spans="1:7" x14ac:dyDescent="0.25">
      <c r="A93" s="26" t="s">
        <v>158</v>
      </c>
      <c r="B93" s="65" t="s">
        <v>120</v>
      </c>
      <c r="C93" s="47">
        <v>2500</v>
      </c>
      <c r="D93" s="47">
        <v>0</v>
      </c>
      <c r="E93" s="65"/>
      <c r="F93" s="53">
        <f>C93/C$100</f>
        <v>0.19762845849802371</v>
      </c>
      <c r="G93" s="53">
        <f>D93/D$100</f>
        <v>0</v>
      </c>
    </row>
    <row r="94" spans="1:7" x14ac:dyDescent="0.25">
      <c r="A94" s="26" t="s">
        <v>159</v>
      </c>
      <c r="B94" s="65" t="s">
        <v>122</v>
      </c>
      <c r="C94" s="47">
        <v>1000</v>
      </c>
      <c r="D94" s="47">
        <v>2500</v>
      </c>
      <c r="E94" s="65"/>
      <c r="F94" s="53">
        <f t="shared" ref="F94:F99" si="2">C94/C$100</f>
        <v>7.9051383399209488E-2</v>
      </c>
      <c r="G94" s="53">
        <f t="shared" ref="G94:G99" si="3">D94/D$100</f>
        <v>0.19762845849802371</v>
      </c>
    </row>
    <row r="95" spans="1:7" x14ac:dyDescent="0.25">
      <c r="A95" s="26" t="s">
        <v>160</v>
      </c>
      <c r="B95" s="65" t="s">
        <v>124</v>
      </c>
      <c r="C95" s="47">
        <v>1000</v>
      </c>
      <c r="D95" s="47">
        <v>1000</v>
      </c>
      <c r="E95" s="65"/>
      <c r="F95" s="53">
        <f t="shared" si="2"/>
        <v>7.9051383399209488E-2</v>
      </c>
      <c r="G95" s="53">
        <f t="shared" si="3"/>
        <v>7.9051383399209488E-2</v>
      </c>
    </row>
    <row r="96" spans="1:7" x14ac:dyDescent="0.25">
      <c r="A96" s="26" t="s">
        <v>161</v>
      </c>
      <c r="B96" s="65" t="s">
        <v>126</v>
      </c>
      <c r="C96" s="47">
        <v>1000</v>
      </c>
      <c r="D96" s="47">
        <v>1000</v>
      </c>
      <c r="E96" s="65"/>
      <c r="F96" s="53">
        <f t="shared" si="2"/>
        <v>7.9051383399209488E-2</v>
      </c>
      <c r="G96" s="53">
        <f t="shared" si="3"/>
        <v>7.9051383399209488E-2</v>
      </c>
    </row>
    <row r="97" spans="1:7" x14ac:dyDescent="0.25">
      <c r="A97" s="26" t="s">
        <v>162</v>
      </c>
      <c r="B97" s="65" t="s">
        <v>128</v>
      </c>
      <c r="C97" s="47">
        <v>2100</v>
      </c>
      <c r="D97" s="47">
        <v>1300</v>
      </c>
      <c r="E97" s="65"/>
      <c r="F97" s="53">
        <f t="shared" si="2"/>
        <v>0.16600790513833993</v>
      </c>
      <c r="G97" s="53">
        <f t="shared" si="3"/>
        <v>0.10276679841897234</v>
      </c>
    </row>
    <row r="98" spans="1:7" x14ac:dyDescent="0.25">
      <c r="A98" s="26" t="s">
        <v>163</v>
      </c>
      <c r="B98" s="65" t="s">
        <v>130</v>
      </c>
      <c r="C98" s="47">
        <v>3300</v>
      </c>
      <c r="D98" s="47">
        <v>4600</v>
      </c>
      <c r="E98" s="65"/>
      <c r="F98" s="53">
        <f t="shared" si="2"/>
        <v>0.2608695652173913</v>
      </c>
      <c r="G98" s="53">
        <f t="shared" si="3"/>
        <v>0.36363636363636365</v>
      </c>
    </row>
    <row r="99" spans="1:7" x14ac:dyDescent="0.25">
      <c r="A99" s="26" t="s">
        <v>164</v>
      </c>
      <c r="B99" s="65" t="s">
        <v>132</v>
      </c>
      <c r="C99" s="47">
        <v>1750</v>
      </c>
      <c r="D99" s="47">
        <v>2250</v>
      </c>
      <c r="E99" s="65"/>
      <c r="F99" s="53">
        <f t="shared" si="2"/>
        <v>0.13833992094861661</v>
      </c>
      <c r="G99" s="53">
        <f t="shared" si="3"/>
        <v>0.17786561264822134</v>
      </c>
    </row>
    <row r="100" spans="1:7" x14ac:dyDescent="0.25">
      <c r="A100" s="26" t="s">
        <v>165</v>
      </c>
      <c r="B100" s="66" t="s">
        <v>102</v>
      </c>
      <c r="C100" s="56">
        <f>SUM(C93:C99)</f>
        <v>12650</v>
      </c>
      <c r="D100" s="56">
        <f>SUM(D93:D99)</f>
        <v>12650</v>
      </c>
      <c r="E100" s="40"/>
      <c r="F100" s="57">
        <f>SUM(F93:F99)</f>
        <v>0.99999999999999989</v>
      </c>
      <c r="G100" s="57">
        <f>SUM(G93:G99)</f>
        <v>1</v>
      </c>
    </row>
    <row r="101" spans="1:7" hidden="1" outlineLevel="1" x14ac:dyDescent="0.25">
      <c r="A101" s="26" t="s">
        <v>166</v>
      </c>
      <c r="B101" s="67" t="s">
        <v>135</v>
      </c>
      <c r="C101" s="56"/>
      <c r="D101" s="56"/>
      <c r="E101" s="40"/>
      <c r="F101" s="53"/>
      <c r="G101" s="53"/>
    </row>
    <row r="102" spans="1:7" hidden="1" outlineLevel="1" x14ac:dyDescent="0.25">
      <c r="A102" s="26" t="s">
        <v>167</v>
      </c>
      <c r="B102" s="67" t="s">
        <v>137</v>
      </c>
      <c r="C102" s="56"/>
      <c r="D102" s="56"/>
      <c r="E102" s="40"/>
      <c r="F102" s="53"/>
      <c r="G102" s="53"/>
    </row>
    <row r="103" spans="1:7" hidden="1" outlineLevel="1" x14ac:dyDescent="0.25">
      <c r="A103" s="26" t="s">
        <v>168</v>
      </c>
      <c r="B103" s="67" t="s">
        <v>139</v>
      </c>
      <c r="C103" s="56"/>
      <c r="D103" s="56"/>
      <c r="E103" s="40"/>
      <c r="F103" s="53"/>
      <c r="G103" s="53"/>
    </row>
    <row r="104" spans="1:7" hidden="1" outlineLevel="1" x14ac:dyDescent="0.25">
      <c r="A104" s="26" t="s">
        <v>169</v>
      </c>
      <c r="B104" s="67" t="s">
        <v>141</v>
      </c>
      <c r="C104" s="56"/>
      <c r="D104" s="56"/>
      <c r="E104" s="40"/>
      <c r="F104" s="53"/>
      <c r="G104" s="53"/>
    </row>
    <row r="105" spans="1:7" hidden="1" outlineLevel="1" x14ac:dyDescent="0.25">
      <c r="A105" s="26" t="s">
        <v>170</v>
      </c>
      <c r="B105" s="67" t="s">
        <v>143</v>
      </c>
      <c r="C105" s="56"/>
      <c r="D105" s="56"/>
      <c r="E105" s="40"/>
      <c r="F105" s="53"/>
      <c r="G105" s="53"/>
    </row>
    <row r="106" spans="1:7" hidden="1" outlineLevel="1" x14ac:dyDescent="0.25">
      <c r="A106" s="26" t="s">
        <v>171</v>
      </c>
      <c r="B106" s="67"/>
      <c r="C106" s="52"/>
      <c r="D106" s="52"/>
      <c r="E106" s="40"/>
      <c r="F106" s="54"/>
      <c r="G106" s="54"/>
    </row>
    <row r="107" spans="1:7" hidden="1" outlineLevel="1" x14ac:dyDescent="0.25">
      <c r="A107" s="26" t="s">
        <v>172</v>
      </c>
      <c r="B107" s="67"/>
      <c r="C107" s="52"/>
      <c r="D107" s="52"/>
      <c r="E107" s="40"/>
      <c r="F107" s="54"/>
      <c r="G107" s="54"/>
    </row>
    <row r="108" spans="1:7" hidden="1" outlineLevel="1" x14ac:dyDescent="0.25">
      <c r="A108" s="26" t="s">
        <v>173</v>
      </c>
      <c r="B108" s="66"/>
      <c r="C108" s="52"/>
      <c r="D108" s="52"/>
      <c r="E108" s="40"/>
      <c r="F108" s="54"/>
      <c r="G108" s="54"/>
    </row>
    <row r="109" spans="1:7" hidden="1" outlineLevel="1" x14ac:dyDescent="0.25">
      <c r="A109" s="26" t="s">
        <v>174</v>
      </c>
      <c r="B109" s="67"/>
      <c r="C109" s="52"/>
      <c r="D109" s="52"/>
      <c r="E109" s="40"/>
      <c r="F109" s="54"/>
      <c r="G109" s="54"/>
    </row>
    <row r="110" spans="1:7" hidden="1" outlineLevel="1" x14ac:dyDescent="0.25">
      <c r="A110" s="26" t="s">
        <v>175</v>
      </c>
      <c r="B110" s="67"/>
      <c r="C110" s="52"/>
      <c r="D110" s="52"/>
      <c r="E110" s="40"/>
      <c r="F110" s="54"/>
      <c r="G110" s="54"/>
    </row>
    <row r="111" spans="1:7" collapsed="1" x14ac:dyDescent="0.25">
      <c r="A111" s="42"/>
      <c r="B111" s="71" t="s">
        <v>176</v>
      </c>
      <c r="C111" s="45" t="s">
        <v>177</v>
      </c>
      <c r="D111" s="45" t="s">
        <v>178</v>
      </c>
      <c r="E111" s="44"/>
      <c r="F111" s="45" t="s">
        <v>179</v>
      </c>
      <c r="G111" s="45" t="s">
        <v>180</v>
      </c>
    </row>
    <row r="112" spans="1:7" x14ac:dyDescent="0.25">
      <c r="A112" s="26" t="s">
        <v>181</v>
      </c>
      <c r="B112" s="40" t="s">
        <v>15</v>
      </c>
      <c r="C112" s="47">
        <v>15063.299273212093</v>
      </c>
      <c r="D112" s="47">
        <f>C112</f>
        <v>15063.299273212093</v>
      </c>
      <c r="E112" s="54"/>
      <c r="F112" s="53">
        <f>C112/C$130</f>
        <v>0.89778212234653809</v>
      </c>
      <c r="G112" s="53">
        <f>D112/D$130</f>
        <v>0.89778212234653809</v>
      </c>
    </row>
    <row r="113" spans="1:7" x14ac:dyDescent="0.25">
      <c r="A113" s="26" t="s">
        <v>182</v>
      </c>
      <c r="B113" s="40" t="s">
        <v>183</v>
      </c>
      <c r="C113" s="47"/>
      <c r="D113" s="47"/>
      <c r="E113" s="54"/>
      <c r="F113" s="53"/>
      <c r="G113" s="53"/>
    </row>
    <row r="114" spans="1:7" x14ac:dyDescent="0.25">
      <c r="A114" s="26" t="s">
        <v>184</v>
      </c>
      <c r="B114" s="40" t="s">
        <v>185</v>
      </c>
      <c r="C114" s="47"/>
      <c r="D114" s="47"/>
      <c r="E114" s="54"/>
      <c r="F114" s="53"/>
      <c r="G114" s="53"/>
    </row>
    <row r="115" spans="1:7" x14ac:dyDescent="0.25">
      <c r="A115" s="26" t="s">
        <v>186</v>
      </c>
      <c r="B115" s="40" t="s">
        <v>187</v>
      </c>
      <c r="C115" s="47"/>
      <c r="D115" s="47"/>
      <c r="E115" s="54"/>
      <c r="F115" s="53"/>
      <c r="G115" s="53"/>
    </row>
    <row r="116" spans="1:7" x14ac:dyDescent="0.25">
      <c r="A116" s="26" t="s">
        <v>188</v>
      </c>
      <c r="B116" s="40" t="s">
        <v>189</v>
      </c>
      <c r="C116" s="47"/>
      <c r="D116" s="47"/>
      <c r="E116" s="54"/>
      <c r="F116" s="53"/>
      <c r="G116" s="53"/>
    </row>
    <row r="117" spans="1:7" x14ac:dyDescent="0.25">
      <c r="A117" s="26" t="s">
        <v>190</v>
      </c>
      <c r="B117" s="40" t="s">
        <v>191</v>
      </c>
      <c r="C117" s="47"/>
      <c r="D117" s="47"/>
      <c r="E117" s="40"/>
      <c r="F117" s="53"/>
      <c r="G117" s="53"/>
    </row>
    <row r="118" spans="1:7" x14ac:dyDescent="0.25">
      <c r="A118" s="26" t="s">
        <v>192</v>
      </c>
      <c r="B118" s="40" t="s">
        <v>193</v>
      </c>
      <c r="C118" s="47"/>
      <c r="D118" s="47"/>
      <c r="E118" s="40"/>
      <c r="F118" s="53"/>
      <c r="G118" s="53"/>
    </row>
    <row r="119" spans="1:7" x14ac:dyDescent="0.25">
      <c r="A119" s="26" t="s">
        <v>194</v>
      </c>
      <c r="B119" s="40" t="s">
        <v>195</v>
      </c>
      <c r="C119" s="47"/>
      <c r="D119" s="47"/>
      <c r="E119" s="40"/>
      <c r="F119" s="53"/>
      <c r="G119" s="53"/>
    </row>
    <row r="120" spans="1:7" x14ac:dyDescent="0.25">
      <c r="A120" s="26" t="s">
        <v>196</v>
      </c>
      <c r="B120" s="40" t="s">
        <v>197</v>
      </c>
      <c r="C120" s="47"/>
      <c r="D120" s="47"/>
      <c r="E120" s="40"/>
      <c r="F120" s="53"/>
      <c r="G120" s="53"/>
    </row>
    <row r="121" spans="1:7" s="374" customFormat="1" x14ac:dyDescent="0.25">
      <c r="A121" s="26" t="s">
        <v>198</v>
      </c>
      <c r="B121" s="40" t="s">
        <v>199</v>
      </c>
      <c r="C121" s="47"/>
      <c r="D121" s="47"/>
      <c r="E121" s="40"/>
      <c r="F121" s="53"/>
      <c r="G121" s="53"/>
    </row>
    <row r="122" spans="1:7" x14ac:dyDescent="0.25">
      <c r="A122" s="26" t="s">
        <v>200</v>
      </c>
      <c r="B122" s="40" t="s">
        <v>201</v>
      </c>
      <c r="C122" s="47"/>
      <c r="D122" s="47"/>
      <c r="E122" s="40"/>
      <c r="F122" s="53"/>
      <c r="G122" s="53"/>
    </row>
    <row r="123" spans="1:7" x14ac:dyDescent="0.25">
      <c r="A123" s="26" t="s">
        <v>202</v>
      </c>
      <c r="B123" s="40" t="s">
        <v>203</v>
      </c>
      <c r="C123" s="47"/>
      <c r="D123" s="47"/>
      <c r="E123" s="40"/>
      <c r="F123" s="53"/>
      <c r="G123" s="53"/>
    </row>
    <row r="124" spans="1:7" x14ac:dyDescent="0.25">
      <c r="A124" s="26" t="s">
        <v>204</v>
      </c>
      <c r="B124" s="40" t="s">
        <v>205</v>
      </c>
      <c r="C124" s="47"/>
      <c r="D124" s="47"/>
      <c r="E124" s="40"/>
      <c r="F124" s="53"/>
      <c r="G124" s="53"/>
    </row>
    <row r="125" spans="1:7" x14ac:dyDescent="0.25">
      <c r="A125" s="26" t="s">
        <v>206</v>
      </c>
      <c r="B125" s="65" t="s">
        <v>207</v>
      </c>
      <c r="C125" s="47"/>
      <c r="D125" s="47"/>
      <c r="E125" s="40"/>
      <c r="F125" s="53"/>
      <c r="G125" s="53"/>
    </row>
    <row r="126" spans="1:7" x14ac:dyDescent="0.25">
      <c r="A126" s="26" t="s">
        <v>208</v>
      </c>
      <c r="B126" s="40" t="s">
        <v>209</v>
      </c>
      <c r="C126" s="47"/>
      <c r="D126" s="47"/>
      <c r="E126" s="40"/>
      <c r="F126" s="53"/>
      <c r="G126" s="53"/>
    </row>
    <row r="127" spans="1:7" x14ac:dyDescent="0.25">
      <c r="A127" s="26" t="s">
        <v>210</v>
      </c>
      <c r="B127" s="40" t="s">
        <v>211</v>
      </c>
      <c r="C127" s="47"/>
      <c r="D127" s="47"/>
      <c r="E127" s="40"/>
      <c r="F127" s="53"/>
      <c r="G127" s="53"/>
    </row>
    <row r="128" spans="1:7" x14ac:dyDescent="0.25">
      <c r="A128" s="26" t="s">
        <v>212</v>
      </c>
      <c r="B128" s="40" t="s">
        <v>213</v>
      </c>
      <c r="C128" s="47">
        <v>1715.0469405007238</v>
      </c>
      <c r="D128" s="47">
        <f>C128</f>
        <v>1715.0469405007238</v>
      </c>
      <c r="E128" s="40"/>
      <c r="F128" s="53">
        <f>C128/C$130</f>
        <v>0.10221787765346199</v>
      </c>
      <c r="G128" s="53">
        <f>D128/D$130</f>
        <v>0.10221787765346199</v>
      </c>
    </row>
    <row r="129" spans="1:7" x14ac:dyDescent="0.25">
      <c r="A129" s="26" t="s">
        <v>214</v>
      </c>
      <c r="B129" s="40" t="s">
        <v>100</v>
      </c>
      <c r="C129" s="47"/>
      <c r="D129" s="47"/>
      <c r="E129" s="40"/>
      <c r="F129" s="53"/>
      <c r="G129" s="53"/>
    </row>
    <row r="130" spans="1:7" x14ac:dyDescent="0.25">
      <c r="A130" s="26" t="s">
        <v>215</v>
      </c>
      <c r="B130" s="66" t="s">
        <v>102</v>
      </c>
      <c r="C130" s="47">
        <f>C112+C128</f>
        <v>16778.346213712815</v>
      </c>
      <c r="D130" s="47">
        <f>D112+D128</f>
        <v>16778.346213712815</v>
      </c>
      <c r="E130" s="40"/>
      <c r="F130" s="50">
        <f>F112+F128</f>
        <v>1</v>
      </c>
      <c r="G130" s="50">
        <f>G112+G128</f>
        <v>1</v>
      </c>
    </row>
    <row r="131" spans="1:7" hidden="1" outlineLevel="1" x14ac:dyDescent="0.25">
      <c r="A131" s="26" t="s">
        <v>216</v>
      </c>
      <c r="B131" s="58" t="s">
        <v>104</v>
      </c>
      <c r="C131" s="47"/>
      <c r="D131" s="47"/>
      <c r="E131" s="40"/>
      <c r="F131" s="53"/>
      <c r="G131" s="53"/>
    </row>
    <row r="132" spans="1:7" hidden="1" outlineLevel="1" x14ac:dyDescent="0.25">
      <c r="A132" s="26" t="s">
        <v>217</v>
      </c>
      <c r="B132" s="58" t="s">
        <v>104</v>
      </c>
      <c r="C132" s="47"/>
      <c r="D132" s="47"/>
      <c r="E132" s="40"/>
      <c r="F132" s="53"/>
      <c r="G132" s="53"/>
    </row>
    <row r="133" spans="1:7" hidden="1" outlineLevel="1" x14ac:dyDescent="0.25">
      <c r="A133" s="26" t="s">
        <v>218</v>
      </c>
      <c r="B133" s="58" t="s">
        <v>104</v>
      </c>
      <c r="C133" s="47"/>
      <c r="D133" s="47"/>
      <c r="E133" s="40"/>
      <c r="F133" s="53"/>
      <c r="G133" s="53"/>
    </row>
    <row r="134" spans="1:7" hidden="1" outlineLevel="1" x14ac:dyDescent="0.25">
      <c r="A134" s="26" t="s">
        <v>219</v>
      </c>
      <c r="B134" s="58" t="s">
        <v>104</v>
      </c>
      <c r="C134" s="47"/>
      <c r="D134" s="47"/>
      <c r="E134" s="40"/>
      <c r="F134" s="53"/>
      <c r="G134" s="53"/>
    </row>
    <row r="135" spans="1:7" hidden="1" outlineLevel="1" x14ac:dyDescent="0.25">
      <c r="A135" s="26" t="s">
        <v>220</v>
      </c>
      <c r="B135" s="58" t="s">
        <v>104</v>
      </c>
      <c r="C135" s="47"/>
      <c r="D135" s="47"/>
      <c r="E135" s="40"/>
      <c r="F135" s="53"/>
      <c r="G135" s="53"/>
    </row>
    <row r="136" spans="1:7" hidden="1" outlineLevel="1" x14ac:dyDescent="0.25">
      <c r="A136" s="26" t="s">
        <v>221</v>
      </c>
      <c r="B136" s="58" t="s">
        <v>104</v>
      </c>
      <c r="C136" s="47"/>
      <c r="D136" s="47"/>
      <c r="E136" s="40"/>
      <c r="F136" s="53"/>
      <c r="G136" s="53"/>
    </row>
    <row r="137" spans="1:7" collapsed="1" x14ac:dyDescent="0.25">
      <c r="A137" s="42"/>
      <c r="B137" s="43" t="s">
        <v>222</v>
      </c>
      <c r="C137" s="45" t="s">
        <v>177</v>
      </c>
      <c r="D137" s="45" t="s">
        <v>178</v>
      </c>
      <c r="E137" s="44"/>
      <c r="F137" s="45" t="s">
        <v>179</v>
      </c>
      <c r="G137" s="45" t="s">
        <v>180</v>
      </c>
    </row>
    <row r="138" spans="1:7" x14ac:dyDescent="0.25">
      <c r="A138" s="26" t="s">
        <v>223</v>
      </c>
      <c r="B138" s="40" t="s">
        <v>15</v>
      </c>
      <c r="C138" s="47">
        <v>12650</v>
      </c>
      <c r="D138" s="47">
        <f>C138</f>
        <v>12650</v>
      </c>
      <c r="E138" s="54"/>
      <c r="F138" s="53">
        <f>C138/C$156</f>
        <v>1</v>
      </c>
      <c r="G138" s="53">
        <f>D138/D$156</f>
        <v>1</v>
      </c>
    </row>
    <row r="139" spans="1:7" x14ac:dyDescent="0.25">
      <c r="A139" s="26" t="s">
        <v>224</v>
      </c>
      <c r="B139" s="40" t="s">
        <v>183</v>
      </c>
      <c r="C139" s="47"/>
      <c r="D139" s="47"/>
      <c r="E139" s="54"/>
      <c r="F139" s="53"/>
      <c r="G139" s="53"/>
    </row>
    <row r="140" spans="1:7" x14ac:dyDescent="0.25">
      <c r="A140" s="26" t="s">
        <v>225</v>
      </c>
      <c r="B140" s="40" t="s">
        <v>185</v>
      </c>
      <c r="C140" s="47"/>
      <c r="D140" s="47"/>
      <c r="E140" s="54"/>
      <c r="F140" s="53"/>
      <c r="G140" s="53"/>
    </row>
    <row r="141" spans="1:7" x14ac:dyDescent="0.25">
      <c r="A141" s="26" t="s">
        <v>226</v>
      </c>
      <c r="B141" s="40" t="s">
        <v>187</v>
      </c>
      <c r="C141" s="47"/>
      <c r="D141" s="47"/>
      <c r="E141" s="54"/>
      <c r="F141" s="53"/>
      <c r="G141" s="53"/>
    </row>
    <row r="142" spans="1:7" x14ac:dyDescent="0.25">
      <c r="A142" s="26" t="s">
        <v>227</v>
      </c>
      <c r="B142" s="40" t="s">
        <v>189</v>
      </c>
      <c r="C142" s="47"/>
      <c r="D142" s="47"/>
      <c r="E142" s="54"/>
      <c r="F142" s="53"/>
      <c r="G142" s="53"/>
    </row>
    <row r="143" spans="1:7" x14ac:dyDescent="0.25">
      <c r="A143" s="26" t="s">
        <v>228</v>
      </c>
      <c r="B143" s="40" t="s">
        <v>191</v>
      </c>
      <c r="C143" s="47"/>
      <c r="D143" s="47"/>
      <c r="E143" s="40"/>
      <c r="F143" s="53"/>
      <c r="G143" s="53"/>
    </row>
    <row r="144" spans="1:7" x14ac:dyDescent="0.25">
      <c r="A144" s="26" t="s">
        <v>229</v>
      </c>
      <c r="B144" s="40" t="s">
        <v>193</v>
      </c>
      <c r="C144" s="47"/>
      <c r="D144" s="47"/>
      <c r="E144" s="40"/>
      <c r="F144" s="53"/>
      <c r="G144" s="53"/>
    </row>
    <row r="145" spans="1:7" x14ac:dyDescent="0.25">
      <c r="A145" s="26" t="s">
        <v>230</v>
      </c>
      <c r="B145" s="40" t="s">
        <v>195</v>
      </c>
      <c r="C145" s="47"/>
      <c r="D145" s="47"/>
      <c r="E145" s="40"/>
      <c r="F145" s="53"/>
      <c r="G145" s="53"/>
    </row>
    <row r="146" spans="1:7" x14ac:dyDescent="0.25">
      <c r="A146" s="26" t="s">
        <v>231</v>
      </c>
      <c r="B146" s="40" t="s">
        <v>197</v>
      </c>
      <c r="C146" s="47"/>
      <c r="D146" s="47"/>
      <c r="E146" s="40"/>
      <c r="F146" s="53"/>
      <c r="G146" s="53"/>
    </row>
    <row r="147" spans="1:7" s="374" customFormat="1" x14ac:dyDescent="0.25">
      <c r="A147" s="26" t="s">
        <v>232</v>
      </c>
      <c r="B147" s="40" t="s">
        <v>199</v>
      </c>
      <c r="C147" s="47"/>
      <c r="D147" s="47"/>
      <c r="E147" s="40"/>
      <c r="F147" s="53"/>
      <c r="G147" s="53"/>
    </row>
    <row r="148" spans="1:7" x14ac:dyDescent="0.25">
      <c r="A148" s="26" t="s">
        <v>233</v>
      </c>
      <c r="B148" s="40" t="s">
        <v>201</v>
      </c>
      <c r="C148" s="47"/>
      <c r="D148" s="47"/>
      <c r="E148" s="40"/>
      <c r="F148" s="53"/>
      <c r="G148" s="53"/>
    </row>
    <row r="149" spans="1:7" x14ac:dyDescent="0.25">
      <c r="A149" s="26" t="s">
        <v>234</v>
      </c>
      <c r="B149" s="40" t="s">
        <v>203</v>
      </c>
      <c r="C149" s="47"/>
      <c r="D149" s="47"/>
      <c r="E149" s="40"/>
      <c r="F149" s="53"/>
      <c r="G149" s="53"/>
    </row>
    <row r="150" spans="1:7" x14ac:dyDescent="0.25">
      <c r="A150" s="26" t="s">
        <v>235</v>
      </c>
      <c r="B150" s="40" t="s">
        <v>205</v>
      </c>
      <c r="C150" s="47"/>
      <c r="D150" s="47"/>
      <c r="E150" s="40"/>
      <c r="F150" s="53"/>
      <c r="G150" s="53"/>
    </row>
    <row r="151" spans="1:7" x14ac:dyDescent="0.25">
      <c r="A151" s="26" t="s">
        <v>236</v>
      </c>
      <c r="B151" s="65" t="s">
        <v>207</v>
      </c>
      <c r="C151" s="47"/>
      <c r="D151" s="47"/>
      <c r="E151" s="40"/>
      <c r="F151" s="53"/>
      <c r="G151" s="53"/>
    </row>
    <row r="152" spans="1:7" x14ac:dyDescent="0.25">
      <c r="A152" s="26" t="s">
        <v>237</v>
      </c>
      <c r="B152" s="40" t="s">
        <v>209</v>
      </c>
      <c r="C152" s="47"/>
      <c r="D152" s="47"/>
      <c r="E152" s="40"/>
      <c r="F152" s="53"/>
      <c r="G152" s="53"/>
    </row>
    <row r="153" spans="1:7" x14ac:dyDescent="0.25">
      <c r="A153" s="26" t="s">
        <v>238</v>
      </c>
      <c r="B153" s="40" t="s">
        <v>211</v>
      </c>
      <c r="C153" s="47"/>
      <c r="D153" s="47"/>
      <c r="E153" s="40"/>
      <c r="F153" s="53"/>
      <c r="G153" s="53"/>
    </row>
    <row r="154" spans="1:7" x14ac:dyDescent="0.25">
      <c r="A154" s="26" t="s">
        <v>239</v>
      </c>
      <c r="B154" s="40" t="s">
        <v>213</v>
      </c>
      <c r="C154" s="47">
        <v>0</v>
      </c>
      <c r="D154" s="47">
        <f>C154</f>
        <v>0</v>
      </c>
      <c r="E154" s="40"/>
      <c r="F154" s="53">
        <f>C154/C$156</f>
        <v>0</v>
      </c>
      <c r="G154" s="53">
        <f>D154/D$156</f>
        <v>0</v>
      </c>
    </row>
    <row r="155" spans="1:7" x14ac:dyDescent="0.25">
      <c r="A155" s="26" t="s">
        <v>240</v>
      </c>
      <c r="B155" s="40" t="s">
        <v>100</v>
      </c>
      <c r="C155" s="47"/>
      <c r="D155" s="47"/>
      <c r="E155" s="40"/>
      <c r="F155" s="53"/>
      <c r="G155" s="53"/>
    </row>
    <row r="156" spans="1:7" x14ac:dyDescent="0.25">
      <c r="A156" s="26" t="s">
        <v>241</v>
      </c>
      <c r="B156" s="66" t="s">
        <v>102</v>
      </c>
      <c r="C156" s="47">
        <f>C138+C154</f>
        <v>12650</v>
      </c>
      <c r="D156" s="47">
        <f>D138+D154</f>
        <v>12650</v>
      </c>
      <c r="E156" s="40"/>
      <c r="F156" s="50">
        <f>F138+F154</f>
        <v>1</v>
      </c>
      <c r="G156" s="50">
        <f>G138+G154</f>
        <v>1</v>
      </c>
    </row>
    <row r="157" spans="1:7" hidden="1" outlineLevel="1" x14ac:dyDescent="0.25">
      <c r="A157" s="26" t="s">
        <v>242</v>
      </c>
      <c r="B157" s="58" t="s">
        <v>104</v>
      </c>
      <c r="C157" s="47"/>
      <c r="D157" s="47"/>
      <c r="E157" s="40"/>
      <c r="F157" s="53"/>
      <c r="G157" s="53"/>
    </row>
    <row r="158" spans="1:7" hidden="1" outlineLevel="1" x14ac:dyDescent="0.25">
      <c r="A158" s="26" t="s">
        <v>243</v>
      </c>
      <c r="B158" s="58" t="s">
        <v>104</v>
      </c>
      <c r="C158" s="47"/>
      <c r="D158" s="47"/>
      <c r="E158" s="40"/>
      <c r="F158" s="53"/>
      <c r="G158" s="53"/>
    </row>
    <row r="159" spans="1:7" hidden="1" outlineLevel="1" x14ac:dyDescent="0.25">
      <c r="A159" s="26" t="s">
        <v>244</v>
      </c>
      <c r="B159" s="58" t="s">
        <v>104</v>
      </c>
      <c r="C159" s="47"/>
      <c r="D159" s="47"/>
      <c r="E159" s="40"/>
      <c r="F159" s="53"/>
      <c r="G159" s="53"/>
    </row>
    <row r="160" spans="1:7" hidden="1" outlineLevel="1" x14ac:dyDescent="0.25">
      <c r="A160" s="26" t="s">
        <v>245</v>
      </c>
      <c r="B160" s="58" t="s">
        <v>104</v>
      </c>
      <c r="C160" s="47"/>
      <c r="D160" s="47"/>
      <c r="E160" s="40"/>
      <c r="F160" s="53"/>
      <c r="G160" s="53"/>
    </row>
    <row r="161" spans="1:7" hidden="1" outlineLevel="1" x14ac:dyDescent="0.25">
      <c r="A161" s="26" t="s">
        <v>246</v>
      </c>
      <c r="B161" s="58" t="s">
        <v>104</v>
      </c>
      <c r="C161" s="47"/>
      <c r="D161" s="47"/>
      <c r="E161" s="40"/>
      <c r="F161" s="53"/>
      <c r="G161" s="53"/>
    </row>
    <row r="162" spans="1:7" hidden="1" outlineLevel="1" x14ac:dyDescent="0.25">
      <c r="A162" s="26" t="s">
        <v>247</v>
      </c>
      <c r="B162" s="58" t="s">
        <v>104</v>
      </c>
      <c r="C162" s="47"/>
      <c r="D162" s="47"/>
      <c r="E162" s="40"/>
      <c r="F162" s="53"/>
      <c r="G162" s="53"/>
    </row>
    <row r="163" spans="1:7" collapsed="1" x14ac:dyDescent="0.25">
      <c r="A163" s="42"/>
      <c r="B163" s="43" t="s">
        <v>248</v>
      </c>
      <c r="C163" s="49" t="s">
        <v>177</v>
      </c>
      <c r="D163" s="49" t="s">
        <v>178</v>
      </c>
      <c r="E163" s="44"/>
      <c r="F163" s="49" t="s">
        <v>179</v>
      </c>
      <c r="G163" s="49" t="s">
        <v>180</v>
      </c>
    </row>
    <row r="164" spans="1:7" x14ac:dyDescent="0.25">
      <c r="A164" s="26" t="s">
        <v>249</v>
      </c>
      <c r="B164" s="20" t="s">
        <v>250</v>
      </c>
      <c r="C164" s="47">
        <v>650</v>
      </c>
      <c r="D164" s="47">
        <v>500</v>
      </c>
      <c r="E164" s="72"/>
      <c r="F164" s="53">
        <f>C164/C$167</f>
        <v>5.1383399209486168E-2</v>
      </c>
      <c r="G164" s="53">
        <f>D164/D$167</f>
        <v>3.9525691699604744E-2</v>
      </c>
    </row>
    <row r="165" spans="1:7" x14ac:dyDescent="0.25">
      <c r="A165" s="26" t="s">
        <v>251</v>
      </c>
      <c r="B165" s="20" t="s">
        <v>252</v>
      </c>
      <c r="C165" s="47">
        <v>11850</v>
      </c>
      <c r="D165" s="47">
        <v>12000</v>
      </c>
      <c r="E165" s="72"/>
      <c r="F165" s="53">
        <f t="shared" ref="F165:F166" si="4">C165/C$167</f>
        <v>0.93675889328063244</v>
      </c>
      <c r="G165" s="53">
        <f t="shared" ref="G165:G166" si="5">D165/D$167</f>
        <v>0.9486166007905138</v>
      </c>
    </row>
    <row r="166" spans="1:7" x14ac:dyDescent="0.25">
      <c r="A166" s="26" t="s">
        <v>253</v>
      </c>
      <c r="B166" s="20" t="s">
        <v>100</v>
      </c>
      <c r="C166" s="47">
        <v>150</v>
      </c>
      <c r="D166" s="47">
        <v>150</v>
      </c>
      <c r="E166" s="72"/>
      <c r="F166" s="53">
        <f t="shared" si="4"/>
        <v>1.1857707509881422E-2</v>
      </c>
      <c r="G166" s="53">
        <f t="shared" si="5"/>
        <v>1.1857707509881422E-2</v>
      </c>
    </row>
    <row r="167" spans="1:7" x14ac:dyDescent="0.25">
      <c r="A167" s="26" t="s">
        <v>254</v>
      </c>
      <c r="B167" s="73" t="s">
        <v>102</v>
      </c>
      <c r="C167" s="74">
        <f>SUM(C164:C166)</f>
        <v>12650</v>
      </c>
      <c r="D167" s="47">
        <f>SUM(D164:D166)</f>
        <v>12650</v>
      </c>
      <c r="E167" s="72"/>
      <c r="F167" s="53">
        <f>SUM(F164:F166)</f>
        <v>1</v>
      </c>
      <c r="G167" s="53">
        <f>SUM(G164:G166)</f>
        <v>1</v>
      </c>
    </row>
    <row r="168" spans="1:7" hidden="1" outlineLevel="1" x14ac:dyDescent="0.25">
      <c r="A168" s="26" t="s">
        <v>255</v>
      </c>
      <c r="B168" s="73"/>
      <c r="C168" s="74"/>
      <c r="D168" s="74"/>
      <c r="E168" s="72"/>
      <c r="F168" s="72"/>
      <c r="G168" s="65"/>
    </row>
    <row r="169" spans="1:7" hidden="1" outlineLevel="1" x14ac:dyDescent="0.25">
      <c r="A169" s="26" t="s">
        <v>256</v>
      </c>
      <c r="B169" s="73"/>
      <c r="C169" s="74"/>
      <c r="D169" s="74"/>
      <c r="E169" s="72"/>
      <c r="F169" s="72"/>
      <c r="G169" s="65"/>
    </row>
    <row r="170" spans="1:7" hidden="1" outlineLevel="1" x14ac:dyDescent="0.25">
      <c r="A170" s="26" t="s">
        <v>257</v>
      </c>
      <c r="B170" s="73"/>
      <c r="C170" s="74"/>
      <c r="D170" s="74"/>
      <c r="E170" s="72"/>
      <c r="F170" s="72"/>
      <c r="G170" s="65"/>
    </row>
    <row r="171" spans="1:7" hidden="1" outlineLevel="1" x14ac:dyDescent="0.25">
      <c r="A171" s="26" t="s">
        <v>258</v>
      </c>
      <c r="B171" s="73"/>
      <c r="C171" s="74"/>
      <c r="D171" s="74"/>
      <c r="E171" s="72"/>
      <c r="F171" s="72"/>
      <c r="G171" s="65"/>
    </row>
    <row r="172" spans="1:7" hidden="1" outlineLevel="1" x14ac:dyDescent="0.25">
      <c r="A172" s="26" t="s">
        <v>259</v>
      </c>
      <c r="B172" s="73"/>
      <c r="C172" s="74"/>
      <c r="D172" s="74"/>
      <c r="E172" s="72"/>
      <c r="F172" s="72"/>
      <c r="G172" s="65"/>
    </row>
    <row r="173" spans="1:7" collapsed="1" x14ac:dyDescent="0.25">
      <c r="A173" s="42"/>
      <c r="B173" s="43" t="s">
        <v>260</v>
      </c>
      <c r="C173" s="42" t="s">
        <v>61</v>
      </c>
      <c r="D173" s="42"/>
      <c r="E173" s="44"/>
      <c r="F173" s="45" t="s">
        <v>261</v>
      </c>
      <c r="G173" s="45"/>
    </row>
    <row r="174" spans="1:7" x14ac:dyDescent="0.25">
      <c r="A174" s="26" t="s">
        <v>262</v>
      </c>
      <c r="B174" s="40" t="s">
        <v>263</v>
      </c>
      <c r="C174" s="47">
        <v>18.653901586968324</v>
      </c>
      <c r="D174" s="37"/>
      <c r="E174" s="29"/>
      <c r="F174" s="53">
        <f>C174/C$179</f>
        <v>5.8539693046492397E-2</v>
      </c>
      <c r="G174" s="54"/>
    </row>
    <row r="175" spans="1:7" ht="30" x14ac:dyDescent="0.25">
      <c r="A175" s="26" t="s">
        <v>264</v>
      </c>
      <c r="B175" s="40" t="s">
        <v>265</v>
      </c>
      <c r="C175" s="47"/>
      <c r="D175" s="26"/>
      <c r="E175" s="60"/>
      <c r="F175" s="53"/>
      <c r="G175" s="54"/>
    </row>
    <row r="176" spans="1:7" x14ac:dyDescent="0.25">
      <c r="A176" s="26" t="s">
        <v>266</v>
      </c>
      <c r="B176" s="40" t="s">
        <v>267</v>
      </c>
      <c r="C176" s="47"/>
      <c r="D176" s="26"/>
      <c r="E176" s="60"/>
      <c r="F176" s="53"/>
      <c r="G176" s="54"/>
    </row>
    <row r="177" spans="1:7" x14ac:dyDescent="0.25">
      <c r="A177" s="26" t="s">
        <v>268</v>
      </c>
      <c r="B177" s="40" t="s">
        <v>269</v>
      </c>
      <c r="C177" s="47">
        <v>300</v>
      </c>
      <c r="D177" s="26"/>
      <c r="E177" s="60"/>
      <c r="F177" s="53">
        <f>C177/C$179</f>
        <v>0.94146030695350758</v>
      </c>
      <c r="G177" s="54"/>
    </row>
    <row r="178" spans="1:7" x14ac:dyDescent="0.25">
      <c r="A178" s="26" t="s">
        <v>270</v>
      </c>
      <c r="B178" s="40" t="s">
        <v>100</v>
      </c>
      <c r="C178" s="47"/>
      <c r="D178" s="26"/>
      <c r="E178" s="60"/>
      <c r="F178" s="53"/>
      <c r="G178" s="54"/>
    </row>
    <row r="179" spans="1:7" x14ac:dyDescent="0.25">
      <c r="A179" s="26" t="s">
        <v>271</v>
      </c>
      <c r="B179" s="66" t="s">
        <v>102</v>
      </c>
      <c r="C179" s="56">
        <f>C174+C177</f>
        <v>318.65390158696835</v>
      </c>
      <c r="D179" s="26"/>
      <c r="E179" s="60"/>
      <c r="F179" s="57">
        <f>F174+F177</f>
        <v>1</v>
      </c>
      <c r="G179" s="54"/>
    </row>
    <row r="180" spans="1:7" outlineLevel="1" x14ac:dyDescent="0.25">
      <c r="A180" s="26" t="s">
        <v>272</v>
      </c>
      <c r="B180" s="75" t="s">
        <v>273</v>
      </c>
      <c r="C180" s="47"/>
      <c r="D180" s="26"/>
      <c r="E180" s="60"/>
      <c r="F180" s="53"/>
      <c r="G180" s="54"/>
    </row>
    <row r="181" spans="1:7" ht="30" outlineLevel="1" x14ac:dyDescent="0.25">
      <c r="A181" s="26" t="s">
        <v>274</v>
      </c>
      <c r="B181" s="75" t="s">
        <v>275</v>
      </c>
      <c r="C181" s="76"/>
      <c r="D181" s="75"/>
      <c r="E181" s="75"/>
      <c r="F181" s="53"/>
      <c r="G181" s="75"/>
    </row>
    <row r="182" spans="1:7" ht="30" outlineLevel="1" x14ac:dyDescent="0.25">
      <c r="A182" s="26" t="s">
        <v>276</v>
      </c>
      <c r="B182" s="75" t="s">
        <v>277</v>
      </c>
      <c r="C182" s="47"/>
      <c r="D182" s="26"/>
      <c r="E182" s="60"/>
      <c r="F182" s="53"/>
      <c r="G182" s="54"/>
    </row>
    <row r="183" spans="1:7" outlineLevel="1" x14ac:dyDescent="0.25">
      <c r="A183" s="26" t="s">
        <v>278</v>
      </c>
      <c r="B183" s="75" t="s">
        <v>279</v>
      </c>
      <c r="C183" s="47"/>
      <c r="D183" s="26"/>
      <c r="E183" s="60"/>
      <c r="F183" s="53"/>
      <c r="G183" s="54"/>
    </row>
    <row r="184" spans="1:7" ht="30" outlineLevel="1" x14ac:dyDescent="0.25">
      <c r="A184" s="26" t="s">
        <v>280</v>
      </c>
      <c r="B184" s="75" t="s">
        <v>281</v>
      </c>
      <c r="C184" s="76"/>
      <c r="D184" s="75"/>
      <c r="E184" s="75"/>
      <c r="F184" s="53"/>
      <c r="G184" s="75"/>
    </row>
    <row r="185" spans="1:7" ht="30" outlineLevel="1" x14ac:dyDescent="0.25">
      <c r="A185" s="26" t="s">
        <v>282</v>
      </c>
      <c r="B185" s="75" t="s">
        <v>283</v>
      </c>
      <c r="C185" s="47"/>
      <c r="D185" s="26"/>
      <c r="E185" s="60"/>
      <c r="F185" s="53"/>
      <c r="G185" s="54"/>
    </row>
    <row r="186" spans="1:7" outlineLevel="1" x14ac:dyDescent="0.25">
      <c r="A186" s="26" t="s">
        <v>284</v>
      </c>
      <c r="B186" s="75" t="s">
        <v>285</v>
      </c>
      <c r="C186" s="47"/>
      <c r="D186" s="26"/>
      <c r="E186" s="60"/>
      <c r="F186" s="53"/>
      <c r="G186" s="54"/>
    </row>
    <row r="187" spans="1:7" outlineLevel="1" x14ac:dyDescent="0.25">
      <c r="A187" s="26" t="s">
        <v>286</v>
      </c>
      <c r="B187" s="75" t="s">
        <v>287</v>
      </c>
      <c r="C187" s="47">
        <f>C179</f>
        <v>318.65390158696835</v>
      </c>
      <c r="D187" s="26"/>
      <c r="E187" s="60"/>
      <c r="F187" s="53">
        <f>C187/C$179</f>
        <v>1</v>
      </c>
      <c r="G187" s="54"/>
    </row>
    <row r="188" spans="1:7" outlineLevel="1" x14ac:dyDescent="0.25">
      <c r="A188" s="26" t="s">
        <v>288</v>
      </c>
      <c r="B188" s="75"/>
      <c r="C188" s="26"/>
      <c r="D188" s="26"/>
      <c r="E188" s="60"/>
      <c r="F188" s="54"/>
      <c r="G188" s="54"/>
    </row>
    <row r="189" spans="1:7" outlineLevel="1" x14ac:dyDescent="0.25">
      <c r="A189" s="26" t="s">
        <v>289</v>
      </c>
      <c r="B189" s="75"/>
      <c r="C189" s="26"/>
      <c r="D189" s="26"/>
      <c r="E189" s="60"/>
      <c r="F189" s="54"/>
      <c r="G189" s="54"/>
    </row>
    <row r="190" spans="1:7" outlineLevel="1" x14ac:dyDescent="0.25">
      <c r="A190" s="26" t="s">
        <v>290</v>
      </c>
      <c r="B190" s="75"/>
      <c r="C190" s="26"/>
      <c r="D190" s="26"/>
      <c r="E190" s="60"/>
      <c r="F190" s="54"/>
      <c r="G190" s="54"/>
    </row>
    <row r="191" spans="1:7" outlineLevel="1" x14ac:dyDescent="0.25">
      <c r="A191" s="26" t="s">
        <v>291</v>
      </c>
      <c r="B191" s="58"/>
      <c r="C191" s="26"/>
      <c r="D191" s="26"/>
      <c r="E191" s="60"/>
      <c r="F191" s="54"/>
      <c r="G191" s="54"/>
    </row>
    <row r="192" spans="1:7" x14ac:dyDescent="0.25">
      <c r="A192" s="42"/>
      <c r="B192" s="43" t="s">
        <v>292</v>
      </c>
      <c r="C192" s="42" t="s">
        <v>61</v>
      </c>
      <c r="D192" s="42"/>
      <c r="E192" s="44"/>
      <c r="F192" s="45" t="s">
        <v>261</v>
      </c>
      <c r="G192" s="45"/>
    </row>
    <row r="193" spans="1:7" x14ac:dyDescent="0.25">
      <c r="A193" s="26" t="s">
        <v>293</v>
      </c>
      <c r="B193" s="40" t="s">
        <v>294</v>
      </c>
      <c r="C193" s="47">
        <f>C179</f>
        <v>318.65390158696835</v>
      </c>
      <c r="D193" s="26"/>
      <c r="E193" s="52"/>
      <c r="F193" s="53">
        <f>C193/C$208</f>
        <v>1</v>
      </c>
      <c r="G193" s="54"/>
    </row>
    <row r="194" spans="1:7" x14ac:dyDescent="0.25">
      <c r="A194" s="26" t="s">
        <v>295</v>
      </c>
      <c r="B194" s="40" t="s">
        <v>296</v>
      </c>
      <c r="C194" s="47"/>
      <c r="D194" s="26"/>
      <c r="E194" s="60"/>
      <c r="F194" s="53"/>
      <c r="G194" s="60"/>
    </row>
    <row r="195" spans="1:7" x14ac:dyDescent="0.25">
      <c r="A195" s="26" t="s">
        <v>297</v>
      </c>
      <c r="B195" s="40" t="s">
        <v>298</v>
      </c>
      <c r="C195" s="47"/>
      <c r="D195" s="26"/>
      <c r="E195" s="60"/>
      <c r="F195" s="53"/>
      <c r="G195" s="60"/>
    </row>
    <row r="196" spans="1:7" x14ac:dyDescent="0.25">
      <c r="A196" s="26" t="s">
        <v>299</v>
      </c>
      <c r="B196" s="40" t="s">
        <v>300</v>
      </c>
      <c r="C196" s="47"/>
      <c r="D196" s="26"/>
      <c r="E196" s="60"/>
      <c r="F196" s="53"/>
      <c r="G196" s="60"/>
    </row>
    <row r="197" spans="1:7" x14ac:dyDescent="0.25">
      <c r="A197" s="26" t="s">
        <v>301</v>
      </c>
      <c r="B197" s="40" t="s">
        <v>302</v>
      </c>
      <c r="C197" s="47"/>
      <c r="D197" s="26"/>
      <c r="E197" s="60"/>
      <c r="F197" s="53"/>
      <c r="G197" s="60"/>
    </row>
    <row r="198" spans="1:7" x14ac:dyDescent="0.25">
      <c r="A198" s="26" t="s">
        <v>303</v>
      </c>
      <c r="B198" s="40" t="s">
        <v>304</v>
      </c>
      <c r="C198" s="47"/>
      <c r="D198" s="26"/>
      <c r="E198" s="60"/>
      <c r="F198" s="53"/>
      <c r="G198" s="60"/>
    </row>
    <row r="199" spans="1:7" x14ac:dyDescent="0.25">
      <c r="A199" s="26" t="s">
        <v>305</v>
      </c>
      <c r="B199" s="40" t="s">
        <v>306</v>
      </c>
      <c r="C199" s="47"/>
      <c r="D199" s="26"/>
      <c r="E199" s="60"/>
      <c r="F199" s="53"/>
      <c r="G199" s="60"/>
    </row>
    <row r="200" spans="1:7" x14ac:dyDescent="0.25">
      <c r="A200" s="26" t="s">
        <v>307</v>
      </c>
      <c r="B200" s="40" t="s">
        <v>308</v>
      </c>
      <c r="C200" s="47"/>
      <c r="D200" s="26"/>
      <c r="E200" s="60"/>
      <c r="F200" s="53"/>
      <c r="G200" s="60"/>
    </row>
    <row r="201" spans="1:7" x14ac:dyDescent="0.25">
      <c r="A201" s="26" t="s">
        <v>309</v>
      </c>
      <c r="B201" s="40" t="s">
        <v>310</v>
      </c>
      <c r="C201" s="47"/>
      <c r="D201" s="26"/>
      <c r="E201" s="60"/>
      <c r="F201" s="53"/>
      <c r="G201" s="60"/>
    </row>
    <row r="202" spans="1:7" x14ac:dyDescent="0.25">
      <c r="A202" s="26" t="s">
        <v>311</v>
      </c>
      <c r="B202" s="40" t="s">
        <v>312</v>
      </c>
      <c r="C202" s="47"/>
      <c r="D202" s="26"/>
      <c r="E202" s="60"/>
      <c r="F202" s="53"/>
      <c r="G202" s="60"/>
    </row>
    <row r="203" spans="1:7" x14ac:dyDescent="0.25">
      <c r="A203" s="26" t="s">
        <v>313</v>
      </c>
      <c r="B203" s="40" t="s">
        <v>314</v>
      </c>
      <c r="C203" s="47"/>
      <c r="D203" s="26"/>
      <c r="E203" s="60"/>
      <c r="F203" s="53"/>
      <c r="G203" s="60"/>
    </row>
    <row r="204" spans="1:7" x14ac:dyDescent="0.25">
      <c r="A204" s="26" t="s">
        <v>315</v>
      </c>
      <c r="B204" s="40" t="s">
        <v>316</v>
      </c>
      <c r="C204" s="47"/>
      <c r="D204" s="26"/>
      <c r="E204" s="60"/>
      <c r="F204" s="53"/>
      <c r="G204" s="60"/>
    </row>
    <row r="205" spans="1:7" x14ac:dyDescent="0.25">
      <c r="A205" s="26" t="s">
        <v>317</v>
      </c>
      <c r="B205" s="40" t="s">
        <v>318</v>
      </c>
      <c r="C205" s="47"/>
      <c r="D205" s="26"/>
      <c r="E205" s="60"/>
      <c r="F205" s="53"/>
      <c r="G205" s="60"/>
    </row>
    <row r="206" spans="1:7" x14ac:dyDescent="0.25">
      <c r="A206" s="26" t="s">
        <v>319</v>
      </c>
      <c r="B206" s="40" t="s">
        <v>100</v>
      </c>
      <c r="C206" s="47"/>
      <c r="D206" s="26"/>
      <c r="E206" s="60"/>
      <c r="F206" s="53"/>
      <c r="G206" s="60"/>
    </row>
    <row r="207" spans="1:7" x14ac:dyDescent="0.25">
      <c r="A207" s="26" t="s">
        <v>320</v>
      </c>
      <c r="B207" s="55" t="s">
        <v>321</v>
      </c>
      <c r="C207" s="47">
        <f>C193</f>
        <v>318.65390158696835</v>
      </c>
      <c r="D207" s="26"/>
      <c r="E207" s="60"/>
      <c r="F207" s="53">
        <f>F193</f>
        <v>1</v>
      </c>
      <c r="G207" s="60"/>
    </row>
    <row r="208" spans="1:7" x14ac:dyDescent="0.25">
      <c r="A208" s="26" t="s">
        <v>322</v>
      </c>
      <c r="B208" s="66" t="s">
        <v>102</v>
      </c>
      <c r="C208" s="56">
        <f>C207</f>
        <v>318.65390158696835</v>
      </c>
      <c r="D208" s="40"/>
      <c r="E208" s="60"/>
      <c r="F208" s="57">
        <f>F207</f>
        <v>1</v>
      </c>
      <c r="G208" s="60"/>
    </row>
    <row r="209" spans="1:7" hidden="1" outlineLevel="1" x14ac:dyDescent="0.25">
      <c r="A209" s="26" t="s">
        <v>323</v>
      </c>
      <c r="B209" s="58" t="s">
        <v>104</v>
      </c>
      <c r="C209" s="47"/>
      <c r="D209" s="26"/>
      <c r="E209" s="60"/>
      <c r="F209" s="53"/>
      <c r="G209" s="60"/>
    </row>
    <row r="210" spans="1:7" hidden="1" outlineLevel="1" x14ac:dyDescent="0.25">
      <c r="A210" s="26" t="s">
        <v>324</v>
      </c>
      <c r="B210" s="58" t="s">
        <v>104</v>
      </c>
      <c r="C210" s="47"/>
      <c r="D210" s="26"/>
      <c r="E210" s="60"/>
      <c r="F210" s="53"/>
      <c r="G210" s="60"/>
    </row>
    <row r="211" spans="1:7" hidden="1" outlineLevel="1" x14ac:dyDescent="0.25">
      <c r="A211" s="26" t="s">
        <v>325</v>
      </c>
      <c r="B211" s="58" t="s">
        <v>104</v>
      </c>
      <c r="C211" s="47"/>
      <c r="D211" s="26"/>
      <c r="E211" s="60"/>
      <c r="F211" s="53"/>
      <c r="G211" s="60"/>
    </row>
    <row r="212" spans="1:7" hidden="1" outlineLevel="1" x14ac:dyDescent="0.25">
      <c r="A212" s="26" t="s">
        <v>326</v>
      </c>
      <c r="B212" s="58" t="s">
        <v>104</v>
      </c>
      <c r="C212" s="47"/>
      <c r="D212" s="26"/>
      <c r="E212" s="60"/>
      <c r="F212" s="53"/>
      <c r="G212" s="60"/>
    </row>
    <row r="213" spans="1:7" hidden="1" outlineLevel="1" x14ac:dyDescent="0.25">
      <c r="A213" s="26" t="s">
        <v>327</v>
      </c>
      <c r="B213" s="58" t="s">
        <v>104</v>
      </c>
      <c r="C213" s="47"/>
      <c r="D213" s="26"/>
      <c r="E213" s="60"/>
      <c r="F213" s="53"/>
      <c r="G213" s="60"/>
    </row>
    <row r="214" spans="1:7" hidden="1" outlineLevel="1" x14ac:dyDescent="0.25">
      <c r="A214" s="26" t="s">
        <v>328</v>
      </c>
      <c r="B214" s="58" t="s">
        <v>104</v>
      </c>
      <c r="C214" s="47"/>
      <c r="D214" s="26"/>
      <c r="E214" s="60"/>
      <c r="F214" s="53"/>
      <c r="G214" s="60"/>
    </row>
    <row r="215" spans="1:7" hidden="1" outlineLevel="1" x14ac:dyDescent="0.25">
      <c r="A215" s="26" t="s">
        <v>329</v>
      </c>
      <c r="B215" s="58" t="s">
        <v>104</v>
      </c>
      <c r="C215" s="47"/>
      <c r="D215" s="26"/>
      <c r="E215" s="60"/>
      <c r="F215" s="53"/>
      <c r="G215" s="60"/>
    </row>
    <row r="216" spans="1:7" collapsed="1" x14ac:dyDescent="0.25">
      <c r="A216" s="42"/>
      <c r="B216" s="43" t="s">
        <v>330</v>
      </c>
      <c r="C216" s="42" t="s">
        <v>61</v>
      </c>
      <c r="D216" s="42"/>
      <c r="E216" s="44"/>
      <c r="F216" s="45" t="s">
        <v>90</v>
      </c>
      <c r="G216" s="45" t="s">
        <v>331</v>
      </c>
    </row>
    <row r="217" spans="1:7" x14ac:dyDescent="0.25">
      <c r="A217" s="26" t="s">
        <v>332</v>
      </c>
      <c r="B217" s="65" t="s">
        <v>333</v>
      </c>
      <c r="C217" s="47">
        <f>C179</f>
        <v>318.65390158696835</v>
      </c>
      <c r="D217" s="26"/>
      <c r="E217" s="72"/>
      <c r="F217" s="53">
        <f>C217/C$58</f>
        <v>1.8637976184468556E-2</v>
      </c>
      <c r="G217" s="53">
        <f>C217/C$39</f>
        <v>2.5190031746005401E-2</v>
      </c>
    </row>
    <row r="218" spans="1:7" x14ac:dyDescent="0.25">
      <c r="A218" s="26" t="s">
        <v>334</v>
      </c>
      <c r="B218" s="65" t="s">
        <v>335</v>
      </c>
      <c r="C218" s="47">
        <v>766.71605621000003</v>
      </c>
      <c r="D218" s="26"/>
      <c r="E218" s="72"/>
      <c r="F218" s="53">
        <f>C218/C$58</f>
        <v>4.4845004328282298E-2</v>
      </c>
      <c r="G218" s="53">
        <f>C218/C$39</f>
        <v>6.0609964917786564E-2</v>
      </c>
    </row>
    <row r="219" spans="1:7" x14ac:dyDescent="0.25">
      <c r="A219" s="26" t="s">
        <v>336</v>
      </c>
      <c r="B219" s="65" t="s">
        <v>100</v>
      </c>
      <c r="C219" s="47"/>
      <c r="D219" s="26"/>
      <c r="E219" s="72"/>
      <c r="F219" s="53"/>
      <c r="G219" s="53"/>
    </row>
    <row r="220" spans="1:7" x14ac:dyDescent="0.25">
      <c r="A220" s="26" t="s">
        <v>337</v>
      </c>
      <c r="B220" s="66" t="s">
        <v>102</v>
      </c>
      <c r="C220" s="47">
        <f>C217+C218</f>
        <v>1085.3699577969683</v>
      </c>
      <c r="D220" s="26"/>
      <c r="E220" s="72"/>
      <c r="F220" s="50">
        <f>F217+F218</f>
        <v>6.348298051275085E-2</v>
      </c>
      <c r="G220" s="50">
        <f>G217+G218</f>
        <v>8.5799996663791969E-2</v>
      </c>
    </row>
    <row r="221" spans="1:7" hidden="1" outlineLevel="1" x14ac:dyDescent="0.25">
      <c r="A221" s="26" t="s">
        <v>338</v>
      </c>
      <c r="B221" s="58" t="s">
        <v>104</v>
      </c>
      <c r="C221" s="47"/>
      <c r="D221" s="26"/>
      <c r="E221" s="72"/>
      <c r="F221" s="53"/>
      <c r="G221" s="53"/>
    </row>
    <row r="222" spans="1:7" hidden="1" outlineLevel="1" x14ac:dyDescent="0.25">
      <c r="A222" s="26" t="s">
        <v>339</v>
      </c>
      <c r="B222" s="58" t="s">
        <v>104</v>
      </c>
      <c r="C222" s="47"/>
      <c r="D222" s="26"/>
      <c r="E222" s="72"/>
      <c r="F222" s="53"/>
      <c r="G222" s="53"/>
    </row>
    <row r="223" spans="1:7" hidden="1" outlineLevel="1" x14ac:dyDescent="0.25">
      <c r="A223" s="26" t="s">
        <v>340</v>
      </c>
      <c r="B223" s="58" t="s">
        <v>104</v>
      </c>
      <c r="C223" s="47"/>
      <c r="D223" s="26"/>
      <c r="E223" s="72"/>
      <c r="F223" s="53"/>
      <c r="G223" s="53"/>
    </row>
    <row r="224" spans="1:7" hidden="1" outlineLevel="1" x14ac:dyDescent="0.25">
      <c r="A224" s="26" t="s">
        <v>341</v>
      </c>
      <c r="B224" s="58" t="s">
        <v>104</v>
      </c>
      <c r="C224" s="47"/>
      <c r="D224" s="26"/>
      <c r="E224" s="72"/>
      <c r="F224" s="53"/>
      <c r="G224" s="53"/>
    </row>
    <row r="225" spans="1:7" hidden="1" outlineLevel="1" x14ac:dyDescent="0.25">
      <c r="A225" s="26" t="s">
        <v>342</v>
      </c>
      <c r="B225" s="58" t="s">
        <v>104</v>
      </c>
      <c r="C225" s="47"/>
      <c r="D225" s="26"/>
      <c r="E225" s="72"/>
      <c r="F225" s="53"/>
      <c r="G225" s="53"/>
    </row>
    <row r="226" spans="1:7" hidden="1" outlineLevel="1" x14ac:dyDescent="0.25">
      <c r="A226" s="26" t="s">
        <v>343</v>
      </c>
      <c r="B226" s="58" t="s">
        <v>104</v>
      </c>
      <c r="C226" s="47"/>
      <c r="D226" s="26"/>
      <c r="E226" s="40"/>
      <c r="F226" s="53"/>
      <c r="G226" s="53"/>
    </row>
    <row r="227" spans="1:7" hidden="1" outlineLevel="1" x14ac:dyDescent="0.25">
      <c r="A227" s="26" t="s">
        <v>344</v>
      </c>
      <c r="B227" s="58" t="s">
        <v>104</v>
      </c>
      <c r="C227" s="47"/>
      <c r="D227" s="26"/>
      <c r="E227" s="72"/>
      <c r="F227" s="53"/>
      <c r="G227" s="53"/>
    </row>
    <row r="228" spans="1:7" collapsed="1" x14ac:dyDescent="0.25">
      <c r="A228" s="42"/>
      <c r="B228" s="43" t="s">
        <v>345</v>
      </c>
      <c r="C228" s="42"/>
      <c r="D228" s="42"/>
      <c r="E228" s="44"/>
      <c r="F228" s="45"/>
      <c r="G228" s="45"/>
    </row>
    <row r="229" spans="1:7" x14ac:dyDescent="0.25">
      <c r="A229" s="26" t="s">
        <v>346</v>
      </c>
      <c r="B229" s="40" t="s">
        <v>347</v>
      </c>
      <c r="C229" s="266" t="s">
        <v>348</v>
      </c>
      <c r="D229" s="26"/>
      <c r="E229" s="26"/>
      <c r="F229" s="26"/>
      <c r="G229" s="20"/>
    </row>
    <row r="230" spans="1:7" x14ac:dyDescent="0.25">
      <c r="A230" s="42"/>
      <c r="B230" s="43" t="s">
        <v>349</v>
      </c>
      <c r="C230" s="42"/>
      <c r="D230" s="42"/>
      <c r="E230" s="44"/>
      <c r="F230" s="45"/>
      <c r="G230" s="45"/>
    </row>
    <row r="231" spans="1:7" x14ac:dyDescent="0.25">
      <c r="A231" s="26" t="s">
        <v>350</v>
      </c>
      <c r="B231" s="26" t="s">
        <v>351</v>
      </c>
      <c r="C231" s="47">
        <v>300</v>
      </c>
      <c r="D231" s="26"/>
      <c r="E231" s="40"/>
      <c r="F231" s="26"/>
      <c r="G231" s="20"/>
    </row>
    <row r="232" spans="1:7" x14ac:dyDescent="0.25">
      <c r="A232" s="26" t="s">
        <v>352</v>
      </c>
      <c r="B232" s="77" t="s">
        <v>353</v>
      </c>
      <c r="C232" s="47" t="s">
        <v>354</v>
      </c>
      <c r="D232" s="26"/>
      <c r="E232" s="40"/>
      <c r="F232" s="26"/>
      <c r="G232" s="20"/>
    </row>
    <row r="233" spans="1:7" x14ac:dyDescent="0.25">
      <c r="A233" s="26" t="s">
        <v>355</v>
      </c>
      <c r="B233" s="77" t="s">
        <v>356</v>
      </c>
      <c r="C233" s="47" t="s">
        <v>354</v>
      </c>
      <c r="D233" s="26"/>
      <c r="E233" s="40"/>
      <c r="F233" s="26"/>
      <c r="G233" s="20"/>
    </row>
    <row r="234" spans="1:7" hidden="1" outlineLevel="1" x14ac:dyDescent="0.25">
      <c r="A234" s="26" t="s">
        <v>357</v>
      </c>
      <c r="B234" s="38" t="s">
        <v>358</v>
      </c>
      <c r="C234" s="56"/>
      <c r="D234" s="40"/>
      <c r="E234" s="40"/>
      <c r="F234" s="26"/>
      <c r="G234" s="20"/>
    </row>
    <row r="235" spans="1:7" hidden="1" outlineLevel="1" x14ac:dyDescent="0.25">
      <c r="A235" s="26" t="s">
        <v>359</v>
      </c>
      <c r="B235" s="38" t="s">
        <v>360</v>
      </c>
      <c r="C235" s="56"/>
      <c r="D235" s="40"/>
      <c r="E235" s="40"/>
      <c r="F235" s="26"/>
      <c r="G235" s="20"/>
    </row>
    <row r="236" spans="1:7" hidden="1" outlineLevel="1" x14ac:dyDescent="0.25">
      <c r="A236" s="26" t="s">
        <v>361</v>
      </c>
      <c r="B236" s="38" t="s">
        <v>362</v>
      </c>
      <c r="C236" s="40"/>
      <c r="D236" s="40"/>
      <c r="E236" s="40"/>
      <c r="F236" s="26"/>
      <c r="G236" s="20"/>
    </row>
    <row r="237" spans="1:7" hidden="1" outlineLevel="1" x14ac:dyDescent="0.25">
      <c r="A237" s="26" t="s">
        <v>363</v>
      </c>
      <c r="B237" s="26"/>
      <c r="C237" s="40"/>
      <c r="D237" s="40"/>
      <c r="E237" s="40"/>
      <c r="F237" s="26"/>
      <c r="G237" s="20"/>
    </row>
    <row r="238" spans="1:7" hidden="1" outlineLevel="1" x14ac:dyDescent="0.25">
      <c r="A238" s="26" t="s">
        <v>364</v>
      </c>
      <c r="B238" s="26"/>
      <c r="C238" s="40"/>
      <c r="D238" s="40"/>
      <c r="E238" s="40"/>
      <c r="F238" s="26"/>
      <c r="G238" s="20"/>
    </row>
    <row r="239" spans="1:7" collapsed="1" x14ac:dyDescent="0.25">
      <c r="A239" s="42"/>
      <c r="B239" s="43" t="s">
        <v>365</v>
      </c>
      <c r="C239" s="42"/>
      <c r="D239" s="42"/>
      <c r="E239" s="44"/>
      <c r="F239" s="45"/>
      <c r="G239" s="45"/>
    </row>
    <row r="240" spans="1:7" ht="30" x14ac:dyDescent="0.25">
      <c r="A240" s="26" t="s">
        <v>366</v>
      </c>
      <c r="B240" s="26" t="s">
        <v>367</v>
      </c>
      <c r="C240" s="26"/>
    </row>
    <row r="241" spans="1:3" ht="30" x14ac:dyDescent="0.25">
      <c r="A241" s="26" t="s">
        <v>368</v>
      </c>
      <c r="B241" s="26" t="s">
        <v>369</v>
      </c>
      <c r="C241" s="26"/>
    </row>
    <row r="242" spans="1:3" x14ac:dyDescent="0.25">
      <c r="A242" s="26" t="s">
        <v>370</v>
      </c>
      <c r="B242" s="26" t="s">
        <v>371</v>
      </c>
      <c r="C242" s="26"/>
    </row>
    <row r="243" spans="1:3" x14ac:dyDescent="0.25">
      <c r="A243" s="26" t="s">
        <v>372</v>
      </c>
      <c r="B243" s="26" t="s">
        <v>373</v>
      </c>
      <c r="C243" s="26"/>
    </row>
    <row r="244" spans="1:3" hidden="1" outlineLevel="1" x14ac:dyDescent="0.25">
      <c r="A244" s="26" t="s">
        <v>374</v>
      </c>
      <c r="B244" s="26"/>
      <c r="C244" s="26"/>
    </row>
    <row r="245" spans="1:3" hidden="1" outlineLevel="1" x14ac:dyDescent="0.25">
      <c r="A245" s="26" t="s">
        <v>375</v>
      </c>
      <c r="B245" s="26"/>
      <c r="C245" s="26"/>
    </row>
    <row r="246" spans="1:3" hidden="1" outlineLevel="1" x14ac:dyDescent="0.25">
      <c r="A246" s="26" t="s">
        <v>376</v>
      </c>
      <c r="B246" s="26"/>
      <c r="C246" s="26"/>
    </row>
    <row r="247" spans="1:3" hidden="1" outlineLevel="1" x14ac:dyDescent="0.25">
      <c r="A247" s="26" t="s">
        <v>377</v>
      </c>
      <c r="B247" s="26"/>
      <c r="C247" s="26"/>
    </row>
    <row r="248" spans="1:3" hidden="1" outlineLevel="1" x14ac:dyDescent="0.25">
      <c r="A248" s="26" t="s">
        <v>378</v>
      </c>
      <c r="B248" s="26"/>
      <c r="C248" s="26"/>
    </row>
    <row r="249" spans="1:3" hidden="1" outlineLevel="1" x14ac:dyDescent="0.25">
      <c r="A249" s="26" t="s">
        <v>379</v>
      </c>
      <c r="B249" s="26"/>
      <c r="C249" s="26"/>
    </row>
    <row r="250" spans="1:3" hidden="1" outlineLevel="1" x14ac:dyDescent="0.25">
      <c r="A250" s="26" t="s">
        <v>380</v>
      </c>
      <c r="B250" s="26"/>
      <c r="C250" s="26"/>
    </row>
    <row r="251" spans="1:3" hidden="1" outlineLevel="1" x14ac:dyDescent="0.25">
      <c r="A251" s="26" t="s">
        <v>381</v>
      </c>
      <c r="B251" s="26"/>
      <c r="C251" s="26"/>
    </row>
    <row r="252" spans="1:3" hidden="1" outlineLevel="1" x14ac:dyDescent="0.25">
      <c r="A252" s="26" t="s">
        <v>382</v>
      </c>
      <c r="B252" s="26"/>
      <c r="C252" s="26"/>
    </row>
    <row r="253" spans="1:3" hidden="1" outlineLevel="1" x14ac:dyDescent="0.25">
      <c r="A253" s="26" t="s">
        <v>383</v>
      </c>
      <c r="B253" s="26"/>
      <c r="C253" s="26"/>
    </row>
    <row r="254" spans="1:3" hidden="1" outlineLevel="1" x14ac:dyDescent="0.25">
      <c r="A254" s="26" t="s">
        <v>384</v>
      </c>
      <c r="B254" s="26"/>
      <c r="C254" s="26"/>
    </row>
    <row r="255" spans="1:3" hidden="1" outlineLevel="1" x14ac:dyDescent="0.25">
      <c r="A255" s="26" t="s">
        <v>385</v>
      </c>
      <c r="B255" s="26"/>
      <c r="C255" s="26"/>
    </row>
    <row r="256" spans="1:3" hidden="1" outlineLevel="1" x14ac:dyDescent="0.25">
      <c r="A256" s="26" t="s">
        <v>386</v>
      </c>
      <c r="B256" s="26"/>
      <c r="C256" s="26"/>
    </row>
    <row r="257" spans="1:3" hidden="1" outlineLevel="1" x14ac:dyDescent="0.25">
      <c r="A257" s="26" t="s">
        <v>387</v>
      </c>
      <c r="B257" s="26"/>
      <c r="C257" s="26"/>
    </row>
    <row r="258" spans="1:3" hidden="1" outlineLevel="1" x14ac:dyDescent="0.25">
      <c r="A258" s="26" t="s">
        <v>388</v>
      </c>
      <c r="B258" s="26"/>
      <c r="C258" s="26"/>
    </row>
    <row r="259" spans="1:3" hidden="1" outlineLevel="1" x14ac:dyDescent="0.25">
      <c r="A259" s="26" t="s">
        <v>389</v>
      </c>
      <c r="B259" s="26"/>
      <c r="C259" s="26"/>
    </row>
    <row r="260" spans="1:3" hidden="1" outlineLevel="1" x14ac:dyDescent="0.25">
      <c r="A260" s="26" t="s">
        <v>390</v>
      </c>
      <c r="B260" s="26"/>
      <c r="C260" s="26"/>
    </row>
    <row r="261" spans="1:3" hidden="1" outlineLevel="1" x14ac:dyDescent="0.25">
      <c r="A261" s="26" t="s">
        <v>391</v>
      </c>
      <c r="B261" s="26"/>
      <c r="C261" s="26"/>
    </row>
    <row r="262" spans="1:3" hidden="1" outlineLevel="1" x14ac:dyDescent="0.25">
      <c r="A262" s="26" t="s">
        <v>392</v>
      </c>
      <c r="B262" s="26"/>
      <c r="C262" s="26"/>
    </row>
    <row r="263" spans="1:3" hidden="1" outlineLevel="1" x14ac:dyDescent="0.25">
      <c r="A263" s="26" t="s">
        <v>393</v>
      </c>
      <c r="B263" s="26"/>
      <c r="C263" s="26"/>
    </row>
    <row r="264" spans="1:3" hidden="1" outlineLevel="1" x14ac:dyDescent="0.25">
      <c r="A264" s="26" t="s">
        <v>394</v>
      </c>
      <c r="B264" s="26"/>
      <c r="C264" s="26"/>
    </row>
    <row r="265" spans="1:3" hidden="1" outlineLevel="1" x14ac:dyDescent="0.25">
      <c r="A265" s="26" t="s">
        <v>395</v>
      </c>
      <c r="B265" s="26"/>
      <c r="C265" s="26"/>
    </row>
    <row r="266" spans="1:3" hidden="1" outlineLevel="1" x14ac:dyDescent="0.25">
      <c r="A266" s="26" t="s">
        <v>396</v>
      </c>
      <c r="B266" s="26"/>
      <c r="C266" s="26"/>
    </row>
    <row r="267" spans="1:3" hidden="1" outlineLevel="1" x14ac:dyDescent="0.25">
      <c r="A267" s="26" t="s">
        <v>397</v>
      </c>
      <c r="B267" s="26"/>
      <c r="C267" s="26"/>
    </row>
    <row r="268" spans="1:3" hidden="1" outlineLevel="1" x14ac:dyDescent="0.25">
      <c r="A268" s="26" t="s">
        <v>398</v>
      </c>
      <c r="B268" s="26"/>
      <c r="C268" s="26"/>
    </row>
    <row r="269" spans="1:3" hidden="1" outlineLevel="1" x14ac:dyDescent="0.25">
      <c r="A269" s="26" t="s">
        <v>399</v>
      </c>
      <c r="B269" s="26"/>
      <c r="C269" s="26"/>
    </row>
    <row r="270" spans="1:3" hidden="1" outlineLevel="1" x14ac:dyDescent="0.25">
      <c r="A270" s="26" t="s">
        <v>400</v>
      </c>
      <c r="B270" s="26"/>
      <c r="C270" s="26"/>
    </row>
    <row r="271" spans="1:3" hidden="1" outlineLevel="1" x14ac:dyDescent="0.25">
      <c r="A271" s="26" t="s">
        <v>401</v>
      </c>
      <c r="B271" s="26"/>
      <c r="C271" s="26"/>
    </row>
    <row r="272" spans="1:3" hidden="1" outlineLevel="1" x14ac:dyDescent="0.25">
      <c r="A272" s="26" t="s">
        <v>402</v>
      </c>
      <c r="B272" s="26"/>
      <c r="C272" s="26"/>
    </row>
    <row r="273" spans="1:7" hidden="1" outlineLevel="1" x14ac:dyDescent="0.25">
      <c r="A273" s="26" t="s">
        <v>403</v>
      </c>
      <c r="B273" s="26"/>
      <c r="C273" s="26"/>
    </row>
    <row r="274" spans="1:7" hidden="1" outlineLevel="1" x14ac:dyDescent="0.25">
      <c r="A274" s="26" t="s">
        <v>404</v>
      </c>
      <c r="B274" s="26"/>
      <c r="C274" s="26"/>
    </row>
    <row r="275" spans="1:7" hidden="1" outlineLevel="1" x14ac:dyDescent="0.25">
      <c r="A275" s="26" t="s">
        <v>405</v>
      </c>
      <c r="B275" s="26"/>
      <c r="C275" s="26"/>
    </row>
    <row r="276" spans="1:7" hidden="1" outlineLevel="1" x14ac:dyDescent="0.25">
      <c r="A276" s="26" t="s">
        <v>406</v>
      </c>
      <c r="B276" s="26"/>
      <c r="C276" s="26"/>
    </row>
    <row r="277" spans="1:7" hidden="1" outlineLevel="1" x14ac:dyDescent="0.25">
      <c r="A277" s="26" t="s">
        <v>407</v>
      </c>
      <c r="B277" s="26"/>
      <c r="C277" s="26"/>
    </row>
    <row r="278" spans="1:7" hidden="1" outlineLevel="1" x14ac:dyDescent="0.25">
      <c r="A278" s="26" t="s">
        <v>408</v>
      </c>
      <c r="B278" s="26"/>
      <c r="C278" s="26"/>
    </row>
    <row r="279" spans="1:7" hidden="1" outlineLevel="1" x14ac:dyDescent="0.25">
      <c r="A279" s="26" t="s">
        <v>409</v>
      </c>
      <c r="B279" s="26"/>
      <c r="C279" s="26"/>
    </row>
    <row r="280" spans="1:7" hidden="1" outlineLevel="1" x14ac:dyDescent="0.25">
      <c r="A280" s="26" t="s">
        <v>410</v>
      </c>
      <c r="B280" s="26"/>
      <c r="C280" s="26"/>
    </row>
    <row r="281" spans="1:7" hidden="1" outlineLevel="1" x14ac:dyDescent="0.25">
      <c r="A281" s="26" t="s">
        <v>411</v>
      </c>
      <c r="B281" s="26"/>
      <c r="C281" s="26"/>
    </row>
    <row r="282" spans="1:7" hidden="1" outlineLevel="1" x14ac:dyDescent="0.25">
      <c r="A282" s="26" t="s">
        <v>412</v>
      </c>
      <c r="B282" s="26"/>
      <c r="C282" s="26"/>
    </row>
    <row r="283" spans="1:7" hidden="1" outlineLevel="1" x14ac:dyDescent="0.25">
      <c r="A283" s="26" t="s">
        <v>413</v>
      </c>
      <c r="B283" s="26"/>
      <c r="C283" s="26"/>
    </row>
    <row r="284" spans="1:7" hidden="1" outlineLevel="1" x14ac:dyDescent="0.25">
      <c r="A284" s="26" t="s">
        <v>414</v>
      </c>
      <c r="B284" s="26"/>
      <c r="C284" s="26"/>
    </row>
    <row r="285" spans="1:7" ht="18.75" collapsed="1" x14ac:dyDescent="0.25">
      <c r="A285" s="34"/>
      <c r="B285" s="34" t="s">
        <v>415</v>
      </c>
      <c r="C285" s="34" t="s">
        <v>416</v>
      </c>
      <c r="D285" s="34" t="s">
        <v>416</v>
      </c>
      <c r="E285" s="34"/>
      <c r="F285" s="35"/>
      <c r="G285" s="36"/>
    </row>
    <row r="286" spans="1:7" x14ac:dyDescent="0.25">
      <c r="A286" s="78" t="s">
        <v>417</v>
      </c>
      <c r="B286" s="79"/>
      <c r="C286" s="79"/>
      <c r="D286" s="79"/>
      <c r="E286" s="79"/>
      <c r="F286" s="80"/>
      <c r="G286" s="79"/>
    </row>
    <row r="287" spans="1:7" x14ac:dyDescent="0.25">
      <c r="A287" s="78" t="s">
        <v>418</v>
      </c>
      <c r="B287" s="79"/>
      <c r="C287" s="79"/>
      <c r="D287" s="79"/>
      <c r="E287" s="79"/>
      <c r="F287" s="80"/>
      <c r="G287" s="79"/>
    </row>
    <row r="288" spans="1:7" x14ac:dyDescent="0.25">
      <c r="A288" s="26" t="s">
        <v>419</v>
      </c>
      <c r="B288" s="38" t="s">
        <v>420</v>
      </c>
      <c r="C288" s="266">
        <f>ROW(B38)</f>
        <v>38</v>
      </c>
      <c r="D288" s="51"/>
      <c r="E288" s="51"/>
      <c r="F288" s="51"/>
      <c r="G288" s="51"/>
    </row>
    <row r="289" spans="1:7" x14ac:dyDescent="0.25">
      <c r="A289" s="26" t="s">
        <v>421</v>
      </c>
      <c r="B289" s="38" t="s">
        <v>422</v>
      </c>
      <c r="C289" s="266">
        <f>ROW(B39)</f>
        <v>39</v>
      </c>
      <c r="D289" s="26"/>
      <c r="E289" s="51"/>
      <c r="F289" s="51"/>
      <c r="G289" s="20"/>
    </row>
    <row r="290" spans="1:7" s="374" customFormat="1" x14ac:dyDescent="0.25">
      <c r="A290" s="26" t="s">
        <v>423</v>
      </c>
      <c r="B290" s="38" t="s">
        <v>424</v>
      </c>
      <c r="C290" s="378" t="s">
        <v>425</v>
      </c>
      <c r="D290" s="26"/>
      <c r="E290" s="51"/>
      <c r="F290" s="51"/>
      <c r="G290" s="20"/>
    </row>
    <row r="291" spans="1:7" x14ac:dyDescent="0.25">
      <c r="A291" s="26" t="s">
        <v>426</v>
      </c>
      <c r="B291" s="38" t="s">
        <v>427</v>
      </c>
      <c r="C291" s="266"/>
      <c r="D291" s="266" t="str">
        <f>ROW('B2. HTT Public Sector Assets'!B48)&amp;" for Public Sector Assets"</f>
        <v>48 for Public Sector Assets</v>
      </c>
      <c r="E291" s="82"/>
      <c r="F291" s="51"/>
      <c r="G291" s="82"/>
    </row>
    <row r="292" spans="1:7" x14ac:dyDescent="0.25">
      <c r="A292" s="26" t="s">
        <v>428</v>
      </c>
      <c r="B292" s="38" t="s">
        <v>429</v>
      </c>
      <c r="C292" s="266">
        <f>ROW(B52)</f>
        <v>52</v>
      </c>
      <c r="D292" s="26"/>
      <c r="E292" s="26"/>
      <c r="F292" s="26"/>
      <c r="G292" s="20"/>
    </row>
    <row r="293" spans="1:7" x14ac:dyDescent="0.25">
      <c r="A293" s="26" t="s">
        <v>430</v>
      </c>
      <c r="B293" s="38" t="s">
        <v>431</v>
      </c>
      <c r="C293" s="379"/>
      <c r="D293" s="266"/>
      <c r="E293" s="82"/>
      <c r="F293" s="81" t="str">
        <f>ROW('B2. HTT Public Sector Assets'!B18)&amp;" for Public Sector Assets"</f>
        <v>18 for Public Sector Assets</v>
      </c>
      <c r="G293" s="82"/>
    </row>
    <row r="294" spans="1:7" s="374" customFormat="1" x14ac:dyDescent="0.25">
      <c r="A294" s="26" t="s">
        <v>432</v>
      </c>
      <c r="B294" s="38" t="s">
        <v>433</v>
      </c>
      <c r="C294" s="381" t="s">
        <v>434</v>
      </c>
      <c r="D294" s="266"/>
      <c r="E294" s="82"/>
      <c r="F294" s="266"/>
      <c r="G294" s="82"/>
    </row>
    <row r="295" spans="1:7" x14ac:dyDescent="0.25">
      <c r="A295" s="26" t="s">
        <v>435</v>
      </c>
      <c r="B295" s="38" t="s">
        <v>436</v>
      </c>
      <c r="C295" s="266"/>
      <c r="D295" s="266" t="str">
        <f>ROW('B2. HTT Public Sector Assets'!B129)&amp;" for Public Sector Assets"</f>
        <v>129 for Public Sector Assets</v>
      </c>
      <c r="E295" s="26"/>
      <c r="F295" s="26"/>
      <c r="G295" s="20"/>
    </row>
    <row r="296" spans="1:7" x14ac:dyDescent="0.25">
      <c r="A296" s="26" t="s">
        <v>437</v>
      </c>
      <c r="B296" s="38" t="s">
        <v>438</v>
      </c>
      <c r="C296" s="266">
        <f>ROW(B111)</f>
        <v>111</v>
      </c>
      <c r="D296" s="26"/>
      <c r="E296" s="26"/>
      <c r="F296" s="82"/>
      <c r="G296" s="20"/>
    </row>
    <row r="297" spans="1:7" x14ac:dyDescent="0.25">
      <c r="A297" s="26" t="s">
        <v>439</v>
      </c>
      <c r="B297" s="38" t="s">
        <v>440</v>
      </c>
      <c r="C297" s="266">
        <f>ROW(B163)</f>
        <v>163</v>
      </c>
      <c r="D297" s="26"/>
      <c r="E297" s="82"/>
      <c r="F297" s="82"/>
      <c r="G297" s="20"/>
    </row>
    <row r="298" spans="1:7" x14ac:dyDescent="0.25">
      <c r="A298" s="26" t="s">
        <v>441</v>
      </c>
      <c r="B298" s="38" t="s">
        <v>442</v>
      </c>
      <c r="C298" s="266">
        <f>ROW(B137)</f>
        <v>137</v>
      </c>
      <c r="D298" s="26"/>
      <c r="E298" s="82"/>
      <c r="F298" s="82"/>
      <c r="G298" s="20"/>
    </row>
    <row r="299" spans="1:7" x14ac:dyDescent="0.25">
      <c r="A299" s="26" t="s">
        <v>443</v>
      </c>
      <c r="B299" s="26" t="s">
        <v>444</v>
      </c>
      <c r="D299" s="26"/>
      <c r="E299" s="82"/>
      <c r="F299" s="26"/>
      <c r="G299" s="20"/>
    </row>
    <row r="300" spans="1:7" x14ac:dyDescent="0.25">
      <c r="A300" s="26" t="s">
        <v>445</v>
      </c>
      <c r="B300" s="38" t="s">
        <v>446</v>
      </c>
      <c r="D300" s="26"/>
      <c r="E300" s="82"/>
      <c r="F300" s="26"/>
      <c r="G300" s="20"/>
    </row>
    <row r="301" spans="1:7" x14ac:dyDescent="0.25">
      <c r="A301" s="26" t="s">
        <v>447</v>
      </c>
      <c r="B301" s="38" t="s">
        <v>448</v>
      </c>
      <c r="D301" s="26"/>
      <c r="E301" s="82"/>
      <c r="F301" s="26"/>
      <c r="G301" s="20"/>
    </row>
    <row r="302" spans="1:7" s="374" customFormat="1" x14ac:dyDescent="0.25">
      <c r="A302" s="26" t="s">
        <v>449</v>
      </c>
      <c r="B302" s="38" t="s">
        <v>450</v>
      </c>
      <c r="C302" s="381" t="str">
        <f>ROW('C. HTT Harmonised Glossary'!B18)&amp;" for Harmonised Glossary"</f>
        <v>18 for Harmonised Glossary</v>
      </c>
      <c r="D302" s="26"/>
      <c r="E302" s="82"/>
      <c r="F302" s="26"/>
      <c r="G302" s="20"/>
    </row>
    <row r="303" spans="1:7" s="374" customFormat="1" x14ac:dyDescent="0.25">
      <c r="A303" s="26" t="s">
        <v>451</v>
      </c>
      <c r="B303" s="38" t="s">
        <v>452</v>
      </c>
      <c r="C303" s="266">
        <f>ROW(B65)</f>
        <v>65</v>
      </c>
      <c r="D303" s="26"/>
      <c r="E303" s="82"/>
      <c r="F303" s="26"/>
      <c r="G303" s="20"/>
    </row>
    <row r="304" spans="1:7" x14ac:dyDescent="0.25">
      <c r="A304" s="26" t="s">
        <v>453</v>
      </c>
      <c r="B304" s="38" t="s">
        <v>454</v>
      </c>
      <c r="C304" s="266">
        <f>ROW(B88)</f>
        <v>88</v>
      </c>
      <c r="D304" s="376"/>
      <c r="E304" s="82"/>
      <c r="F304" s="26"/>
      <c r="G304" s="20"/>
    </row>
    <row r="305" spans="1:7" outlineLevel="1" x14ac:dyDescent="0.25">
      <c r="A305" s="26" t="s">
        <v>455</v>
      </c>
      <c r="B305" s="38" t="s">
        <v>456</v>
      </c>
      <c r="C305" s="381" t="s">
        <v>457</v>
      </c>
      <c r="D305" s="266"/>
      <c r="E305" s="82"/>
      <c r="F305" s="26"/>
      <c r="G305" s="20"/>
    </row>
    <row r="306" spans="1:7" outlineLevel="1" x14ac:dyDescent="0.25">
      <c r="A306" s="26" t="s">
        <v>458</v>
      </c>
      <c r="B306" s="38" t="s">
        <v>459</v>
      </c>
      <c r="C306" s="380">
        <v>44</v>
      </c>
      <c r="D306" s="266"/>
      <c r="E306" s="82"/>
      <c r="F306" s="26"/>
      <c r="G306" s="20"/>
    </row>
    <row r="307" spans="1:7" outlineLevel="1" x14ac:dyDescent="0.25">
      <c r="A307" s="26" t="s">
        <v>460</v>
      </c>
      <c r="B307" s="38" t="s">
        <v>461</v>
      </c>
      <c r="C307" s="81"/>
      <c r="D307" s="266" t="str">
        <f>ROW('B2. HTT Public Sector Assets'!B166)&amp;" for Public Sector Assets"</f>
        <v>166 for Public Sector Assets</v>
      </c>
      <c r="E307" s="82"/>
      <c r="F307" s="26"/>
      <c r="G307" s="20"/>
    </row>
    <row r="308" spans="1:7" hidden="1" outlineLevel="1" x14ac:dyDescent="0.25">
      <c r="A308" s="26" t="s">
        <v>462</v>
      </c>
      <c r="B308" s="38"/>
      <c r="C308" s="81"/>
      <c r="D308" s="81"/>
      <c r="E308" s="82"/>
      <c r="F308" s="26"/>
      <c r="G308" s="20"/>
    </row>
    <row r="309" spans="1:7" hidden="1" outlineLevel="1" x14ac:dyDescent="0.25">
      <c r="A309" s="26" t="s">
        <v>463</v>
      </c>
      <c r="B309" s="38"/>
      <c r="C309" s="81"/>
      <c r="D309" s="81"/>
      <c r="E309" s="82"/>
      <c r="F309" s="26"/>
      <c r="G309" s="20"/>
    </row>
    <row r="310" spans="1:7" hidden="1" outlineLevel="1" x14ac:dyDescent="0.25">
      <c r="A310" s="26" t="s">
        <v>464</v>
      </c>
      <c r="B310" s="38"/>
      <c r="C310" s="81"/>
      <c r="D310" s="81"/>
      <c r="E310" s="82"/>
      <c r="F310" s="26"/>
      <c r="G310" s="20"/>
    </row>
    <row r="311" spans="1:7" ht="37.5" x14ac:dyDescent="0.25">
      <c r="A311" s="35"/>
      <c r="B311" s="34" t="s">
        <v>22</v>
      </c>
      <c r="C311" s="35"/>
      <c r="D311" s="35"/>
      <c r="E311" s="35"/>
      <c r="F311" s="35"/>
      <c r="G311" s="36"/>
    </row>
    <row r="312" spans="1:7" s="374" customFormat="1" x14ac:dyDescent="0.25">
      <c r="A312" s="26" t="s">
        <v>465</v>
      </c>
      <c r="B312" s="46" t="s">
        <v>466</v>
      </c>
      <c r="C312" s="47"/>
      <c r="D312" s="26"/>
      <c r="E312" s="26"/>
      <c r="F312" s="26"/>
      <c r="G312" s="20"/>
    </row>
    <row r="313" spans="1:7" s="374" customFormat="1" x14ac:dyDescent="0.25">
      <c r="A313" s="26" t="s">
        <v>467</v>
      </c>
      <c r="B313" s="46" t="s">
        <v>468</v>
      </c>
      <c r="C313" s="47">
        <f>C187</f>
        <v>318.65390158696835</v>
      </c>
      <c r="D313" s="26"/>
      <c r="E313" s="26"/>
      <c r="F313" s="26"/>
      <c r="G313" s="20"/>
    </row>
    <row r="314" spans="1:7" s="374" customFormat="1" x14ac:dyDescent="0.25">
      <c r="A314" s="26" t="s">
        <v>469</v>
      </c>
      <c r="B314" s="46" t="s">
        <v>470</v>
      </c>
      <c r="C314" s="47"/>
      <c r="D314" s="26"/>
      <c r="E314" s="26"/>
      <c r="F314" s="26"/>
      <c r="G314" s="20"/>
    </row>
    <row r="315" spans="1:7" s="374" customFormat="1" hidden="1" x14ac:dyDescent="0.25">
      <c r="A315" s="26" t="s">
        <v>471</v>
      </c>
      <c r="B315" s="46"/>
      <c r="C315" s="47"/>
      <c r="D315" s="26"/>
      <c r="E315" s="26"/>
      <c r="F315" s="26"/>
      <c r="G315" s="20"/>
    </row>
    <row r="316" spans="1:7" s="374" customFormat="1" hidden="1" x14ac:dyDescent="0.25">
      <c r="A316" s="26" t="s">
        <v>472</v>
      </c>
      <c r="B316" s="46"/>
      <c r="C316" s="47"/>
      <c r="D316" s="26"/>
      <c r="E316" s="26"/>
      <c r="F316" s="26"/>
      <c r="G316" s="20"/>
    </row>
    <row r="317" spans="1:7" s="374" customFormat="1" hidden="1" x14ac:dyDescent="0.25">
      <c r="A317" s="26" t="s">
        <v>473</v>
      </c>
      <c r="B317" s="46"/>
      <c r="C317" s="47"/>
      <c r="D317" s="26"/>
      <c r="E317" s="26"/>
      <c r="F317" s="26"/>
      <c r="G317" s="20"/>
    </row>
    <row r="318" spans="1:7" hidden="1" x14ac:dyDescent="0.25">
      <c r="A318" s="26" t="s">
        <v>474</v>
      </c>
      <c r="B318" s="46"/>
      <c r="C318" s="47"/>
      <c r="D318" s="26"/>
      <c r="E318" s="26"/>
      <c r="F318" s="26"/>
      <c r="G318" s="20"/>
    </row>
    <row r="319" spans="1:7" ht="18.75" x14ac:dyDescent="0.25">
      <c r="A319" s="35"/>
      <c r="B319" s="34" t="s">
        <v>23</v>
      </c>
      <c r="C319" s="35"/>
      <c r="D319" s="35"/>
      <c r="E319" s="35"/>
      <c r="F319" s="35"/>
      <c r="G319" s="36"/>
    </row>
    <row r="320" spans="1:7" x14ac:dyDescent="0.25">
      <c r="A320" s="42"/>
      <c r="B320" s="43" t="s">
        <v>475</v>
      </c>
      <c r="C320" s="42"/>
      <c r="D320" s="42"/>
      <c r="E320" s="44"/>
      <c r="F320" s="45"/>
      <c r="G320" s="45"/>
    </row>
    <row r="321" spans="1:7" hidden="1" outlineLevel="1" x14ac:dyDescent="0.25">
      <c r="A321" s="26" t="s">
        <v>476</v>
      </c>
      <c r="B321" s="38" t="s">
        <v>477</v>
      </c>
      <c r="C321" s="38"/>
      <c r="D321" s="26"/>
      <c r="E321" s="26"/>
      <c r="F321" s="26"/>
      <c r="G321" s="20"/>
    </row>
    <row r="322" spans="1:7" hidden="1" outlineLevel="1" x14ac:dyDescent="0.25">
      <c r="A322" s="26" t="s">
        <v>478</v>
      </c>
      <c r="B322" s="38" t="s">
        <v>479</v>
      </c>
      <c r="C322" s="38"/>
      <c r="D322" s="26"/>
      <c r="E322" s="26"/>
      <c r="F322" s="26"/>
      <c r="G322" s="20"/>
    </row>
    <row r="323" spans="1:7" hidden="1" outlineLevel="1" x14ac:dyDescent="0.25">
      <c r="A323" s="26" t="s">
        <v>480</v>
      </c>
      <c r="B323" s="38" t="s">
        <v>481</v>
      </c>
      <c r="C323" s="38"/>
      <c r="D323" s="26"/>
      <c r="E323" s="26"/>
      <c r="F323" s="26"/>
      <c r="G323" s="20"/>
    </row>
    <row r="324" spans="1:7" hidden="1" outlineLevel="1" x14ac:dyDescent="0.25">
      <c r="A324" s="26" t="s">
        <v>482</v>
      </c>
      <c r="B324" s="38" t="s">
        <v>483</v>
      </c>
      <c r="C324" s="26"/>
      <c r="D324" s="26"/>
      <c r="E324" s="26"/>
      <c r="F324" s="26"/>
      <c r="G324" s="20"/>
    </row>
    <row r="325" spans="1:7" hidden="1" outlineLevel="1" x14ac:dyDescent="0.25">
      <c r="A325" s="26" t="s">
        <v>484</v>
      </c>
      <c r="B325" s="38" t="s">
        <v>485</v>
      </c>
      <c r="C325" s="26"/>
      <c r="D325" s="26"/>
      <c r="E325" s="26"/>
      <c r="F325" s="26"/>
      <c r="G325" s="20"/>
    </row>
    <row r="326" spans="1:7" hidden="1" outlineLevel="1" x14ac:dyDescent="0.25">
      <c r="A326" s="26" t="s">
        <v>486</v>
      </c>
      <c r="B326" s="38" t="s">
        <v>487</v>
      </c>
      <c r="C326" s="26"/>
      <c r="D326" s="26"/>
      <c r="E326" s="26"/>
      <c r="F326" s="26"/>
      <c r="G326" s="20"/>
    </row>
    <row r="327" spans="1:7" hidden="1" outlineLevel="1" x14ac:dyDescent="0.25">
      <c r="A327" s="26" t="s">
        <v>488</v>
      </c>
      <c r="B327" s="38" t="s">
        <v>489</v>
      </c>
      <c r="C327" s="26"/>
      <c r="D327" s="26"/>
      <c r="E327" s="26"/>
      <c r="F327" s="26"/>
      <c r="G327" s="20"/>
    </row>
    <row r="328" spans="1:7" hidden="1" outlineLevel="1" x14ac:dyDescent="0.25">
      <c r="A328" s="26" t="s">
        <v>490</v>
      </c>
      <c r="B328" s="38" t="s">
        <v>491</v>
      </c>
      <c r="C328" s="26"/>
      <c r="D328" s="26"/>
      <c r="E328" s="26"/>
      <c r="F328" s="26"/>
      <c r="G328" s="20"/>
    </row>
    <row r="329" spans="1:7" hidden="1" outlineLevel="1" x14ac:dyDescent="0.25">
      <c r="A329" s="26" t="s">
        <v>492</v>
      </c>
      <c r="B329" s="38" t="s">
        <v>493</v>
      </c>
      <c r="C329" s="26"/>
      <c r="D329" s="26"/>
      <c r="E329" s="26"/>
      <c r="F329" s="26"/>
      <c r="G329" s="20"/>
    </row>
    <row r="330" spans="1:7" hidden="1" outlineLevel="1" x14ac:dyDescent="0.25">
      <c r="A330" s="26" t="s">
        <v>494</v>
      </c>
      <c r="B330" s="58" t="s">
        <v>495</v>
      </c>
      <c r="C330" s="26"/>
      <c r="D330" s="26"/>
      <c r="E330" s="26"/>
      <c r="F330" s="26"/>
      <c r="G330" s="20"/>
    </row>
    <row r="331" spans="1:7" hidden="1" outlineLevel="1" x14ac:dyDescent="0.25">
      <c r="A331" s="26" t="s">
        <v>496</v>
      </c>
      <c r="B331" s="58" t="s">
        <v>495</v>
      </c>
      <c r="C331" s="26"/>
      <c r="D331" s="26"/>
      <c r="E331" s="26"/>
      <c r="F331" s="26"/>
      <c r="G331" s="20"/>
    </row>
    <row r="332" spans="1:7" hidden="1" outlineLevel="1" x14ac:dyDescent="0.25">
      <c r="A332" s="26" t="s">
        <v>497</v>
      </c>
      <c r="B332" s="58" t="s">
        <v>495</v>
      </c>
      <c r="C332" s="26"/>
      <c r="D332" s="26"/>
      <c r="E332" s="26"/>
      <c r="F332" s="26"/>
      <c r="G332" s="20"/>
    </row>
    <row r="333" spans="1:7" hidden="1" outlineLevel="1" x14ac:dyDescent="0.25">
      <c r="A333" s="26" t="s">
        <v>498</v>
      </c>
      <c r="B333" s="58" t="s">
        <v>495</v>
      </c>
      <c r="C333" s="26"/>
      <c r="D333" s="26"/>
      <c r="E333" s="26"/>
      <c r="F333" s="26"/>
      <c r="G333" s="20"/>
    </row>
    <row r="334" spans="1:7" hidden="1" outlineLevel="1" x14ac:dyDescent="0.25">
      <c r="A334" s="26" t="s">
        <v>499</v>
      </c>
      <c r="B334" s="58" t="s">
        <v>495</v>
      </c>
      <c r="C334" s="26"/>
      <c r="D334" s="26"/>
      <c r="E334" s="26"/>
      <c r="F334" s="26"/>
      <c r="G334" s="20"/>
    </row>
    <row r="335" spans="1:7" hidden="1" outlineLevel="1" x14ac:dyDescent="0.25">
      <c r="A335" s="26" t="s">
        <v>500</v>
      </c>
      <c r="B335" s="58" t="s">
        <v>495</v>
      </c>
      <c r="C335" s="26"/>
      <c r="D335" s="26"/>
      <c r="E335" s="26"/>
      <c r="F335" s="26"/>
      <c r="G335" s="20"/>
    </row>
    <row r="336" spans="1:7" hidden="1" outlineLevel="1" x14ac:dyDescent="0.25">
      <c r="A336" s="26" t="s">
        <v>501</v>
      </c>
      <c r="B336" s="58" t="s">
        <v>495</v>
      </c>
      <c r="C336" s="26"/>
      <c r="D336" s="26"/>
      <c r="E336" s="26"/>
      <c r="F336" s="26"/>
      <c r="G336" s="20"/>
    </row>
    <row r="337" spans="1:7" hidden="1" outlineLevel="1" x14ac:dyDescent="0.25">
      <c r="A337" s="26" t="s">
        <v>502</v>
      </c>
      <c r="B337" s="58" t="s">
        <v>495</v>
      </c>
      <c r="C337" s="26"/>
      <c r="D337" s="26"/>
      <c r="E337" s="26"/>
      <c r="F337" s="26"/>
      <c r="G337" s="20"/>
    </row>
    <row r="338" spans="1:7" hidden="1" outlineLevel="1" x14ac:dyDescent="0.25">
      <c r="A338" s="26" t="s">
        <v>503</v>
      </c>
      <c r="B338" s="58" t="s">
        <v>495</v>
      </c>
      <c r="C338" s="26"/>
      <c r="D338" s="26"/>
      <c r="E338" s="26"/>
      <c r="F338" s="26"/>
      <c r="G338" s="20"/>
    </row>
    <row r="339" spans="1:7" hidden="1" outlineLevel="1" x14ac:dyDescent="0.25">
      <c r="A339" s="26" t="s">
        <v>504</v>
      </c>
      <c r="B339" s="58" t="s">
        <v>495</v>
      </c>
      <c r="C339" s="26"/>
      <c r="D339" s="26"/>
      <c r="E339" s="26"/>
      <c r="F339" s="26"/>
      <c r="G339" s="20"/>
    </row>
    <row r="340" spans="1:7" hidden="1" outlineLevel="1" x14ac:dyDescent="0.25">
      <c r="A340" s="26" t="s">
        <v>505</v>
      </c>
      <c r="B340" s="58" t="s">
        <v>495</v>
      </c>
      <c r="C340" s="26"/>
      <c r="D340" s="26"/>
      <c r="E340" s="26"/>
      <c r="F340" s="26"/>
      <c r="G340" s="20"/>
    </row>
    <row r="341" spans="1:7" hidden="1" outlineLevel="1" x14ac:dyDescent="0.25">
      <c r="A341" s="26" t="s">
        <v>506</v>
      </c>
      <c r="B341" s="58" t="s">
        <v>495</v>
      </c>
      <c r="C341" s="26"/>
      <c r="D341" s="26"/>
      <c r="E341" s="26"/>
      <c r="F341" s="26"/>
      <c r="G341" s="20"/>
    </row>
    <row r="342" spans="1:7" hidden="1" outlineLevel="1" x14ac:dyDescent="0.25">
      <c r="A342" s="26" t="s">
        <v>507</v>
      </c>
      <c r="B342" s="58" t="s">
        <v>495</v>
      </c>
      <c r="C342" s="26"/>
      <c r="D342" s="26"/>
      <c r="E342" s="26"/>
      <c r="F342" s="26"/>
      <c r="G342" s="20"/>
    </row>
    <row r="343" spans="1:7" hidden="1" outlineLevel="1" x14ac:dyDescent="0.25">
      <c r="A343" s="26" t="s">
        <v>508</v>
      </c>
      <c r="B343" s="58" t="s">
        <v>495</v>
      </c>
      <c r="C343" s="26"/>
      <c r="D343" s="26"/>
      <c r="E343" s="26"/>
      <c r="F343" s="26"/>
      <c r="G343" s="20"/>
    </row>
    <row r="344" spans="1:7" hidden="1" outlineLevel="1" x14ac:dyDescent="0.25">
      <c r="A344" s="26" t="s">
        <v>509</v>
      </c>
      <c r="B344" s="58" t="s">
        <v>495</v>
      </c>
      <c r="C344" s="26"/>
      <c r="D344" s="26"/>
      <c r="E344" s="26"/>
      <c r="F344" s="26"/>
      <c r="G344" s="20"/>
    </row>
    <row r="345" spans="1:7" hidden="1" outlineLevel="1" x14ac:dyDescent="0.25">
      <c r="A345" s="26" t="s">
        <v>510</v>
      </c>
      <c r="B345" s="58" t="s">
        <v>495</v>
      </c>
      <c r="C345" s="26"/>
      <c r="D345" s="26"/>
      <c r="E345" s="26"/>
      <c r="F345" s="26"/>
      <c r="G345" s="20"/>
    </row>
    <row r="346" spans="1:7" hidden="1" outlineLevel="1" x14ac:dyDescent="0.25">
      <c r="A346" s="26" t="s">
        <v>511</v>
      </c>
      <c r="B346" s="58" t="s">
        <v>495</v>
      </c>
      <c r="C346" s="26"/>
      <c r="D346" s="26"/>
      <c r="E346" s="26"/>
      <c r="F346" s="26"/>
      <c r="G346" s="20"/>
    </row>
    <row r="347" spans="1:7" hidden="1" outlineLevel="1" x14ac:dyDescent="0.25">
      <c r="A347" s="26" t="s">
        <v>512</v>
      </c>
      <c r="B347" s="58" t="s">
        <v>495</v>
      </c>
      <c r="C347" s="26"/>
      <c r="D347" s="26"/>
      <c r="E347" s="26"/>
      <c r="F347" s="26"/>
      <c r="G347" s="20"/>
    </row>
    <row r="348" spans="1:7" hidden="1" outlineLevel="1" x14ac:dyDescent="0.25">
      <c r="A348" s="26" t="s">
        <v>513</v>
      </c>
      <c r="B348" s="58" t="s">
        <v>495</v>
      </c>
      <c r="C348" s="26"/>
      <c r="D348" s="26"/>
      <c r="E348" s="26"/>
      <c r="F348" s="26"/>
      <c r="G348" s="20"/>
    </row>
    <row r="349" spans="1:7" hidden="1" outlineLevel="1" x14ac:dyDescent="0.25">
      <c r="A349" s="26" t="s">
        <v>514</v>
      </c>
      <c r="B349" s="58" t="s">
        <v>495</v>
      </c>
      <c r="C349" s="26"/>
      <c r="D349" s="26"/>
      <c r="E349" s="26"/>
      <c r="F349" s="26"/>
      <c r="G349" s="20"/>
    </row>
    <row r="350" spans="1:7" hidden="1" outlineLevel="1" x14ac:dyDescent="0.25">
      <c r="A350" s="26" t="s">
        <v>515</v>
      </c>
      <c r="B350" s="58" t="s">
        <v>495</v>
      </c>
      <c r="C350" s="26"/>
      <c r="D350" s="26"/>
      <c r="E350" s="26"/>
      <c r="F350" s="26"/>
      <c r="G350" s="20"/>
    </row>
    <row r="351" spans="1:7" hidden="1" outlineLevel="1" x14ac:dyDescent="0.25">
      <c r="A351" s="26" t="s">
        <v>516</v>
      </c>
      <c r="B351" s="58" t="s">
        <v>495</v>
      </c>
      <c r="C351" s="26"/>
      <c r="D351" s="26"/>
      <c r="E351" s="26"/>
      <c r="F351" s="26"/>
      <c r="G351" s="20"/>
    </row>
    <row r="352" spans="1:7" hidden="1" outlineLevel="1" x14ac:dyDescent="0.25">
      <c r="A352" s="26" t="s">
        <v>517</v>
      </c>
      <c r="B352" s="58" t="s">
        <v>495</v>
      </c>
      <c r="C352" s="26"/>
      <c r="D352" s="26"/>
      <c r="E352" s="26"/>
      <c r="F352" s="26"/>
      <c r="G352" s="20"/>
    </row>
    <row r="353" spans="1:7" hidden="1" outlineLevel="1" x14ac:dyDescent="0.25">
      <c r="A353" s="26" t="s">
        <v>518</v>
      </c>
      <c r="B353" s="58" t="s">
        <v>495</v>
      </c>
      <c r="C353" s="26"/>
      <c r="D353" s="26"/>
      <c r="E353" s="26"/>
      <c r="F353" s="26"/>
      <c r="G353" s="20"/>
    </row>
    <row r="354" spans="1:7" hidden="1" outlineLevel="1" x14ac:dyDescent="0.25">
      <c r="A354" s="26" t="s">
        <v>519</v>
      </c>
      <c r="B354" s="58" t="s">
        <v>495</v>
      </c>
      <c r="C354" s="26"/>
      <c r="D354" s="26"/>
      <c r="E354" s="26"/>
      <c r="F354" s="26"/>
      <c r="G354" s="20"/>
    </row>
    <row r="355" spans="1:7" hidden="1" outlineLevel="1" x14ac:dyDescent="0.25">
      <c r="A355" s="26" t="s">
        <v>520</v>
      </c>
      <c r="B355" s="58" t="s">
        <v>495</v>
      </c>
      <c r="C355" s="26"/>
      <c r="D355" s="26"/>
      <c r="E355" s="26"/>
      <c r="F355" s="26"/>
      <c r="G355" s="20"/>
    </row>
    <row r="356" spans="1:7" hidden="1" outlineLevel="1" x14ac:dyDescent="0.25">
      <c r="A356" s="26" t="s">
        <v>521</v>
      </c>
      <c r="B356" s="58" t="s">
        <v>495</v>
      </c>
      <c r="C356" s="26"/>
      <c r="D356" s="26"/>
      <c r="E356" s="26"/>
      <c r="F356" s="26"/>
      <c r="G356" s="20"/>
    </row>
    <row r="357" spans="1:7" hidden="1" outlineLevel="1" x14ac:dyDescent="0.25">
      <c r="A357" s="26" t="s">
        <v>522</v>
      </c>
      <c r="B357" s="58" t="s">
        <v>495</v>
      </c>
      <c r="C357" s="26"/>
      <c r="D357" s="26"/>
      <c r="E357" s="26"/>
      <c r="F357" s="26"/>
      <c r="G357" s="20"/>
    </row>
    <row r="358" spans="1:7" hidden="1" outlineLevel="1" x14ac:dyDescent="0.25">
      <c r="A358" s="26" t="s">
        <v>523</v>
      </c>
      <c r="B358" s="58" t="s">
        <v>495</v>
      </c>
      <c r="C358" s="26"/>
      <c r="D358" s="26"/>
      <c r="E358" s="26"/>
      <c r="F358" s="26"/>
      <c r="G358" s="20"/>
    </row>
    <row r="359" spans="1:7" hidden="1" outlineLevel="1" x14ac:dyDescent="0.25">
      <c r="A359" s="26" t="s">
        <v>524</v>
      </c>
      <c r="B359" s="58" t="s">
        <v>495</v>
      </c>
      <c r="C359" s="26"/>
      <c r="D359" s="26"/>
      <c r="E359" s="26"/>
      <c r="F359" s="26"/>
      <c r="G359" s="20"/>
    </row>
    <row r="360" spans="1:7" hidden="1" outlineLevel="1" x14ac:dyDescent="0.25">
      <c r="A360" s="26" t="s">
        <v>525</v>
      </c>
      <c r="B360" s="58" t="s">
        <v>495</v>
      </c>
      <c r="C360" s="26"/>
      <c r="D360" s="26"/>
      <c r="E360" s="26"/>
      <c r="F360" s="26"/>
      <c r="G360" s="20"/>
    </row>
    <row r="361" spans="1:7" hidden="1" outlineLevel="1" x14ac:dyDescent="0.25">
      <c r="A361" s="26" t="s">
        <v>526</v>
      </c>
      <c r="B361" s="58" t="s">
        <v>495</v>
      </c>
      <c r="C361" s="26"/>
      <c r="D361" s="26"/>
      <c r="E361" s="26"/>
      <c r="F361" s="26"/>
      <c r="G361" s="20"/>
    </row>
    <row r="362" spans="1:7" hidden="1" outlineLevel="1" x14ac:dyDescent="0.25">
      <c r="A362" s="26" t="s">
        <v>527</v>
      </c>
      <c r="B362" s="58" t="s">
        <v>495</v>
      </c>
      <c r="C362" s="26"/>
      <c r="D362" s="26"/>
      <c r="E362" s="26"/>
      <c r="F362" s="26"/>
      <c r="G362" s="20"/>
    </row>
    <row r="363" spans="1:7" hidden="1" outlineLevel="1" x14ac:dyDescent="0.25">
      <c r="A363" s="26" t="s">
        <v>528</v>
      </c>
      <c r="B363" s="58" t="s">
        <v>495</v>
      </c>
      <c r="C363" s="26"/>
      <c r="D363" s="26"/>
      <c r="E363" s="26"/>
      <c r="F363" s="26"/>
      <c r="G363" s="20"/>
    </row>
    <row r="364" spans="1:7" hidden="1" outlineLevel="1" x14ac:dyDescent="0.25">
      <c r="A364" s="26" t="s">
        <v>529</v>
      </c>
      <c r="B364" s="58" t="s">
        <v>495</v>
      </c>
      <c r="C364" s="26"/>
      <c r="D364" s="26"/>
      <c r="E364" s="26"/>
      <c r="F364" s="26"/>
      <c r="G364" s="20"/>
    </row>
    <row r="365" spans="1:7" hidden="1" outlineLevel="1" x14ac:dyDescent="0.25">
      <c r="A365" s="26" t="s">
        <v>530</v>
      </c>
      <c r="B365" s="58" t="s">
        <v>495</v>
      </c>
      <c r="C365" s="26"/>
      <c r="D365" s="26"/>
      <c r="E365" s="26"/>
      <c r="F365" s="26"/>
      <c r="G365" s="20"/>
    </row>
    <row r="366" spans="1:7" collapsed="1" x14ac:dyDescent="0.25"/>
  </sheetData>
  <protectedRanges>
    <protectedRange sqref="C193:C207 B209:C215 F209:G215 B221:C227 C229 C231:C238 B234:B238 C217:C219 B243:C284 C240:C241" name="Range10"/>
    <protectedRange sqref="B168:D172 F168:G172 D138 C164:D164 C165:C166 D165:D167" name="Range8"/>
    <protectedRange sqref="C89:D89 C93:D99 B101:D110 F101:G110 F131:G136 B157 C112:D129 B131:D136 F157:G162" name="Range6"/>
    <protectedRange sqref="B18:B25" name="Basic Facts 2"/>
    <protectedRange sqref="C14:C25" name="Basic facts"/>
    <protectedRange sqref="C27:C35 C38:C39 B31:B35" name="Regulatory Sumary"/>
    <protectedRange sqref="C3 B18:B25 C14:C25 B31:B35 F66:G76 B46:B51 C45:C51 D46:D51 F45:G51 C53:D57 B59:D64 F53:G57 F59:G64 C66:D66 C70:D76 B78:D87 F78:G87 C93:D99 B40:B43 C38:C43 C27:C35" name="HTT General"/>
    <protectedRange sqref="C157:D157 C139:D155 C138 B158:D162" name="Range7"/>
    <protectedRange sqref="C174:C178 B180:D191 F180:G191" name="Range9"/>
    <protectedRange sqref="B321:G365 C312:C318" name="Range11"/>
    <protectedRange sqref="C45:C51 B46:B51 D46:G51 F45:G45" name="Range13"/>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D291" location="'B2. HTT Public Sector Assets'!B48" display="'B2. HTT Public Sector Assets'!B48" xr:uid="{00000000-0004-0000-0200-000010000000}"/>
    <hyperlink ref="C292" location="'A. HTT General'!A52" display="'A. HTT General'!A52" xr:uid="{00000000-0004-0000-0200-000011000000}"/>
    <hyperlink ref="F293" location="'B2. HTT Public Sector Assets'!A18" display="'B2. HTT Public Sector Assets'!A18" xr:uid="{00000000-0004-0000-0200-000012000000}"/>
    <hyperlink ref="C294" location="'C. HTT Harmonised Glossary'!B20" display="HG.1.15" xr:uid="{00000000-0004-0000-0200-000013000000}"/>
    <hyperlink ref="D295" location="'B2. HTT Public Sector Assets'!B129" display="'B2. HTT Public Sector Assets'!B129" xr:uid="{00000000-0004-0000-0200-000014000000}"/>
    <hyperlink ref="C296" location="'A. HTT General'!B111" display="'A. HTT General'!B111" xr:uid="{00000000-0004-0000-0200-000015000000}"/>
    <hyperlink ref="C297" location="'A. HTT General'!B163" display="'A. HTT General'!B163" xr:uid="{00000000-0004-0000-0200-000016000000}"/>
    <hyperlink ref="C298" location="'A. HTT General'!B137" display="'A. HTT General'!B137" xr:uid="{00000000-0004-0000-0200-000017000000}"/>
    <hyperlink ref="C302" location="'C. HTT Harmonised Glossary'!B18" display="'C. HTT Harmonised Glossary'!B18" xr:uid="{00000000-0004-0000-0200-000018000000}"/>
    <hyperlink ref="C303" location="'A. HTT General'!B65" display="'A. HTT General'!B65" xr:uid="{00000000-0004-0000-0200-000019000000}"/>
    <hyperlink ref="C304" location="'A. HTT General'!B88" display="'A. HTT General'!B88" xr:uid="{00000000-0004-0000-0200-00001A000000}"/>
    <hyperlink ref="C305" location="'C. HTT Harmonised Glossary'!B12" display="HG 1.7" xr:uid="{00000000-0004-0000-0200-00001B000000}"/>
    <hyperlink ref="C306" location="'A. HTT General'!B44" display="'A. HTT General'!B44" xr:uid="{00000000-0004-0000-0200-00001C000000}"/>
    <hyperlink ref="D307" location="'B2. HTT Public Sector Assets'!B166" display="'B2. HTT Public Sector Assets'!B166" xr:uid="{00000000-0004-0000-0200-00001D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tabColor rgb="FFE36E00"/>
    <pageSetUpPr fitToPage="1"/>
  </sheetPr>
  <dimension ref="A1:G179"/>
  <sheetViews>
    <sheetView zoomScale="70" zoomScaleNormal="70" workbookViewId="0">
      <selection activeCell="K38" sqref="K38"/>
    </sheetView>
  </sheetViews>
  <sheetFormatPr baseColWidth="10" defaultColWidth="9.140625" defaultRowHeight="15" outlineLevelRow="1" x14ac:dyDescent="0.25"/>
  <cols>
    <col min="1" max="1" width="12.140625" customWidth="1"/>
    <col min="2" max="2" width="60.7109375" customWidth="1"/>
    <col min="3" max="4" width="40.7109375" customWidth="1"/>
    <col min="5" max="5" width="6.7109375" customWidth="1"/>
    <col min="6" max="7" width="40.7109375" customWidth="1"/>
  </cols>
  <sheetData>
    <row r="1" spans="1:7" ht="31.5" x14ac:dyDescent="0.25">
      <c r="A1" s="3" t="s">
        <v>531</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532</v>
      </c>
      <c r="C5" s="27"/>
      <c r="D5" s="26"/>
      <c r="E5" s="29"/>
      <c r="F5" s="29"/>
      <c r="G5" s="20"/>
    </row>
    <row r="6" spans="1:7" x14ac:dyDescent="0.25">
      <c r="A6" s="26"/>
      <c r="B6" s="32" t="s">
        <v>533</v>
      </c>
      <c r="C6" s="26"/>
      <c r="D6" s="26"/>
      <c r="E6" s="26"/>
      <c r="F6" s="26"/>
      <c r="G6" s="20"/>
    </row>
    <row r="7" spans="1:7" x14ac:dyDescent="0.25">
      <c r="A7" s="26"/>
      <c r="B7" s="83"/>
      <c r="C7" s="26"/>
      <c r="D7" s="26"/>
      <c r="E7" s="26"/>
      <c r="F7" s="26"/>
      <c r="G7" s="20"/>
    </row>
    <row r="8" spans="1:7" ht="37.5" x14ac:dyDescent="0.25">
      <c r="A8" s="34" t="s">
        <v>24</v>
      </c>
      <c r="B8" s="34" t="s">
        <v>533</v>
      </c>
      <c r="C8" s="35"/>
      <c r="D8" s="35"/>
      <c r="E8" s="35"/>
      <c r="F8" s="35"/>
      <c r="G8" s="36"/>
    </row>
    <row r="9" spans="1:7" x14ac:dyDescent="0.25">
      <c r="A9" s="42"/>
      <c r="B9" s="43" t="s">
        <v>534</v>
      </c>
      <c r="C9" s="42"/>
      <c r="D9" s="42"/>
      <c r="E9" s="42"/>
      <c r="F9" s="45"/>
      <c r="G9" s="45"/>
    </row>
    <row r="10" spans="1:7" x14ac:dyDescent="0.25">
      <c r="A10" s="26" t="s">
        <v>535</v>
      </c>
      <c r="B10" s="26" t="s">
        <v>536</v>
      </c>
      <c r="C10" s="84">
        <f>D37</f>
        <v>1352</v>
      </c>
      <c r="D10" s="26"/>
      <c r="E10" s="40"/>
      <c r="F10" s="40"/>
      <c r="G10" s="20"/>
    </row>
    <row r="11" spans="1:7" hidden="1" outlineLevel="1" x14ac:dyDescent="0.25">
      <c r="A11" s="26" t="s">
        <v>537</v>
      </c>
      <c r="B11" s="58" t="s">
        <v>538</v>
      </c>
      <c r="C11" s="84"/>
      <c r="D11" s="26"/>
      <c r="E11" s="40"/>
      <c r="F11" s="40"/>
      <c r="G11" s="20"/>
    </row>
    <row r="12" spans="1:7" hidden="1" outlineLevel="1" x14ac:dyDescent="0.25">
      <c r="A12" s="26" t="s">
        <v>539</v>
      </c>
      <c r="B12" s="58" t="s">
        <v>540</v>
      </c>
      <c r="C12" s="84"/>
      <c r="D12" s="26"/>
      <c r="E12" s="40"/>
      <c r="F12" s="40"/>
      <c r="G12" s="20"/>
    </row>
    <row r="13" spans="1:7" hidden="1" outlineLevel="1" x14ac:dyDescent="0.25">
      <c r="A13" s="26" t="s">
        <v>541</v>
      </c>
      <c r="B13" s="26"/>
      <c r="C13" s="26"/>
      <c r="D13" s="26"/>
      <c r="E13" s="40"/>
      <c r="F13" s="40"/>
      <c r="G13" s="20"/>
    </row>
    <row r="14" spans="1:7" hidden="1" outlineLevel="1" x14ac:dyDescent="0.25">
      <c r="A14" s="26" t="s">
        <v>542</v>
      </c>
      <c r="B14" s="26"/>
      <c r="C14" s="26"/>
      <c r="D14" s="26"/>
      <c r="E14" s="40"/>
      <c r="F14" s="40"/>
      <c r="G14" s="20"/>
    </row>
    <row r="15" spans="1:7" hidden="1" outlineLevel="1" x14ac:dyDescent="0.25">
      <c r="A15" s="26" t="s">
        <v>543</v>
      </c>
      <c r="B15" s="26"/>
      <c r="C15" s="26"/>
      <c r="D15" s="26"/>
      <c r="E15" s="40"/>
      <c r="F15" s="40"/>
      <c r="G15" s="20"/>
    </row>
    <row r="16" spans="1:7" hidden="1" outlineLevel="1" x14ac:dyDescent="0.25">
      <c r="A16" s="26" t="s">
        <v>544</v>
      </c>
      <c r="B16" s="26"/>
      <c r="C16" s="26"/>
      <c r="D16" s="26"/>
      <c r="E16" s="40"/>
      <c r="F16" s="40"/>
      <c r="G16" s="20"/>
    </row>
    <row r="17" spans="1:7" hidden="1" outlineLevel="1" x14ac:dyDescent="0.25">
      <c r="A17" s="26" t="s">
        <v>545</v>
      </c>
      <c r="B17" s="26"/>
      <c r="C17" s="26"/>
      <c r="D17" s="26"/>
      <c r="E17" s="40"/>
      <c r="F17" s="40"/>
      <c r="G17" s="20"/>
    </row>
    <row r="18" spans="1:7" collapsed="1" x14ac:dyDescent="0.25">
      <c r="A18" s="42"/>
      <c r="B18" s="42" t="s">
        <v>546</v>
      </c>
      <c r="C18" s="42" t="s">
        <v>547</v>
      </c>
      <c r="D18" s="42" t="s">
        <v>548</v>
      </c>
      <c r="E18" s="42"/>
      <c r="F18" s="42" t="s">
        <v>549</v>
      </c>
      <c r="G18" s="42" t="s">
        <v>550</v>
      </c>
    </row>
    <row r="19" spans="1:7" x14ac:dyDescent="0.25">
      <c r="A19" s="26" t="s">
        <v>551</v>
      </c>
      <c r="B19" s="26" t="s">
        <v>552</v>
      </c>
      <c r="C19" s="47">
        <f>C37/D37*1000</f>
        <v>12410.019388840841</v>
      </c>
      <c r="D19" s="37"/>
      <c r="E19" s="37"/>
      <c r="F19" s="64"/>
      <c r="G19" s="64"/>
    </row>
    <row r="20" spans="1:7" x14ac:dyDescent="0.25">
      <c r="A20" s="37"/>
      <c r="B20" s="85"/>
      <c r="C20" s="37"/>
      <c r="D20" s="37"/>
      <c r="E20" s="37"/>
      <c r="F20" s="64"/>
      <c r="G20" s="64"/>
    </row>
    <row r="21" spans="1:7" x14ac:dyDescent="0.25">
      <c r="A21" s="26"/>
      <c r="B21" s="26" t="s">
        <v>553</v>
      </c>
      <c r="C21" s="37"/>
      <c r="D21" s="37"/>
      <c r="E21" s="37"/>
      <c r="F21" s="64"/>
      <c r="G21" s="64"/>
    </row>
    <row r="22" spans="1:7" x14ac:dyDescent="0.25">
      <c r="A22" s="26" t="s">
        <v>554</v>
      </c>
      <c r="B22" s="90" t="s">
        <v>555</v>
      </c>
      <c r="C22" s="47">
        <v>60.65653305</v>
      </c>
      <c r="D22" s="84">
        <v>300</v>
      </c>
      <c r="E22" s="40"/>
      <c r="F22" s="53">
        <f>C22/C$37</f>
        <v>3.6151675664211694E-3</v>
      </c>
      <c r="G22" s="53">
        <f>D22/D$37</f>
        <v>0.22189349112426035</v>
      </c>
    </row>
    <row r="23" spans="1:7" x14ac:dyDescent="0.25">
      <c r="A23" s="26" t="s">
        <v>556</v>
      </c>
      <c r="B23" s="90" t="s">
        <v>557</v>
      </c>
      <c r="C23" s="47">
        <v>133.29373677000001</v>
      </c>
      <c r="D23" s="84">
        <v>181</v>
      </c>
      <c r="E23" s="40"/>
      <c r="F23" s="53">
        <f t="shared" ref="F23:G28" si="0">C23/C$37</f>
        <v>7.9443906492440864E-3</v>
      </c>
      <c r="G23" s="53">
        <f t="shared" si="0"/>
        <v>0.1338757396449704</v>
      </c>
    </row>
    <row r="24" spans="1:7" x14ac:dyDescent="0.25">
      <c r="A24" s="26" t="s">
        <v>558</v>
      </c>
      <c r="B24" s="90" t="s">
        <v>559</v>
      </c>
      <c r="C24" s="47">
        <v>1168.7735809334999</v>
      </c>
      <c r="D24" s="84">
        <v>487</v>
      </c>
      <c r="E24" s="26"/>
      <c r="F24" s="53">
        <f t="shared" si="0"/>
        <v>6.9659641423912816E-2</v>
      </c>
      <c r="G24" s="53">
        <f t="shared" si="0"/>
        <v>0.36020710059171596</v>
      </c>
    </row>
    <row r="25" spans="1:7" x14ac:dyDescent="0.25">
      <c r="A25" s="26" t="s">
        <v>560</v>
      </c>
      <c r="B25" s="90" t="s">
        <v>561</v>
      </c>
      <c r="C25" s="47">
        <v>970.10874292999995</v>
      </c>
      <c r="D25" s="84">
        <v>138</v>
      </c>
      <c r="E25" s="51"/>
      <c r="F25" s="53">
        <f t="shared" si="0"/>
        <v>5.7819091975652367E-2</v>
      </c>
      <c r="G25" s="53">
        <f t="shared" si="0"/>
        <v>0.10207100591715976</v>
      </c>
    </row>
    <row r="26" spans="1:7" x14ac:dyDescent="0.25">
      <c r="A26" s="26" t="s">
        <v>562</v>
      </c>
      <c r="B26" s="90" t="s">
        <v>563</v>
      </c>
      <c r="C26" s="47">
        <v>4024.7177922307083</v>
      </c>
      <c r="D26" s="84">
        <v>190</v>
      </c>
      <c r="E26" s="51"/>
      <c r="F26" s="53">
        <f t="shared" si="0"/>
        <v>0.23987571486284726</v>
      </c>
      <c r="G26" s="53">
        <f t="shared" si="0"/>
        <v>0.14053254437869822</v>
      </c>
    </row>
    <row r="27" spans="1:7" x14ac:dyDescent="0.25">
      <c r="A27" s="26" t="s">
        <v>564</v>
      </c>
      <c r="B27" s="90" t="s">
        <v>565</v>
      </c>
      <c r="C27" s="47">
        <v>2089.6301451642985</v>
      </c>
      <c r="D27" s="84">
        <v>29</v>
      </c>
      <c r="E27" s="51"/>
      <c r="F27" s="53">
        <f t="shared" si="0"/>
        <v>0.12454327253400335</v>
      </c>
      <c r="G27" s="53">
        <f t="shared" si="0"/>
        <v>2.1449704142011833E-2</v>
      </c>
    </row>
    <row r="28" spans="1:7" x14ac:dyDescent="0.25">
      <c r="A28" s="26" t="s">
        <v>566</v>
      </c>
      <c r="B28" s="90" t="s">
        <v>567</v>
      </c>
      <c r="C28" s="47">
        <v>8331.1656826343096</v>
      </c>
      <c r="D28" s="84">
        <v>27</v>
      </c>
      <c r="E28" s="51"/>
      <c r="F28" s="53">
        <f t="shared" si="0"/>
        <v>0.49654272098791902</v>
      </c>
      <c r="G28" s="53">
        <f t="shared" si="0"/>
        <v>1.9970414201183433E-2</v>
      </c>
    </row>
    <row r="29" spans="1:7" x14ac:dyDescent="0.25">
      <c r="A29" s="26" t="s">
        <v>568</v>
      </c>
      <c r="B29" s="90"/>
      <c r="C29" s="47"/>
      <c r="D29" s="84"/>
      <c r="E29" s="51"/>
      <c r="F29" s="53"/>
      <c r="G29" s="53"/>
    </row>
    <row r="30" spans="1:7" x14ac:dyDescent="0.25">
      <c r="A30" s="26" t="s">
        <v>569</v>
      </c>
      <c r="B30" s="90"/>
      <c r="C30" s="47"/>
      <c r="D30" s="84"/>
      <c r="E30" s="51"/>
      <c r="F30" s="53"/>
      <c r="G30" s="53"/>
    </row>
    <row r="31" spans="1:7" x14ac:dyDescent="0.25">
      <c r="A31" s="26" t="s">
        <v>570</v>
      </c>
      <c r="B31" s="90"/>
      <c r="C31" s="47"/>
      <c r="D31" s="84"/>
      <c r="E31" s="51"/>
      <c r="F31" s="53"/>
      <c r="G31" s="53"/>
    </row>
    <row r="32" spans="1:7" x14ac:dyDescent="0.25">
      <c r="A32" s="26" t="s">
        <v>571</v>
      </c>
      <c r="B32" s="90"/>
      <c r="C32" s="47"/>
      <c r="D32" s="84"/>
      <c r="E32" s="51"/>
      <c r="F32" s="53"/>
      <c r="G32" s="53"/>
    </row>
    <row r="33" spans="1:7" x14ac:dyDescent="0.25">
      <c r="A33" s="26" t="s">
        <v>572</v>
      </c>
      <c r="B33" s="90"/>
      <c r="C33" s="47"/>
      <c r="D33" s="84"/>
      <c r="E33" s="51"/>
      <c r="F33" s="53"/>
      <c r="G33" s="53"/>
    </row>
    <row r="34" spans="1:7" x14ac:dyDescent="0.25">
      <c r="A34" s="26" t="s">
        <v>573</v>
      </c>
      <c r="B34" s="90"/>
      <c r="C34" s="47"/>
      <c r="D34" s="84"/>
      <c r="E34" s="51"/>
      <c r="F34" s="53"/>
      <c r="G34" s="53"/>
    </row>
    <row r="35" spans="1:7" x14ac:dyDescent="0.25">
      <c r="A35" s="26" t="s">
        <v>574</v>
      </c>
      <c r="B35" s="90"/>
      <c r="C35" s="47"/>
      <c r="D35" s="84"/>
      <c r="E35" s="51"/>
      <c r="F35" s="53"/>
      <c r="G35" s="53"/>
    </row>
    <row r="36" spans="1:7" x14ac:dyDescent="0.25">
      <c r="A36" s="26" t="s">
        <v>575</v>
      </c>
      <c r="B36" s="90"/>
      <c r="C36" s="47"/>
      <c r="D36" s="84"/>
      <c r="E36" s="51"/>
      <c r="F36" s="53"/>
      <c r="G36" s="53"/>
    </row>
    <row r="37" spans="1:7" x14ac:dyDescent="0.25">
      <c r="A37" s="26" t="s">
        <v>576</v>
      </c>
      <c r="B37" s="55" t="s">
        <v>102</v>
      </c>
      <c r="C37" s="56">
        <f>SUM(C22:C28)</f>
        <v>16778.346213712815</v>
      </c>
      <c r="D37" s="52">
        <f>SUM(D22:D28)</f>
        <v>1352</v>
      </c>
      <c r="E37" s="51"/>
      <c r="F37" s="57">
        <f>SUM(F22:F28)</f>
        <v>1</v>
      </c>
      <c r="G37" s="57">
        <f>SUM(G22:G28)</f>
        <v>0.99999999999999989</v>
      </c>
    </row>
    <row r="38" spans="1:7" x14ac:dyDescent="0.25">
      <c r="A38" s="42"/>
      <c r="B38" s="43" t="s">
        <v>577</v>
      </c>
      <c r="C38" s="42" t="s">
        <v>61</v>
      </c>
      <c r="D38" s="42"/>
      <c r="E38" s="44"/>
      <c r="F38" s="42" t="s">
        <v>549</v>
      </c>
      <c r="G38" s="42"/>
    </row>
    <row r="39" spans="1:7" x14ac:dyDescent="0.25">
      <c r="A39" s="26" t="s">
        <v>578</v>
      </c>
      <c r="B39" s="40" t="s">
        <v>579</v>
      </c>
      <c r="C39" s="47">
        <f>C42-C40</f>
        <v>16711.845520202816</v>
      </c>
      <c r="D39" s="26"/>
      <c r="E39" s="86"/>
      <c r="F39" s="53">
        <f>C39/C$42</f>
        <v>0.99603651678997729</v>
      </c>
      <c r="G39" s="52"/>
    </row>
    <row r="40" spans="1:7" x14ac:dyDescent="0.25">
      <c r="A40" s="26" t="s">
        <v>580</v>
      </c>
      <c r="B40" s="40" t="s">
        <v>581</v>
      </c>
      <c r="C40" s="47">
        <v>66.500693510000005</v>
      </c>
      <c r="D40" s="26"/>
      <c r="E40" s="86"/>
      <c r="F40" s="53">
        <f t="shared" ref="F40:F41" si="1">C40/C$42</f>
        <v>3.963483210022779E-3</v>
      </c>
      <c r="G40" s="52"/>
    </row>
    <row r="41" spans="1:7" x14ac:dyDescent="0.25">
      <c r="A41" s="26" t="s">
        <v>582</v>
      </c>
      <c r="B41" s="40" t="s">
        <v>100</v>
      </c>
      <c r="C41" s="47">
        <v>0</v>
      </c>
      <c r="D41" s="26"/>
      <c r="E41" s="51"/>
      <c r="F41" s="53">
        <f t="shared" si="1"/>
        <v>0</v>
      </c>
      <c r="G41" s="52"/>
    </row>
    <row r="42" spans="1:7" x14ac:dyDescent="0.25">
      <c r="A42" s="26" t="s">
        <v>583</v>
      </c>
      <c r="B42" s="55" t="s">
        <v>102</v>
      </c>
      <c r="C42" s="56">
        <f>C37</f>
        <v>16778.346213712815</v>
      </c>
      <c r="D42" s="40"/>
      <c r="E42" s="51"/>
      <c r="F42" s="57">
        <f>SUM(F39:F41)</f>
        <v>1</v>
      </c>
      <c r="G42" s="52"/>
    </row>
    <row r="43" spans="1:7" hidden="1" outlineLevel="1" x14ac:dyDescent="0.25">
      <c r="A43" s="26" t="s">
        <v>584</v>
      </c>
      <c r="B43" s="55"/>
      <c r="C43" s="40"/>
      <c r="D43" s="40"/>
      <c r="E43" s="51"/>
      <c r="F43" s="60"/>
      <c r="G43" s="52"/>
    </row>
    <row r="44" spans="1:7" hidden="1" outlineLevel="1" x14ac:dyDescent="0.25">
      <c r="A44" s="26" t="s">
        <v>585</v>
      </c>
      <c r="B44" s="55"/>
      <c r="C44" s="40"/>
      <c r="D44" s="40"/>
      <c r="E44" s="51"/>
      <c r="F44" s="60"/>
      <c r="G44" s="52"/>
    </row>
    <row r="45" spans="1:7" hidden="1" outlineLevel="1" x14ac:dyDescent="0.25">
      <c r="A45" s="26" t="s">
        <v>586</v>
      </c>
      <c r="B45" s="40"/>
      <c r="C45" s="26"/>
      <c r="D45" s="26"/>
      <c r="E45" s="51"/>
      <c r="F45" s="54"/>
      <c r="G45" s="52"/>
    </row>
    <row r="46" spans="1:7" hidden="1" outlineLevel="1" x14ac:dyDescent="0.25">
      <c r="A46" s="26" t="s">
        <v>587</v>
      </c>
      <c r="B46" s="40"/>
      <c r="C46" s="26"/>
      <c r="D46" s="26"/>
      <c r="E46" s="51"/>
      <c r="F46" s="54"/>
      <c r="G46" s="52"/>
    </row>
    <row r="47" spans="1:7" hidden="1" outlineLevel="1" x14ac:dyDescent="0.25">
      <c r="A47" s="26" t="s">
        <v>588</v>
      </c>
      <c r="B47" s="40"/>
      <c r="C47" s="26"/>
      <c r="D47" s="26"/>
      <c r="E47" s="51"/>
      <c r="F47" s="54"/>
      <c r="G47" s="52"/>
    </row>
    <row r="48" spans="1:7" collapsed="1" x14ac:dyDescent="0.25">
      <c r="A48" s="42"/>
      <c r="B48" s="43" t="s">
        <v>589</v>
      </c>
      <c r="C48" s="42" t="s">
        <v>549</v>
      </c>
      <c r="D48" s="42"/>
      <c r="E48" s="44"/>
      <c r="F48" s="45"/>
      <c r="G48" s="45"/>
    </row>
    <row r="49" spans="1:7" x14ac:dyDescent="0.25">
      <c r="A49" s="26" t="s">
        <v>590</v>
      </c>
      <c r="B49" s="87" t="s">
        <v>591</v>
      </c>
      <c r="C49" s="373">
        <f>SUM(C50:C76)</f>
        <v>0.85782764230211817</v>
      </c>
      <c r="D49" s="26"/>
      <c r="E49" s="26"/>
      <c r="F49" s="26"/>
      <c r="G49" s="26"/>
    </row>
    <row r="50" spans="1:7" x14ac:dyDescent="0.25">
      <c r="A50" s="26" t="s">
        <v>592</v>
      </c>
      <c r="B50" s="26" t="s">
        <v>593</v>
      </c>
      <c r="C50" s="50">
        <v>9.6440532519678768E-4</v>
      </c>
      <c r="D50" s="26"/>
      <c r="E50" s="26"/>
      <c r="F50" s="26"/>
      <c r="G50" s="26"/>
    </row>
    <row r="51" spans="1:7" x14ac:dyDescent="0.25">
      <c r="A51" s="26" t="s">
        <v>594</v>
      </c>
      <c r="B51" s="26" t="s">
        <v>595</v>
      </c>
      <c r="C51" s="50">
        <v>9.4145967896168085E-3</v>
      </c>
      <c r="D51" s="26"/>
      <c r="E51" s="26"/>
      <c r="F51" s="26"/>
      <c r="G51" s="26"/>
    </row>
    <row r="52" spans="1:7" x14ac:dyDescent="0.25">
      <c r="A52" s="26" t="s">
        <v>596</v>
      </c>
      <c r="B52" s="26" t="s">
        <v>597</v>
      </c>
      <c r="C52" s="50">
        <v>0</v>
      </c>
      <c r="D52" s="26"/>
      <c r="E52" s="26"/>
      <c r="F52" s="26"/>
      <c r="G52" s="26"/>
    </row>
    <row r="53" spans="1:7" x14ac:dyDescent="0.25">
      <c r="A53" s="26" t="s">
        <v>598</v>
      </c>
      <c r="B53" s="26" t="s">
        <v>599</v>
      </c>
      <c r="C53" s="50">
        <v>0</v>
      </c>
      <c r="D53" s="26"/>
      <c r="E53" s="26"/>
      <c r="F53" s="26"/>
      <c r="G53" s="26"/>
    </row>
    <row r="54" spans="1:7" x14ac:dyDescent="0.25">
      <c r="A54" s="26" t="s">
        <v>600</v>
      </c>
      <c r="B54" s="26" t="s">
        <v>601</v>
      </c>
      <c r="C54" s="50">
        <v>0</v>
      </c>
      <c r="D54" s="26"/>
      <c r="E54" s="26"/>
      <c r="F54" s="26"/>
      <c r="G54" s="26"/>
    </row>
    <row r="55" spans="1:7" x14ac:dyDescent="0.25">
      <c r="A55" s="26" t="s">
        <v>602</v>
      </c>
      <c r="B55" s="26" t="s">
        <v>603</v>
      </c>
      <c r="C55" s="50">
        <v>0</v>
      </c>
      <c r="D55" s="26"/>
      <c r="E55" s="26"/>
      <c r="F55" s="26"/>
      <c r="G55" s="26"/>
    </row>
    <row r="56" spans="1:7" x14ac:dyDescent="0.25">
      <c r="A56" s="26" t="s">
        <v>604</v>
      </c>
      <c r="B56" s="26" t="s">
        <v>605</v>
      </c>
      <c r="C56" s="50">
        <v>4.3110985154890492E-3</v>
      </c>
      <c r="D56" s="26"/>
      <c r="E56" s="26"/>
      <c r="F56" s="26"/>
      <c r="G56" s="26"/>
    </row>
    <row r="57" spans="1:7" x14ac:dyDescent="0.25">
      <c r="A57" s="26" t="s">
        <v>606</v>
      </c>
      <c r="B57" s="26" t="s">
        <v>607</v>
      </c>
      <c r="C57" s="50">
        <v>0</v>
      </c>
      <c r="D57" s="26"/>
      <c r="E57" s="26"/>
      <c r="F57" s="26"/>
      <c r="G57" s="26"/>
    </row>
    <row r="58" spans="1:7" x14ac:dyDescent="0.25">
      <c r="A58" s="26" t="s">
        <v>608</v>
      </c>
      <c r="B58" s="26" t="s">
        <v>609</v>
      </c>
      <c r="C58" s="50">
        <v>2.7593457034020191E-4</v>
      </c>
      <c r="D58" s="26"/>
      <c r="E58" s="26"/>
      <c r="F58" s="26"/>
      <c r="G58" s="26"/>
    </row>
    <row r="59" spans="1:7" x14ac:dyDescent="0.25">
      <c r="A59" s="26" t="s">
        <v>610</v>
      </c>
      <c r="B59" s="26" t="s">
        <v>2</v>
      </c>
      <c r="C59" s="50">
        <v>0.81860797706553157</v>
      </c>
      <c r="D59" s="26"/>
      <c r="E59" s="26"/>
      <c r="F59" s="26"/>
      <c r="G59" s="26"/>
    </row>
    <row r="60" spans="1:7" x14ac:dyDescent="0.25">
      <c r="A60" s="26" t="s">
        <v>611</v>
      </c>
      <c r="B60" s="26" t="s">
        <v>612</v>
      </c>
      <c r="C60" s="50">
        <v>1.8959491821809036E-2</v>
      </c>
      <c r="D60" s="26"/>
      <c r="E60" s="26"/>
      <c r="F60" s="26"/>
      <c r="G60" s="26"/>
    </row>
    <row r="61" spans="1:7" x14ac:dyDescent="0.25">
      <c r="A61" s="26" t="s">
        <v>613</v>
      </c>
      <c r="B61" s="26" t="s">
        <v>614</v>
      </c>
      <c r="C61" s="50">
        <v>0</v>
      </c>
      <c r="D61" s="26"/>
      <c r="E61" s="26"/>
      <c r="F61" s="26"/>
      <c r="G61" s="26"/>
    </row>
    <row r="62" spans="1:7" x14ac:dyDescent="0.25">
      <c r="A62" s="26" t="s">
        <v>615</v>
      </c>
      <c r="B62" s="26" t="s">
        <v>616</v>
      </c>
      <c r="C62" s="50">
        <v>0</v>
      </c>
      <c r="D62" s="26"/>
      <c r="E62" s="26"/>
      <c r="F62" s="26"/>
      <c r="G62" s="26"/>
    </row>
    <row r="63" spans="1:7" x14ac:dyDescent="0.25">
      <c r="A63" s="26" t="s">
        <v>617</v>
      </c>
      <c r="B63" s="26" t="s">
        <v>618</v>
      </c>
      <c r="C63" s="50">
        <v>0</v>
      </c>
      <c r="D63" s="26"/>
      <c r="E63" s="26"/>
      <c r="F63" s="26"/>
      <c r="G63" s="26"/>
    </row>
    <row r="64" spans="1:7" x14ac:dyDescent="0.25">
      <c r="A64" s="26" t="s">
        <v>619</v>
      </c>
      <c r="B64" s="26" t="s">
        <v>620</v>
      </c>
      <c r="C64" s="50">
        <v>0</v>
      </c>
      <c r="D64" s="26"/>
      <c r="E64" s="26"/>
      <c r="F64" s="26"/>
      <c r="G64" s="26"/>
    </row>
    <row r="65" spans="1:7" x14ac:dyDescent="0.25">
      <c r="A65" s="26" t="s">
        <v>621</v>
      </c>
      <c r="B65" s="26" t="s">
        <v>622</v>
      </c>
      <c r="C65" s="50">
        <v>0</v>
      </c>
      <c r="D65" s="26"/>
      <c r="E65" s="26"/>
      <c r="F65" s="26"/>
      <c r="G65" s="26"/>
    </row>
    <row r="66" spans="1:7" x14ac:dyDescent="0.25">
      <c r="A66" s="26" t="s">
        <v>623</v>
      </c>
      <c r="B66" s="26" t="s">
        <v>624</v>
      </c>
      <c r="C66" s="50">
        <v>0</v>
      </c>
      <c r="D66" s="26"/>
      <c r="E66" s="26"/>
      <c r="F66" s="26"/>
      <c r="G66" s="26"/>
    </row>
    <row r="67" spans="1:7" x14ac:dyDescent="0.25">
      <c r="A67" s="26" t="s">
        <v>625</v>
      </c>
      <c r="B67" s="26" t="s">
        <v>626</v>
      </c>
      <c r="C67" s="50">
        <v>0</v>
      </c>
      <c r="D67" s="26"/>
      <c r="E67" s="26"/>
      <c r="F67" s="26"/>
      <c r="G67" s="26"/>
    </row>
    <row r="68" spans="1:7" x14ac:dyDescent="0.25">
      <c r="A68" s="26" t="s">
        <v>627</v>
      </c>
      <c r="B68" s="26" t="s">
        <v>628</v>
      </c>
      <c r="C68" s="50">
        <v>0</v>
      </c>
      <c r="D68" s="26"/>
      <c r="E68" s="26"/>
      <c r="F68" s="26"/>
      <c r="G68" s="26"/>
    </row>
    <row r="69" spans="1:7" x14ac:dyDescent="0.25">
      <c r="A69" s="26" t="s">
        <v>629</v>
      </c>
      <c r="B69" s="26" t="s">
        <v>630</v>
      </c>
      <c r="C69" s="50">
        <v>0</v>
      </c>
      <c r="D69" s="26"/>
      <c r="E69" s="26"/>
      <c r="F69" s="26"/>
      <c r="G69" s="26"/>
    </row>
    <row r="70" spans="1:7" x14ac:dyDescent="0.25">
      <c r="A70" s="26" t="s">
        <v>631</v>
      </c>
      <c r="B70" s="26" t="s">
        <v>632</v>
      </c>
      <c r="C70" s="50">
        <v>0</v>
      </c>
      <c r="D70" s="26"/>
      <c r="E70" s="26"/>
      <c r="F70" s="26"/>
      <c r="G70" s="26"/>
    </row>
    <row r="71" spans="1:7" x14ac:dyDescent="0.25">
      <c r="A71" s="26" t="s">
        <v>633</v>
      </c>
      <c r="B71" s="26" t="s">
        <v>634</v>
      </c>
      <c r="C71" s="50">
        <v>0</v>
      </c>
      <c r="D71" s="26"/>
      <c r="E71" s="26"/>
      <c r="F71" s="26"/>
      <c r="G71" s="26"/>
    </row>
    <row r="72" spans="1:7" x14ac:dyDescent="0.25">
      <c r="A72" s="26" t="s">
        <v>635</v>
      </c>
      <c r="B72" s="26" t="s">
        <v>636</v>
      </c>
      <c r="C72" s="50">
        <v>0</v>
      </c>
      <c r="D72" s="26"/>
      <c r="E72" s="26"/>
      <c r="F72" s="26"/>
      <c r="G72" s="26"/>
    </row>
    <row r="73" spans="1:7" x14ac:dyDescent="0.25">
      <c r="A73" s="26" t="s">
        <v>637</v>
      </c>
      <c r="B73" s="26" t="s">
        <v>638</v>
      </c>
      <c r="C73" s="50">
        <v>0</v>
      </c>
      <c r="D73" s="26"/>
      <c r="E73" s="26"/>
      <c r="F73" s="26"/>
      <c r="G73" s="26"/>
    </row>
    <row r="74" spans="1:7" x14ac:dyDescent="0.25">
      <c r="A74" s="26" t="s">
        <v>639</v>
      </c>
      <c r="B74" s="26" t="s">
        <v>640</v>
      </c>
      <c r="C74" s="50">
        <v>0</v>
      </c>
      <c r="D74" s="26"/>
      <c r="E74" s="26"/>
      <c r="F74" s="26"/>
      <c r="G74" s="26"/>
    </row>
    <row r="75" spans="1:7" x14ac:dyDescent="0.25">
      <c r="A75" s="26" t="s">
        <v>641</v>
      </c>
      <c r="B75" s="26" t="s">
        <v>642</v>
      </c>
      <c r="C75" s="50">
        <v>5.2941382141347432E-3</v>
      </c>
      <c r="D75" s="26"/>
      <c r="E75" s="26"/>
      <c r="F75" s="26"/>
      <c r="G75" s="26"/>
    </row>
    <row r="76" spans="1:7" x14ac:dyDescent="0.25">
      <c r="A76" s="26" t="s">
        <v>643</v>
      </c>
      <c r="B76" s="26" t="s">
        <v>644</v>
      </c>
      <c r="C76" s="50">
        <v>0</v>
      </c>
      <c r="D76" s="26"/>
      <c r="E76" s="26"/>
      <c r="F76" s="26"/>
      <c r="G76" s="26"/>
    </row>
    <row r="77" spans="1:7" x14ac:dyDescent="0.25">
      <c r="A77" s="26" t="s">
        <v>645</v>
      </c>
      <c r="B77" s="87" t="s">
        <v>300</v>
      </c>
      <c r="C77" s="373">
        <f>SUM(C78:C80)</f>
        <v>0</v>
      </c>
      <c r="D77" s="26"/>
      <c r="E77" s="26"/>
      <c r="F77" s="26"/>
      <c r="G77" s="26"/>
    </row>
    <row r="78" spans="1:7" x14ac:dyDescent="0.25">
      <c r="A78" s="26" t="s">
        <v>646</v>
      </c>
      <c r="B78" s="26" t="s">
        <v>647</v>
      </c>
      <c r="C78" s="50">
        <v>0</v>
      </c>
      <c r="D78" s="26"/>
      <c r="E78" s="26"/>
      <c r="F78" s="26"/>
      <c r="G78" s="26"/>
    </row>
    <row r="79" spans="1:7" x14ac:dyDescent="0.25">
      <c r="A79" s="26" t="s">
        <v>648</v>
      </c>
      <c r="B79" s="26" t="s">
        <v>649</v>
      </c>
      <c r="C79" s="50">
        <v>0</v>
      </c>
      <c r="D79" s="26"/>
      <c r="E79" s="26"/>
      <c r="F79" s="26"/>
      <c r="G79" s="26"/>
    </row>
    <row r="80" spans="1:7" x14ac:dyDescent="0.25">
      <c r="A80" s="26" t="s">
        <v>650</v>
      </c>
      <c r="B80" s="26" t="s">
        <v>651</v>
      </c>
      <c r="C80" s="50">
        <v>0</v>
      </c>
      <c r="D80" s="26"/>
      <c r="E80" s="26"/>
      <c r="F80" s="26"/>
      <c r="G80" s="26"/>
    </row>
    <row r="81" spans="1:7" x14ac:dyDescent="0.25">
      <c r="A81" s="26" t="s">
        <v>652</v>
      </c>
      <c r="B81" s="87" t="s">
        <v>100</v>
      </c>
      <c r="C81" s="373">
        <f>SUM(C82:C92)</f>
        <v>0.14217235769788183</v>
      </c>
      <c r="D81" s="26"/>
      <c r="E81" s="26"/>
      <c r="F81" s="26"/>
      <c r="G81" s="26"/>
    </row>
    <row r="82" spans="1:7" x14ac:dyDescent="0.25">
      <c r="A82" s="26" t="s">
        <v>653</v>
      </c>
      <c r="B82" s="40" t="s">
        <v>302</v>
      </c>
      <c r="C82" s="50">
        <v>0</v>
      </c>
      <c r="D82" s="26"/>
      <c r="E82" s="26"/>
      <c r="F82" s="26"/>
      <c r="G82" s="26"/>
    </row>
    <row r="83" spans="1:7" x14ac:dyDescent="0.25">
      <c r="A83" s="26" t="s">
        <v>654</v>
      </c>
      <c r="B83" s="26" t="s">
        <v>655</v>
      </c>
      <c r="C83" s="50">
        <v>5.4272062601613803E-2</v>
      </c>
      <c r="D83" s="26"/>
      <c r="E83" s="26"/>
      <c r="F83" s="26"/>
      <c r="G83" s="26"/>
    </row>
    <row r="84" spans="1:7" x14ac:dyDescent="0.25">
      <c r="A84" s="26" t="s">
        <v>656</v>
      </c>
      <c r="B84" s="40" t="s">
        <v>304</v>
      </c>
      <c r="C84" s="50">
        <v>0</v>
      </c>
      <c r="D84" s="26"/>
      <c r="E84" s="26"/>
      <c r="F84" s="26"/>
      <c r="G84" s="26"/>
    </row>
    <row r="85" spans="1:7" x14ac:dyDescent="0.25">
      <c r="A85" s="26" t="s">
        <v>657</v>
      </c>
      <c r="B85" s="40" t="s">
        <v>306</v>
      </c>
      <c r="C85" s="50">
        <v>0</v>
      </c>
      <c r="D85" s="26"/>
      <c r="E85" s="26"/>
      <c r="F85" s="26"/>
      <c r="G85" s="26"/>
    </row>
    <row r="86" spans="1:7" x14ac:dyDescent="0.25">
      <c r="A86" s="26" t="s">
        <v>658</v>
      </c>
      <c r="B86" s="40" t="s">
        <v>308</v>
      </c>
      <c r="C86" s="50">
        <v>0</v>
      </c>
      <c r="D86" s="26"/>
      <c r="E86" s="26"/>
      <c r="F86" s="26"/>
      <c r="G86" s="26"/>
    </row>
    <row r="87" spans="1:7" x14ac:dyDescent="0.25">
      <c r="A87" s="26" t="s">
        <v>659</v>
      </c>
      <c r="B87" s="40" t="s">
        <v>310</v>
      </c>
      <c r="C87" s="50">
        <v>0</v>
      </c>
      <c r="D87" s="26"/>
      <c r="E87" s="26"/>
      <c r="F87" s="26"/>
      <c r="G87" s="26"/>
    </row>
    <row r="88" spans="1:7" x14ac:dyDescent="0.25">
      <c r="A88" s="26" t="s">
        <v>660</v>
      </c>
      <c r="B88" s="40" t="s">
        <v>312</v>
      </c>
      <c r="C88" s="50">
        <v>4.0248991499311534E-2</v>
      </c>
      <c r="D88" s="26"/>
      <c r="E88" s="26"/>
      <c r="F88" s="26"/>
      <c r="G88" s="26"/>
    </row>
    <row r="89" spans="1:7" x14ac:dyDescent="0.25">
      <c r="A89" s="26" t="s">
        <v>661</v>
      </c>
      <c r="B89" s="40" t="s">
        <v>314</v>
      </c>
      <c r="C89" s="50">
        <v>0</v>
      </c>
      <c r="D89" s="26"/>
      <c r="E89" s="26"/>
      <c r="F89" s="26"/>
      <c r="G89" s="26"/>
    </row>
    <row r="90" spans="1:7" x14ac:dyDescent="0.25">
      <c r="A90" s="26" t="s">
        <v>662</v>
      </c>
      <c r="B90" s="40" t="s">
        <v>316</v>
      </c>
      <c r="C90" s="50">
        <v>0</v>
      </c>
      <c r="D90" s="26"/>
      <c r="E90" s="26"/>
      <c r="F90" s="26"/>
      <c r="G90" s="26"/>
    </row>
    <row r="91" spans="1:7" x14ac:dyDescent="0.25">
      <c r="A91" s="26" t="s">
        <v>663</v>
      </c>
      <c r="B91" s="40" t="s">
        <v>318</v>
      </c>
      <c r="C91" s="50">
        <v>2.0760642357904925E-3</v>
      </c>
      <c r="D91" s="26"/>
      <c r="E91" s="26"/>
      <c r="F91" s="26"/>
      <c r="G91" s="26"/>
    </row>
    <row r="92" spans="1:7" x14ac:dyDescent="0.25">
      <c r="A92" s="26" t="s">
        <v>664</v>
      </c>
      <c r="B92" s="40" t="s">
        <v>100</v>
      </c>
      <c r="C92" s="373">
        <f>SUM(C93:C102)</f>
        <v>4.5575239361166017E-2</v>
      </c>
      <c r="D92" s="26"/>
      <c r="E92" s="26"/>
      <c r="F92" s="26"/>
      <c r="G92" s="26"/>
    </row>
    <row r="93" spans="1:7" outlineLevel="1" x14ac:dyDescent="0.25">
      <c r="A93" s="26" t="s">
        <v>665</v>
      </c>
      <c r="B93" s="58" t="s">
        <v>666</v>
      </c>
      <c r="C93" s="50">
        <v>2.5000386954207046E-2</v>
      </c>
      <c r="D93" s="26"/>
      <c r="E93" s="26"/>
      <c r="F93" s="26"/>
      <c r="G93" s="26"/>
    </row>
    <row r="94" spans="1:7" outlineLevel="1" x14ac:dyDescent="0.25">
      <c r="A94" s="26" t="s">
        <v>667</v>
      </c>
      <c r="B94" s="58" t="s">
        <v>668</v>
      </c>
      <c r="C94" s="50">
        <v>2.0574852406958968E-2</v>
      </c>
      <c r="D94" s="26"/>
      <c r="E94" s="26"/>
      <c r="F94" s="26"/>
      <c r="G94" s="26"/>
    </row>
    <row r="95" spans="1:7" outlineLevel="1" x14ac:dyDescent="0.25">
      <c r="A95" s="26" t="s">
        <v>669</v>
      </c>
      <c r="B95" s="58"/>
      <c r="C95" s="50"/>
      <c r="D95" s="26"/>
      <c r="E95" s="26"/>
      <c r="F95" s="26"/>
      <c r="G95" s="26"/>
    </row>
    <row r="96" spans="1:7" outlineLevel="1" x14ac:dyDescent="0.25">
      <c r="A96" s="26" t="s">
        <v>670</v>
      </c>
      <c r="B96" s="58"/>
      <c r="C96" s="50"/>
      <c r="D96" s="26"/>
      <c r="E96" s="26"/>
      <c r="F96" s="26"/>
      <c r="G96" s="26"/>
    </row>
    <row r="97" spans="1:7" outlineLevel="1" x14ac:dyDescent="0.25">
      <c r="A97" s="26" t="s">
        <v>671</v>
      </c>
      <c r="B97" s="58"/>
      <c r="C97" s="50"/>
      <c r="D97" s="26"/>
      <c r="E97" s="26"/>
      <c r="F97" s="26"/>
      <c r="G97" s="26"/>
    </row>
    <row r="98" spans="1:7" outlineLevel="1" x14ac:dyDescent="0.25">
      <c r="A98" s="26" t="s">
        <v>672</v>
      </c>
      <c r="B98" s="58"/>
      <c r="C98" s="50"/>
      <c r="D98" s="26"/>
      <c r="E98" s="26"/>
      <c r="F98" s="26"/>
      <c r="G98" s="26"/>
    </row>
    <row r="99" spans="1:7" outlineLevel="1" x14ac:dyDescent="0.25">
      <c r="A99" s="26" t="s">
        <v>673</v>
      </c>
      <c r="B99" s="58"/>
      <c r="C99" s="50"/>
      <c r="D99" s="26"/>
      <c r="E99" s="26"/>
      <c r="F99" s="26"/>
      <c r="G99" s="26"/>
    </row>
    <row r="100" spans="1:7" outlineLevel="1" x14ac:dyDescent="0.25">
      <c r="A100" s="26" t="s">
        <v>674</v>
      </c>
      <c r="B100" s="58"/>
      <c r="C100" s="50"/>
      <c r="D100" s="26"/>
      <c r="E100" s="26"/>
      <c r="F100" s="26"/>
      <c r="G100" s="26"/>
    </row>
    <row r="101" spans="1:7" outlineLevel="1" x14ac:dyDescent="0.25">
      <c r="A101" s="26" t="s">
        <v>675</v>
      </c>
      <c r="B101" s="58"/>
      <c r="C101" s="50"/>
      <c r="D101" s="26"/>
      <c r="E101" s="26"/>
      <c r="F101" s="26"/>
      <c r="G101" s="26"/>
    </row>
    <row r="102" spans="1:7" outlineLevel="1" x14ac:dyDescent="0.25">
      <c r="A102" s="26" t="s">
        <v>676</v>
      </c>
      <c r="B102" s="58"/>
      <c r="C102" s="50"/>
      <c r="D102" s="26"/>
      <c r="E102" s="26"/>
      <c r="F102" s="26"/>
      <c r="G102" s="26"/>
    </row>
    <row r="103" spans="1:7" x14ac:dyDescent="0.25">
      <c r="A103" s="42"/>
      <c r="B103" s="88" t="s">
        <v>677</v>
      </c>
      <c r="C103" s="89" t="s">
        <v>549</v>
      </c>
      <c r="D103" s="42"/>
      <c r="E103" s="44"/>
      <c r="F103" s="42"/>
      <c r="G103" s="45"/>
    </row>
    <row r="104" spans="1:7" x14ac:dyDescent="0.25">
      <c r="A104" s="26" t="s">
        <v>678</v>
      </c>
      <c r="B104" s="40" t="s">
        <v>679</v>
      </c>
      <c r="C104" s="50">
        <v>9.2144549540648102E-2</v>
      </c>
      <c r="D104" s="26"/>
      <c r="E104" s="26"/>
      <c r="F104" s="26"/>
      <c r="G104" s="26"/>
    </row>
    <row r="105" spans="1:7" x14ac:dyDescent="0.25">
      <c r="A105" s="26" t="s">
        <v>680</v>
      </c>
      <c r="B105" s="40" t="s">
        <v>681</v>
      </c>
      <c r="C105" s="50">
        <v>2.1752256583943978E-2</v>
      </c>
      <c r="D105" s="26"/>
      <c r="E105" s="26"/>
      <c r="F105" s="26"/>
      <c r="G105" s="26"/>
    </row>
    <row r="106" spans="1:7" x14ac:dyDescent="0.25">
      <c r="A106" s="26" t="s">
        <v>682</v>
      </c>
      <c r="B106" s="40" t="s">
        <v>683</v>
      </c>
      <c r="C106" s="50">
        <v>1.5563406193973008E-2</v>
      </c>
      <c r="D106" s="26"/>
      <c r="E106" s="26"/>
      <c r="F106" s="26"/>
      <c r="G106" s="26"/>
    </row>
    <row r="107" spans="1:7" x14ac:dyDescent="0.25">
      <c r="A107" s="26" t="s">
        <v>684</v>
      </c>
      <c r="B107" s="40" t="s">
        <v>685</v>
      </c>
      <c r="C107" s="50">
        <v>3.0128473691804145E-2</v>
      </c>
      <c r="D107" s="26"/>
      <c r="E107" s="26"/>
      <c r="F107" s="26"/>
      <c r="G107" s="26"/>
    </row>
    <row r="108" spans="1:7" x14ac:dyDescent="0.25">
      <c r="A108" s="26" t="s">
        <v>686</v>
      </c>
      <c r="B108" s="40" t="s">
        <v>687</v>
      </c>
      <c r="C108" s="50">
        <v>2.8441397731562802E-3</v>
      </c>
      <c r="D108" s="26"/>
      <c r="E108" s="26"/>
      <c r="F108" s="26"/>
      <c r="G108" s="26"/>
    </row>
    <row r="109" spans="1:7" x14ac:dyDescent="0.25">
      <c r="A109" s="26" t="s">
        <v>688</v>
      </c>
      <c r="B109" s="40" t="s">
        <v>689</v>
      </c>
      <c r="C109" s="50">
        <v>5.9638794715196339E-4</v>
      </c>
      <c r="D109" s="26"/>
      <c r="E109" s="26"/>
      <c r="F109" s="26"/>
      <c r="G109" s="26"/>
    </row>
    <row r="110" spans="1:7" x14ac:dyDescent="0.25">
      <c r="A110" s="26" t="s">
        <v>690</v>
      </c>
      <c r="B110" s="40" t="s">
        <v>691</v>
      </c>
      <c r="C110" s="50">
        <v>5.339222786936719E-2</v>
      </c>
      <c r="D110" s="26"/>
      <c r="E110" s="26"/>
      <c r="F110" s="26"/>
      <c r="G110" s="26"/>
    </row>
    <row r="111" spans="1:7" x14ac:dyDescent="0.25">
      <c r="A111" s="26" t="s">
        <v>692</v>
      </c>
      <c r="B111" s="40" t="s">
        <v>693</v>
      </c>
      <c r="C111" s="50">
        <v>8.8530127661110569E-2</v>
      </c>
      <c r="D111" s="26"/>
      <c r="E111" s="26"/>
      <c r="F111" s="26"/>
      <c r="G111" s="26"/>
    </row>
    <row r="112" spans="1:7" x14ac:dyDescent="0.25">
      <c r="A112" s="26" t="s">
        <v>694</v>
      </c>
      <c r="B112" s="40" t="s">
        <v>695</v>
      </c>
      <c r="C112" s="50">
        <v>0.34089718054353141</v>
      </c>
      <c r="D112" s="26"/>
      <c r="E112" s="26"/>
      <c r="F112" s="26"/>
      <c r="G112" s="26"/>
    </row>
    <row r="113" spans="1:7" x14ac:dyDescent="0.25">
      <c r="A113" s="26" t="s">
        <v>696</v>
      </c>
      <c r="B113" s="40" t="s">
        <v>697</v>
      </c>
      <c r="C113" s="50">
        <v>3.2242849204656428E-2</v>
      </c>
      <c r="D113" s="26"/>
      <c r="E113" s="26"/>
      <c r="F113" s="26"/>
      <c r="G113" s="26"/>
    </row>
    <row r="114" spans="1:7" x14ac:dyDescent="0.25">
      <c r="A114" s="26" t="s">
        <v>698</v>
      </c>
      <c r="B114" s="40" t="s">
        <v>699</v>
      </c>
      <c r="C114" s="50">
        <v>8.1804476233387324E-2</v>
      </c>
      <c r="D114" s="26"/>
      <c r="E114" s="26"/>
      <c r="F114" s="26"/>
      <c r="G114" s="26"/>
    </row>
    <row r="115" spans="1:7" x14ac:dyDescent="0.25">
      <c r="A115" s="26" t="s">
        <v>700</v>
      </c>
      <c r="B115" s="40" t="s">
        <v>701</v>
      </c>
      <c r="C115" s="50">
        <v>0.1026594600363023</v>
      </c>
      <c r="D115" s="26"/>
      <c r="E115" s="26"/>
      <c r="F115" s="26"/>
      <c r="G115" s="26"/>
    </row>
    <row r="116" spans="1:7" x14ac:dyDescent="0.25">
      <c r="A116" s="26" t="s">
        <v>702</v>
      </c>
      <c r="B116" s="40" t="s">
        <v>703</v>
      </c>
      <c r="C116" s="50">
        <v>2.6517210032401661E-2</v>
      </c>
      <c r="D116" s="26"/>
      <c r="E116" s="26"/>
      <c r="F116" s="26"/>
      <c r="G116" s="26"/>
    </row>
    <row r="117" spans="1:7" x14ac:dyDescent="0.25">
      <c r="A117" s="26" t="s">
        <v>704</v>
      </c>
      <c r="B117" s="40" t="s">
        <v>705</v>
      </c>
      <c r="C117" s="50">
        <v>0.10068046808557958</v>
      </c>
      <c r="D117" s="26"/>
      <c r="E117" s="26"/>
      <c r="F117" s="26"/>
      <c r="G117" s="26"/>
    </row>
    <row r="118" spans="1:7" x14ac:dyDescent="0.25">
      <c r="A118" s="26" t="s">
        <v>706</v>
      </c>
      <c r="B118" s="40" t="s">
        <v>707</v>
      </c>
      <c r="C118" s="50">
        <v>1.0246786602986127E-2</v>
      </c>
      <c r="D118" s="26"/>
      <c r="E118" s="26"/>
      <c r="F118" s="26"/>
      <c r="G118" s="26"/>
    </row>
    <row r="119" spans="1:7" x14ac:dyDescent="0.25">
      <c r="A119" s="26" t="s">
        <v>708</v>
      </c>
      <c r="B119" s="40"/>
      <c r="C119" s="50"/>
      <c r="D119" s="26"/>
      <c r="E119" s="26"/>
      <c r="F119" s="26"/>
      <c r="G119" s="26"/>
    </row>
    <row r="120" spans="1:7" x14ac:dyDescent="0.25">
      <c r="A120" s="26" t="s">
        <v>709</v>
      </c>
      <c r="B120" s="40"/>
      <c r="C120" s="50"/>
      <c r="D120" s="26"/>
      <c r="E120" s="26"/>
      <c r="F120" s="26"/>
      <c r="G120" s="26"/>
    </row>
    <row r="121" spans="1:7" x14ac:dyDescent="0.25">
      <c r="A121" s="26" t="s">
        <v>710</v>
      </c>
      <c r="B121" s="40"/>
      <c r="C121" s="50"/>
      <c r="D121" s="26"/>
      <c r="E121" s="26"/>
      <c r="F121" s="26"/>
      <c r="G121" s="26"/>
    </row>
    <row r="122" spans="1:7" x14ac:dyDescent="0.25">
      <c r="A122" s="26" t="s">
        <v>711</v>
      </c>
      <c r="B122" s="40"/>
      <c r="C122" s="50"/>
      <c r="D122" s="26"/>
      <c r="E122" s="26"/>
      <c r="F122" s="26"/>
      <c r="G122" s="26"/>
    </row>
    <row r="123" spans="1:7" x14ac:dyDescent="0.25">
      <c r="A123" s="26" t="s">
        <v>712</v>
      </c>
      <c r="B123" s="40"/>
      <c r="C123" s="50"/>
      <c r="D123" s="26"/>
      <c r="E123" s="26"/>
      <c r="F123" s="26"/>
      <c r="G123" s="26"/>
    </row>
    <row r="124" spans="1:7" x14ac:dyDescent="0.25">
      <c r="A124" s="26" t="s">
        <v>713</v>
      </c>
      <c r="B124" s="40"/>
      <c r="C124" s="50"/>
      <c r="D124" s="26"/>
      <c r="E124" s="26"/>
      <c r="F124" s="26"/>
      <c r="G124" s="26"/>
    </row>
    <row r="125" spans="1:7" x14ac:dyDescent="0.25">
      <c r="A125" s="26" t="s">
        <v>714</v>
      </c>
      <c r="B125" s="40"/>
      <c r="C125" s="50"/>
      <c r="D125" s="26"/>
      <c r="E125" s="26"/>
      <c r="F125" s="26"/>
      <c r="G125" s="26"/>
    </row>
    <row r="126" spans="1:7" x14ac:dyDescent="0.25">
      <c r="A126" s="26" t="s">
        <v>715</v>
      </c>
      <c r="B126" s="40"/>
      <c r="C126" s="50"/>
      <c r="D126" s="26"/>
      <c r="E126" s="26"/>
      <c r="F126" s="26"/>
      <c r="G126" s="26"/>
    </row>
    <row r="127" spans="1:7" x14ac:dyDescent="0.25">
      <c r="A127" s="26" t="s">
        <v>716</v>
      </c>
      <c r="B127" s="40"/>
      <c r="C127" s="50"/>
      <c r="D127" s="26"/>
      <c r="E127" s="26"/>
      <c r="F127" s="26"/>
      <c r="G127" s="26"/>
    </row>
    <row r="128" spans="1:7" x14ac:dyDescent="0.25">
      <c r="A128" s="26" t="s">
        <v>717</v>
      </c>
      <c r="B128" s="40"/>
      <c r="C128" s="26"/>
      <c r="D128" s="26"/>
      <c r="E128" s="26"/>
      <c r="F128" s="26"/>
      <c r="G128" s="26"/>
    </row>
    <row r="129" spans="1:7" x14ac:dyDescent="0.25">
      <c r="A129" s="42"/>
      <c r="B129" s="43" t="s">
        <v>718</v>
      </c>
      <c r="C129" s="42" t="s">
        <v>549</v>
      </c>
      <c r="D129" s="42"/>
      <c r="E129" s="42"/>
      <c r="F129" s="45"/>
      <c r="G129" s="45"/>
    </row>
    <row r="130" spans="1:7" x14ac:dyDescent="0.25">
      <c r="A130" s="26" t="s">
        <v>719</v>
      </c>
      <c r="B130" s="26" t="s">
        <v>720</v>
      </c>
      <c r="C130" s="50">
        <v>0.62636253070140335</v>
      </c>
    </row>
    <row r="131" spans="1:7" x14ac:dyDescent="0.25">
      <c r="A131" s="26" t="s">
        <v>721</v>
      </c>
      <c r="B131" s="26" t="s">
        <v>722</v>
      </c>
      <c r="C131" s="50">
        <f>1-C130</f>
        <v>0.37363746929859665</v>
      </c>
    </row>
    <row r="132" spans="1:7" x14ac:dyDescent="0.25">
      <c r="A132" s="26" t="s">
        <v>723</v>
      </c>
      <c r="B132" s="26" t="s">
        <v>100</v>
      </c>
      <c r="C132" s="50">
        <v>0</v>
      </c>
    </row>
    <row r="133" spans="1:7" hidden="1" outlineLevel="1" x14ac:dyDescent="0.25">
      <c r="A133" s="26" t="s">
        <v>724</v>
      </c>
      <c r="B133" s="26"/>
      <c r="C133" s="50"/>
    </row>
    <row r="134" spans="1:7" hidden="1" outlineLevel="1" x14ac:dyDescent="0.25">
      <c r="A134" s="26" t="s">
        <v>725</v>
      </c>
      <c r="B134" s="26"/>
      <c r="C134" s="50"/>
    </row>
    <row r="135" spans="1:7" hidden="1" outlineLevel="1" x14ac:dyDescent="0.25">
      <c r="A135" s="26" t="s">
        <v>726</v>
      </c>
      <c r="B135" s="26"/>
      <c r="C135" s="50"/>
    </row>
    <row r="136" spans="1:7" hidden="1" outlineLevel="1" x14ac:dyDescent="0.25">
      <c r="A136" s="26" t="s">
        <v>727</v>
      </c>
      <c r="B136" s="26"/>
      <c r="C136" s="50"/>
    </row>
    <row r="137" spans="1:7" collapsed="1" x14ac:dyDescent="0.25">
      <c r="A137" s="42"/>
      <c r="B137" s="43" t="s">
        <v>728</v>
      </c>
      <c r="C137" s="42" t="s">
        <v>549</v>
      </c>
      <c r="D137" s="42"/>
      <c r="E137" s="42"/>
      <c r="F137" s="45"/>
      <c r="G137" s="45"/>
    </row>
    <row r="138" spans="1:7" x14ac:dyDescent="0.25">
      <c r="A138" s="26" t="s">
        <v>729</v>
      </c>
      <c r="B138" s="26" t="s">
        <v>730</v>
      </c>
      <c r="C138" s="50">
        <v>7.3805706634623791E-3</v>
      </c>
      <c r="D138" s="86"/>
      <c r="E138" s="86"/>
      <c r="F138" s="51"/>
      <c r="G138" s="52"/>
    </row>
    <row r="139" spans="1:7" x14ac:dyDescent="0.25">
      <c r="A139" s="26" t="s">
        <v>731</v>
      </c>
      <c r="B139" s="26" t="s">
        <v>732</v>
      </c>
      <c r="C139" s="50">
        <f>1-C138</f>
        <v>0.99261942933653757</v>
      </c>
      <c r="D139" s="86"/>
      <c r="E139" s="86"/>
      <c r="F139" s="51"/>
      <c r="G139" s="52"/>
    </row>
    <row r="140" spans="1:7" x14ac:dyDescent="0.25">
      <c r="A140" s="26" t="s">
        <v>733</v>
      </c>
      <c r="B140" s="26" t="s">
        <v>100</v>
      </c>
      <c r="C140" s="50">
        <v>0</v>
      </c>
      <c r="D140" s="86"/>
      <c r="E140" s="86"/>
      <c r="F140" s="51"/>
      <c r="G140" s="52"/>
    </row>
    <row r="141" spans="1:7" hidden="1" outlineLevel="1" x14ac:dyDescent="0.25">
      <c r="A141" s="26" t="s">
        <v>734</v>
      </c>
      <c r="B141" s="26"/>
      <c r="C141" s="50"/>
      <c r="D141" s="86"/>
      <c r="E141" s="86"/>
      <c r="F141" s="51"/>
      <c r="G141" s="52"/>
    </row>
    <row r="142" spans="1:7" hidden="1" outlineLevel="1" x14ac:dyDescent="0.25">
      <c r="A142" s="26" t="s">
        <v>735</v>
      </c>
      <c r="B142" s="26"/>
      <c r="C142" s="50"/>
      <c r="D142" s="86"/>
      <c r="E142" s="86"/>
      <c r="F142" s="51"/>
      <c r="G142" s="52"/>
    </row>
    <row r="143" spans="1:7" hidden="1" outlineLevel="1" x14ac:dyDescent="0.25">
      <c r="A143" s="26" t="s">
        <v>736</v>
      </c>
      <c r="B143" s="26"/>
      <c r="C143" s="50"/>
      <c r="D143" s="86"/>
      <c r="E143" s="86"/>
      <c r="F143" s="51"/>
      <c r="G143" s="52"/>
    </row>
    <row r="144" spans="1:7" hidden="1" outlineLevel="1" x14ac:dyDescent="0.25">
      <c r="A144" s="26" t="s">
        <v>737</v>
      </c>
      <c r="B144" s="26"/>
      <c r="C144" s="50"/>
      <c r="D144" s="86"/>
      <c r="E144" s="86"/>
      <c r="F144" s="51"/>
      <c r="G144" s="52"/>
    </row>
    <row r="145" spans="1:7" hidden="1" outlineLevel="1" x14ac:dyDescent="0.25">
      <c r="A145" s="26" t="s">
        <v>738</v>
      </c>
      <c r="B145" s="26"/>
      <c r="C145" s="50"/>
      <c r="D145" s="86"/>
      <c r="E145" s="86"/>
      <c r="F145" s="51"/>
      <c r="G145" s="52"/>
    </row>
    <row r="146" spans="1:7" hidden="1" outlineLevel="1" x14ac:dyDescent="0.25">
      <c r="A146" s="26" t="s">
        <v>739</v>
      </c>
      <c r="B146" s="26"/>
      <c r="C146" s="50"/>
      <c r="D146" s="86"/>
      <c r="E146" s="86"/>
      <c r="F146" s="51"/>
      <c r="G146" s="52"/>
    </row>
    <row r="147" spans="1:7" collapsed="1" x14ac:dyDescent="0.25">
      <c r="A147" s="42"/>
      <c r="B147" s="43" t="s">
        <v>740</v>
      </c>
      <c r="C147" s="42" t="s">
        <v>61</v>
      </c>
      <c r="D147" s="42"/>
      <c r="E147" s="42"/>
      <c r="F147" s="42" t="s">
        <v>549</v>
      </c>
      <c r="G147" s="45"/>
    </row>
    <row r="148" spans="1:7" x14ac:dyDescent="0.25">
      <c r="A148" s="26" t="s">
        <v>741</v>
      </c>
      <c r="B148" s="40" t="s">
        <v>742</v>
      </c>
      <c r="C148" s="47">
        <f>SUM(C154:C155)</f>
        <v>485.95046386999996</v>
      </c>
      <c r="D148" s="86"/>
      <c r="E148" s="86"/>
      <c r="F148" s="53">
        <f>SUM(F154:F155)</f>
        <v>2.8962953659451632E-2</v>
      </c>
      <c r="G148" s="52"/>
    </row>
    <row r="149" spans="1:7" x14ac:dyDescent="0.25">
      <c r="A149" s="26" t="s">
        <v>743</v>
      </c>
      <c r="B149" s="40" t="s">
        <v>744</v>
      </c>
      <c r="C149" s="47">
        <f>SUM(C156:C157)</f>
        <v>3739.0865183700002</v>
      </c>
      <c r="D149" s="86"/>
      <c r="E149" s="86"/>
      <c r="F149" s="53">
        <f>SUM(F156:F157)</f>
        <v>0.22285191107298008</v>
      </c>
      <c r="G149" s="52"/>
    </row>
    <row r="150" spans="1:7" x14ac:dyDescent="0.25">
      <c r="A150" s="26" t="s">
        <v>745</v>
      </c>
      <c r="B150" s="40" t="s">
        <v>746</v>
      </c>
      <c r="C150" s="47">
        <f>SUM(C158:C159)</f>
        <v>5278.8139399600004</v>
      </c>
      <c r="D150" s="86"/>
      <c r="E150" s="86"/>
      <c r="F150" s="53">
        <f>SUM(F158:F159)</f>
        <v>0.31462063499712895</v>
      </c>
      <c r="G150" s="52"/>
    </row>
    <row r="151" spans="1:7" x14ac:dyDescent="0.25">
      <c r="A151" s="26" t="s">
        <v>747</v>
      </c>
      <c r="B151" s="40" t="s">
        <v>748</v>
      </c>
      <c r="C151" s="47">
        <f>SUM(C153,C160,C161,C162)</f>
        <v>7274.495291512816</v>
      </c>
      <c r="D151" s="86"/>
      <c r="E151" s="86"/>
      <c r="F151" s="53">
        <f>SUM(F153,F160,F161,F162)</f>
        <v>0.43356450027043941</v>
      </c>
      <c r="G151" s="52"/>
    </row>
    <row r="152" spans="1:7" x14ac:dyDescent="0.25">
      <c r="A152" s="26" t="s">
        <v>749</v>
      </c>
      <c r="B152" s="55" t="s">
        <v>102</v>
      </c>
      <c r="C152" s="56">
        <f>SUM(C148:C151)</f>
        <v>16778.346213712815</v>
      </c>
      <c r="D152" s="86"/>
      <c r="E152" s="86"/>
      <c r="F152" s="53">
        <f>SUM(F148:F151)</f>
        <v>1</v>
      </c>
      <c r="G152" s="52"/>
    </row>
    <row r="153" spans="1:7" outlineLevel="1" x14ac:dyDescent="0.25">
      <c r="A153" s="26" t="s">
        <v>750</v>
      </c>
      <c r="B153" s="58" t="s">
        <v>751</v>
      </c>
      <c r="C153" s="47">
        <v>419.46514779447512</v>
      </c>
      <c r="D153" s="86"/>
      <c r="E153" s="86"/>
      <c r="F153" s="53">
        <f t="shared" ref="F153:F162" si="2">C153/C$152</f>
        <v>2.500038695420705E-2</v>
      </c>
      <c r="G153" s="52"/>
    </row>
    <row r="154" spans="1:7" outlineLevel="1" x14ac:dyDescent="0.25">
      <c r="A154" s="26" t="s">
        <v>752</v>
      </c>
      <c r="B154" s="58" t="s">
        <v>753</v>
      </c>
      <c r="C154" s="47">
        <v>443.93742043999998</v>
      </c>
      <c r="D154" s="86"/>
      <c r="E154" s="86"/>
      <c r="F154" s="53">
        <f t="shared" si="2"/>
        <v>2.6458949814563565E-2</v>
      </c>
      <c r="G154" s="52"/>
    </row>
    <row r="155" spans="1:7" outlineLevel="1" x14ac:dyDescent="0.25">
      <c r="A155" s="26" t="s">
        <v>754</v>
      </c>
      <c r="B155" s="58" t="s">
        <v>755</v>
      </c>
      <c r="C155" s="47">
        <v>42.013043430000003</v>
      </c>
      <c r="D155" s="86"/>
      <c r="E155" s="86"/>
      <c r="F155" s="53">
        <f t="shared" si="2"/>
        <v>2.5040038448880652E-3</v>
      </c>
      <c r="G155" s="52"/>
    </row>
    <row r="156" spans="1:7" outlineLevel="1" x14ac:dyDescent="0.25">
      <c r="A156" s="26" t="s">
        <v>756</v>
      </c>
      <c r="B156" s="58" t="s">
        <v>757</v>
      </c>
      <c r="C156" s="47">
        <v>3457.1803621700001</v>
      </c>
      <c r="D156" s="86"/>
      <c r="E156" s="86"/>
      <c r="F156" s="53">
        <f t="shared" si="2"/>
        <v>0.20605012664147274</v>
      </c>
      <c r="G156" s="52"/>
    </row>
    <row r="157" spans="1:7" outlineLevel="1" x14ac:dyDescent="0.25">
      <c r="A157" s="26" t="s">
        <v>758</v>
      </c>
      <c r="B157" s="58" t="s">
        <v>759</v>
      </c>
      <c r="C157" s="47">
        <v>281.9061562</v>
      </c>
      <c r="D157" s="86"/>
      <c r="E157" s="86"/>
      <c r="F157" s="53">
        <f t="shared" si="2"/>
        <v>1.6801784431507334E-2</v>
      </c>
      <c r="G157" s="52"/>
    </row>
    <row r="158" spans="1:7" outlineLevel="1" x14ac:dyDescent="0.25">
      <c r="A158" s="26" t="s">
        <v>760</v>
      </c>
      <c r="B158" s="58" t="s">
        <v>761</v>
      </c>
      <c r="C158" s="47">
        <v>4813.1409858200004</v>
      </c>
      <c r="D158" s="86"/>
      <c r="E158" s="86"/>
      <c r="F158" s="53">
        <f t="shared" si="2"/>
        <v>0.2868662336867418</v>
      </c>
      <c r="G158" s="52"/>
    </row>
    <row r="159" spans="1:7" outlineLevel="1" x14ac:dyDescent="0.25">
      <c r="A159" s="26" t="s">
        <v>762</v>
      </c>
      <c r="B159" s="58" t="s">
        <v>763</v>
      </c>
      <c r="C159" s="47">
        <v>465.67295414</v>
      </c>
      <c r="D159" s="86"/>
      <c r="E159" s="86"/>
      <c r="F159" s="53">
        <f t="shared" si="2"/>
        <v>2.7754401310387134E-2</v>
      </c>
      <c r="G159" s="52"/>
    </row>
    <row r="160" spans="1:7" outlineLevel="1" x14ac:dyDescent="0.25">
      <c r="A160" s="26" t="s">
        <v>764</v>
      </c>
      <c r="B160" s="58" t="s">
        <v>765</v>
      </c>
      <c r="C160" s="47">
        <v>4673.8780659183412</v>
      </c>
      <c r="D160" s="86"/>
      <c r="E160" s="86"/>
      <c r="F160" s="53">
        <f t="shared" si="2"/>
        <v>0.27856607596393596</v>
      </c>
      <c r="G160" s="52"/>
    </row>
    <row r="161" spans="1:7" outlineLevel="1" x14ac:dyDescent="0.25">
      <c r="A161" s="26" t="s">
        <v>766</v>
      </c>
      <c r="B161" s="58" t="s">
        <v>767</v>
      </c>
      <c r="C161" s="47">
        <v>2005.7222372599999</v>
      </c>
      <c r="D161" s="86"/>
      <c r="E161" s="86"/>
      <c r="F161" s="53">
        <f t="shared" si="2"/>
        <v>0.1195423083844067</v>
      </c>
      <c r="G161" s="52"/>
    </row>
    <row r="162" spans="1:7" outlineLevel="1" x14ac:dyDescent="0.25">
      <c r="A162" s="26" t="s">
        <v>768</v>
      </c>
      <c r="B162" s="58" t="s">
        <v>769</v>
      </c>
      <c r="C162" s="47">
        <v>175.42984053999999</v>
      </c>
      <c r="D162" s="86"/>
      <c r="E162" s="86"/>
      <c r="F162" s="53">
        <f t="shared" si="2"/>
        <v>1.0455728967889726E-2</v>
      </c>
      <c r="G162" s="52"/>
    </row>
    <row r="163" spans="1:7" outlineLevel="1" x14ac:dyDescent="0.25">
      <c r="A163" s="26" t="s">
        <v>770</v>
      </c>
      <c r="B163" s="58"/>
      <c r="C163" s="47"/>
      <c r="D163" s="86"/>
      <c r="E163" s="86"/>
      <c r="F163" s="53"/>
      <c r="G163" s="52"/>
    </row>
    <row r="164" spans="1:7" outlineLevel="1" x14ac:dyDescent="0.25">
      <c r="A164" s="26" t="s">
        <v>771</v>
      </c>
      <c r="B164" s="40"/>
      <c r="C164" s="47"/>
      <c r="D164" s="86"/>
      <c r="E164" s="86"/>
      <c r="F164" s="53"/>
      <c r="G164" s="52"/>
    </row>
    <row r="165" spans="1:7" outlineLevel="1" x14ac:dyDescent="0.25">
      <c r="A165" s="26" t="s">
        <v>772</v>
      </c>
      <c r="B165" s="48"/>
      <c r="C165" s="59"/>
      <c r="D165" s="48"/>
      <c r="E165" s="48"/>
      <c r="F165" s="53"/>
      <c r="G165" s="52"/>
    </row>
    <row r="166" spans="1:7" x14ac:dyDescent="0.25">
      <c r="A166" s="42"/>
      <c r="B166" s="43" t="s">
        <v>773</v>
      </c>
      <c r="C166" s="42" t="s">
        <v>549</v>
      </c>
      <c r="D166" s="42"/>
      <c r="E166" s="42"/>
      <c r="F166" s="45"/>
      <c r="G166" s="45"/>
    </row>
    <row r="167" spans="1:7" s="374" customFormat="1" x14ac:dyDescent="0.25">
      <c r="A167" s="26" t="s">
        <v>774</v>
      </c>
      <c r="B167" s="26" t="s">
        <v>775</v>
      </c>
      <c r="C167" s="50">
        <v>0</v>
      </c>
      <c r="E167" s="20"/>
      <c r="F167" s="20"/>
    </row>
    <row r="168" spans="1:7" s="374" customFormat="1" x14ac:dyDescent="0.25">
      <c r="A168" s="26" t="s">
        <v>776</v>
      </c>
      <c r="B168" s="26" t="s">
        <v>777</v>
      </c>
      <c r="C168" s="50">
        <v>0</v>
      </c>
      <c r="E168" s="20"/>
      <c r="F168" s="20"/>
    </row>
    <row r="169" spans="1:7" s="374" customFormat="1" x14ac:dyDescent="0.25">
      <c r="A169" s="26" t="s">
        <v>778</v>
      </c>
      <c r="B169" s="26"/>
      <c r="C169" s="50"/>
      <c r="E169" s="20"/>
      <c r="F169" s="20"/>
    </row>
    <row r="170" spans="1:7" s="374" customFormat="1" x14ac:dyDescent="0.25">
      <c r="A170" s="26" t="s">
        <v>779</v>
      </c>
      <c r="B170" s="26"/>
      <c r="C170" s="50"/>
      <c r="E170" s="20"/>
      <c r="F170" s="20"/>
    </row>
    <row r="171" spans="1:7" x14ac:dyDescent="0.25">
      <c r="A171" s="26" t="s">
        <v>780</v>
      </c>
      <c r="B171" s="26"/>
      <c r="C171" s="50"/>
      <c r="E171" s="20"/>
      <c r="F171" s="20"/>
    </row>
    <row r="172" spans="1:7" x14ac:dyDescent="0.25">
      <c r="A172" s="42"/>
      <c r="B172" s="43" t="s">
        <v>781</v>
      </c>
      <c r="C172" s="42" t="s">
        <v>549</v>
      </c>
      <c r="D172" s="42"/>
      <c r="E172" s="42"/>
      <c r="F172" s="45"/>
      <c r="G172" s="45"/>
    </row>
    <row r="173" spans="1:7" x14ac:dyDescent="0.25">
      <c r="A173" s="26" t="s">
        <v>782</v>
      </c>
      <c r="B173" s="26" t="s">
        <v>783</v>
      </c>
      <c r="C173" s="50">
        <v>0.36500282932357142</v>
      </c>
    </row>
    <row r="174" spans="1:7" outlineLevel="1" x14ac:dyDescent="0.25">
      <c r="A174" s="26" t="s">
        <v>784</v>
      </c>
      <c r="B174" s="26" t="s">
        <v>785</v>
      </c>
      <c r="C174" s="267">
        <v>0.28477868908844683</v>
      </c>
    </row>
    <row r="175" spans="1:7" outlineLevel="1" x14ac:dyDescent="0.25">
      <c r="A175" s="26" t="s">
        <v>786</v>
      </c>
      <c r="B175" s="26"/>
      <c r="C175" s="267"/>
    </row>
    <row r="176" spans="1:7" outlineLevel="1" x14ac:dyDescent="0.25">
      <c r="A176" s="26" t="s">
        <v>787</v>
      </c>
      <c r="B176" s="26"/>
      <c r="C176" s="267"/>
    </row>
    <row r="177" spans="1:7" outlineLevel="1" x14ac:dyDescent="0.25">
      <c r="A177" s="26" t="s">
        <v>788</v>
      </c>
      <c r="B177" s="26"/>
      <c r="C177" s="267"/>
    </row>
    <row r="178" spans="1:7" outlineLevel="1" x14ac:dyDescent="0.25">
      <c r="A178" s="26" t="s">
        <v>789</v>
      </c>
      <c r="B178" s="26"/>
      <c r="C178" s="267"/>
      <c r="D178" s="26"/>
      <c r="E178" s="26"/>
      <c r="F178" s="26"/>
      <c r="G178" s="20"/>
    </row>
    <row r="179" spans="1:7" outlineLevel="1" x14ac:dyDescent="0.25">
      <c r="A179" s="26" t="s">
        <v>790</v>
      </c>
      <c r="B179" s="26"/>
      <c r="C179" s="267"/>
      <c r="D179" s="26"/>
      <c r="E179" s="26"/>
      <c r="F179" s="26"/>
      <c r="G179" s="20"/>
    </row>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tabColor rgb="FFE36E00"/>
    <pageSetUpPr fitToPage="1"/>
  </sheetPr>
  <dimension ref="A1:C57"/>
  <sheetViews>
    <sheetView workbookViewId="0"/>
  </sheetViews>
  <sheetFormatPr baseColWidth="10" defaultColWidth="9.140625" defaultRowHeight="15" outlineLevelRow="1" x14ac:dyDescent="0.25"/>
  <cols>
    <col min="1" max="1" width="16.28515625" customWidth="1"/>
    <col min="2" max="2" width="89.85546875" customWidth="1"/>
    <col min="3" max="3" width="134.7109375" customWidth="1"/>
  </cols>
  <sheetData>
    <row r="1" spans="1:3" ht="31.5" x14ac:dyDescent="0.25">
      <c r="A1" s="3" t="s">
        <v>791</v>
      </c>
      <c r="B1" s="3"/>
      <c r="C1" s="21" t="s">
        <v>13</v>
      </c>
    </row>
    <row r="2" spans="1:3" x14ac:dyDescent="0.25">
      <c r="B2" s="20"/>
      <c r="C2" s="20"/>
    </row>
    <row r="3" spans="1:3" x14ac:dyDescent="0.25">
      <c r="A3" s="91" t="s">
        <v>792</v>
      </c>
      <c r="B3" s="92"/>
      <c r="C3" s="20"/>
    </row>
    <row r="4" spans="1:3" x14ac:dyDescent="0.25">
      <c r="B4" s="26"/>
      <c r="C4" s="20"/>
    </row>
    <row r="5" spans="1:3" ht="37.5" x14ac:dyDescent="0.25">
      <c r="A5" s="34" t="s">
        <v>24</v>
      </c>
      <c r="B5" s="34" t="s">
        <v>793</v>
      </c>
      <c r="C5" s="93" t="s">
        <v>794</v>
      </c>
    </row>
    <row r="6" spans="1:3" ht="210" x14ac:dyDescent="0.25">
      <c r="A6" s="97" t="s">
        <v>795</v>
      </c>
      <c r="B6" s="37" t="s">
        <v>796</v>
      </c>
      <c r="C6" s="94" t="s">
        <v>797</v>
      </c>
    </row>
    <row r="7" spans="1:3" x14ac:dyDescent="0.25">
      <c r="A7" s="97" t="s">
        <v>798</v>
      </c>
      <c r="B7" s="37" t="s">
        <v>799</v>
      </c>
      <c r="C7" s="95" t="s">
        <v>800</v>
      </c>
    </row>
    <row r="8" spans="1:3" s="382" customFormat="1" ht="30" x14ac:dyDescent="0.25">
      <c r="A8" s="97" t="s">
        <v>801</v>
      </c>
      <c r="B8" s="37" t="s">
        <v>802</v>
      </c>
      <c r="C8" s="95" t="s">
        <v>803</v>
      </c>
    </row>
    <row r="9" spans="1:3" ht="30" x14ac:dyDescent="0.25">
      <c r="A9" s="97" t="s">
        <v>804</v>
      </c>
      <c r="B9" s="37" t="s">
        <v>805</v>
      </c>
      <c r="C9" s="95" t="s">
        <v>806</v>
      </c>
    </row>
    <row r="10" spans="1:3" ht="135" x14ac:dyDescent="0.25">
      <c r="A10" s="97" t="s">
        <v>807</v>
      </c>
      <c r="B10" s="37" t="s">
        <v>808</v>
      </c>
      <c r="C10" s="94" t="s">
        <v>809</v>
      </c>
    </row>
    <row r="11" spans="1:3" ht="45" x14ac:dyDescent="0.25">
      <c r="A11" s="97" t="s">
        <v>810</v>
      </c>
      <c r="B11" s="37" t="s">
        <v>811</v>
      </c>
      <c r="C11" s="96" t="s">
        <v>812</v>
      </c>
    </row>
    <row r="12" spans="1:3" s="374" customFormat="1" x14ac:dyDescent="0.25">
      <c r="A12" s="97" t="s">
        <v>813</v>
      </c>
      <c r="B12" s="37" t="s">
        <v>814</v>
      </c>
      <c r="C12" s="383" t="s">
        <v>815</v>
      </c>
    </row>
    <row r="13" spans="1:3" x14ac:dyDescent="0.25">
      <c r="A13" s="97" t="s">
        <v>816</v>
      </c>
      <c r="B13" s="37" t="s">
        <v>817</v>
      </c>
      <c r="C13" s="95" t="s">
        <v>818</v>
      </c>
    </row>
    <row r="14" spans="1:3" x14ac:dyDescent="0.25">
      <c r="A14" s="97" t="s">
        <v>819</v>
      </c>
      <c r="B14" s="37" t="s">
        <v>820</v>
      </c>
      <c r="C14" s="95" t="s">
        <v>818</v>
      </c>
    </row>
    <row r="15" spans="1:3" ht="30" x14ac:dyDescent="0.25">
      <c r="A15" s="97" t="s">
        <v>821</v>
      </c>
      <c r="B15" s="37" t="s">
        <v>822</v>
      </c>
      <c r="C15" s="95" t="s">
        <v>818</v>
      </c>
    </row>
    <row r="16" spans="1:3" x14ac:dyDescent="0.25">
      <c r="A16" s="97" t="s">
        <v>823</v>
      </c>
      <c r="B16" s="37" t="s">
        <v>824</v>
      </c>
      <c r="C16" s="95" t="s">
        <v>818</v>
      </c>
    </row>
    <row r="17" spans="1:3" ht="30" x14ac:dyDescent="0.25">
      <c r="A17" s="97" t="s">
        <v>825</v>
      </c>
      <c r="B17" s="41" t="s">
        <v>826</v>
      </c>
      <c r="C17" s="95" t="s">
        <v>818</v>
      </c>
    </row>
    <row r="18" spans="1:3" ht="135" x14ac:dyDescent="0.25">
      <c r="A18" s="97" t="s">
        <v>827</v>
      </c>
      <c r="B18" s="41" t="s">
        <v>828</v>
      </c>
      <c r="C18" s="94" t="s">
        <v>829</v>
      </c>
    </row>
    <row r="19" spans="1:3" x14ac:dyDescent="0.25">
      <c r="A19" s="97" t="s">
        <v>830</v>
      </c>
      <c r="B19" s="41" t="s">
        <v>831</v>
      </c>
      <c r="C19" s="95" t="s">
        <v>832</v>
      </c>
    </row>
    <row r="20" spans="1:3" s="374" customFormat="1" x14ac:dyDescent="0.25">
      <c r="A20" s="97" t="s">
        <v>434</v>
      </c>
      <c r="B20" s="41" t="s">
        <v>833</v>
      </c>
      <c r="C20" s="95" t="s">
        <v>834</v>
      </c>
    </row>
    <row r="21" spans="1:3" outlineLevel="1" x14ac:dyDescent="0.25">
      <c r="A21" s="97" t="s">
        <v>835</v>
      </c>
      <c r="B21" s="38" t="s">
        <v>836</v>
      </c>
      <c r="C21" s="26"/>
    </row>
    <row r="22" spans="1:3" outlineLevel="1" x14ac:dyDescent="0.25">
      <c r="A22" s="97" t="s">
        <v>837</v>
      </c>
      <c r="B22" s="85"/>
      <c r="C22" s="26"/>
    </row>
    <row r="23" spans="1:3" outlineLevel="1" x14ac:dyDescent="0.25">
      <c r="A23" s="97" t="s">
        <v>838</v>
      </c>
      <c r="B23" s="85"/>
      <c r="C23" s="26"/>
    </row>
    <row r="24" spans="1:3" outlineLevel="1" x14ac:dyDescent="0.25">
      <c r="A24" s="97" t="s">
        <v>839</v>
      </c>
      <c r="B24" s="85"/>
      <c r="C24" s="26"/>
    </row>
    <row r="25" spans="1:3" s="375" customFormat="1" outlineLevel="1" x14ac:dyDescent="0.25">
      <c r="A25" s="97" t="s">
        <v>840</v>
      </c>
      <c r="B25" s="85"/>
      <c r="C25" s="26"/>
    </row>
    <row r="26" spans="1:3" s="375" customFormat="1" outlineLevel="1" x14ac:dyDescent="0.25">
      <c r="A26" s="97" t="s">
        <v>841</v>
      </c>
      <c r="B26" s="85"/>
      <c r="C26" s="26"/>
    </row>
    <row r="27" spans="1:3" outlineLevel="1" x14ac:dyDescent="0.25">
      <c r="A27" s="97" t="s">
        <v>842</v>
      </c>
      <c r="B27" s="85"/>
      <c r="C27" s="26"/>
    </row>
    <row r="28" spans="1:3" ht="18.75" x14ac:dyDescent="0.25">
      <c r="A28" s="34"/>
      <c r="B28" s="34" t="s">
        <v>843</v>
      </c>
      <c r="C28" s="93" t="s">
        <v>794</v>
      </c>
    </row>
    <row r="29" spans="1:3" x14ac:dyDescent="0.25">
      <c r="A29" s="97" t="s">
        <v>844</v>
      </c>
      <c r="B29" s="37" t="s">
        <v>845</v>
      </c>
      <c r="C29" s="26"/>
    </row>
    <row r="30" spans="1:3" x14ac:dyDescent="0.25">
      <c r="A30" s="97" t="s">
        <v>846</v>
      </c>
      <c r="B30" s="37" t="s">
        <v>847</v>
      </c>
      <c r="C30" s="26"/>
    </row>
    <row r="31" spans="1:3" x14ac:dyDescent="0.25">
      <c r="A31" s="97" t="s">
        <v>848</v>
      </c>
      <c r="B31" s="37" t="s">
        <v>849</v>
      </c>
      <c r="C31" s="26"/>
    </row>
    <row r="32" spans="1:3" hidden="1" outlineLevel="1" x14ac:dyDescent="0.25">
      <c r="A32" s="97" t="s">
        <v>850</v>
      </c>
      <c r="B32" s="85"/>
      <c r="C32" s="26"/>
    </row>
    <row r="33" spans="1:3" hidden="1" outlineLevel="1" x14ac:dyDescent="0.25">
      <c r="A33" s="97" t="s">
        <v>851</v>
      </c>
      <c r="B33" s="85"/>
      <c r="C33" s="26"/>
    </row>
    <row r="34" spans="1:3" hidden="1" outlineLevel="1" x14ac:dyDescent="0.25">
      <c r="A34" s="97" t="s">
        <v>852</v>
      </c>
      <c r="B34" s="85"/>
      <c r="C34" s="26"/>
    </row>
    <row r="35" spans="1:3" hidden="1" outlineLevel="1" x14ac:dyDescent="0.25">
      <c r="A35" s="97" t="s">
        <v>853</v>
      </c>
      <c r="B35" s="85"/>
      <c r="C35" s="26"/>
    </row>
    <row r="36" spans="1:3" hidden="1" outlineLevel="1" x14ac:dyDescent="0.25">
      <c r="A36" s="97" t="s">
        <v>854</v>
      </c>
      <c r="B36" s="85"/>
      <c r="C36" s="26"/>
    </row>
    <row r="37" spans="1:3" hidden="1" outlineLevel="1" x14ac:dyDescent="0.25">
      <c r="A37" s="97" t="s">
        <v>855</v>
      </c>
      <c r="B37" s="85"/>
      <c r="C37" s="26"/>
    </row>
    <row r="38" spans="1:3" hidden="1" outlineLevel="1" x14ac:dyDescent="0.25">
      <c r="A38" s="97" t="s">
        <v>856</v>
      </c>
      <c r="B38" s="85"/>
      <c r="C38" s="26"/>
    </row>
    <row r="39" spans="1:3" hidden="1" outlineLevel="1" x14ac:dyDescent="0.25">
      <c r="A39" s="97" t="s">
        <v>857</v>
      </c>
      <c r="B39" s="85"/>
      <c r="C39" s="26"/>
    </row>
    <row r="40" spans="1:3" hidden="1" outlineLevel="1" x14ac:dyDescent="0.25">
      <c r="A40" s="97" t="s">
        <v>858</v>
      </c>
      <c r="B40" s="85"/>
      <c r="C40" s="26"/>
    </row>
    <row r="41" spans="1:3" hidden="1" outlineLevel="1" x14ac:dyDescent="0.25">
      <c r="A41" s="97" t="s">
        <v>859</v>
      </c>
      <c r="B41" s="85"/>
      <c r="C41" s="26"/>
    </row>
    <row r="42" spans="1:3" hidden="1" outlineLevel="1" x14ac:dyDescent="0.25">
      <c r="A42" s="97" t="s">
        <v>860</v>
      </c>
      <c r="B42" s="85"/>
      <c r="C42" s="26"/>
    </row>
    <row r="43" spans="1:3" hidden="1" outlineLevel="1" x14ac:dyDescent="0.25">
      <c r="A43" s="97" t="s">
        <v>861</v>
      </c>
      <c r="B43" s="85"/>
      <c r="C43" s="26"/>
    </row>
    <row r="44" spans="1:3" ht="18.75" x14ac:dyDescent="0.25">
      <c r="A44" s="34"/>
      <c r="B44" s="34" t="s">
        <v>862</v>
      </c>
      <c r="C44" s="93" t="s">
        <v>863</v>
      </c>
    </row>
    <row r="45" spans="1:3" x14ac:dyDescent="0.25">
      <c r="A45" s="97" t="s">
        <v>864</v>
      </c>
      <c r="B45" s="41" t="s">
        <v>865</v>
      </c>
      <c r="C45" s="26" t="s">
        <v>68</v>
      </c>
    </row>
    <row r="46" spans="1:3" x14ac:dyDescent="0.25">
      <c r="A46" s="97" t="s">
        <v>866</v>
      </c>
      <c r="B46" s="41" t="s">
        <v>867</v>
      </c>
      <c r="C46" s="26" t="s">
        <v>868</v>
      </c>
    </row>
    <row r="47" spans="1:3" x14ac:dyDescent="0.25">
      <c r="A47" s="97" t="s">
        <v>869</v>
      </c>
      <c r="B47" s="41" t="s">
        <v>870</v>
      </c>
      <c r="C47" s="26" t="s">
        <v>871</v>
      </c>
    </row>
    <row r="48" spans="1:3" hidden="1" outlineLevel="1" x14ac:dyDescent="0.25">
      <c r="A48" s="97" t="s">
        <v>872</v>
      </c>
      <c r="B48" s="40"/>
      <c r="C48" s="26"/>
    </row>
    <row r="49" spans="1:3" hidden="1" outlineLevel="1" x14ac:dyDescent="0.25">
      <c r="A49" s="97" t="s">
        <v>873</v>
      </c>
      <c r="B49" s="40"/>
      <c r="C49" s="26"/>
    </row>
    <row r="50" spans="1:3" hidden="1" outlineLevel="1" x14ac:dyDescent="0.25">
      <c r="A50" s="97" t="s">
        <v>874</v>
      </c>
      <c r="B50" s="41"/>
      <c r="C50" s="26"/>
    </row>
    <row r="51" spans="1:3" ht="18.75" x14ac:dyDescent="0.25">
      <c r="A51" s="34"/>
      <c r="B51" s="34" t="s">
        <v>875</v>
      </c>
      <c r="C51" s="93" t="s">
        <v>794</v>
      </c>
    </row>
    <row r="52" spans="1:3" ht="120" x14ac:dyDescent="0.25">
      <c r="A52" s="97" t="s">
        <v>876</v>
      </c>
      <c r="B52" s="37" t="s">
        <v>877</v>
      </c>
      <c r="C52" s="94" t="s">
        <v>878</v>
      </c>
    </row>
    <row r="53" spans="1:3" ht="60" x14ac:dyDescent="0.25">
      <c r="A53" s="97" t="s">
        <v>879</v>
      </c>
      <c r="B53" s="40"/>
      <c r="C53" s="94" t="s">
        <v>880</v>
      </c>
    </row>
    <row r="54" spans="1:3" ht="75" x14ac:dyDescent="0.25">
      <c r="A54" s="97" t="s">
        <v>881</v>
      </c>
      <c r="B54" s="40"/>
      <c r="C54" s="94" t="s">
        <v>882</v>
      </c>
    </row>
    <row r="55" spans="1:3" ht="105" x14ac:dyDescent="0.25">
      <c r="A55" s="97" t="s">
        <v>883</v>
      </c>
      <c r="B55" s="40"/>
      <c r="C55" s="94" t="s">
        <v>884</v>
      </c>
    </row>
    <row r="56" spans="1:3" ht="45" x14ac:dyDescent="0.25">
      <c r="A56" s="97" t="s">
        <v>885</v>
      </c>
      <c r="B56" s="40"/>
      <c r="C56" s="94" t="s">
        <v>886</v>
      </c>
    </row>
    <row r="57" spans="1:3" ht="105" x14ac:dyDescent="0.25">
      <c r="A57" s="97" t="s">
        <v>887</v>
      </c>
      <c r="B57" s="40"/>
      <c r="C57" s="94" t="s">
        <v>888</v>
      </c>
    </row>
  </sheetData>
  <protectedRanges>
    <protectedRange sqref="B21:C27 C6:C10 B52 C52:C56 B32:C43 C29:C31 A53:B57 C13:C20" name="Glossary"/>
  </protectedRanges>
  <hyperlinks>
    <hyperlink ref="C12" r:id="rId1" xr:uid="{00000000-0004-0000-0400-000000000000}"/>
  </hyperlink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tabColor rgb="FF243386"/>
    <pageSetUpPr fitToPage="1"/>
  </sheetPr>
  <dimension ref="A1:J91"/>
  <sheetViews>
    <sheetView workbookViewId="0">
      <selection activeCell="D94" sqref="D94"/>
    </sheetView>
  </sheetViews>
  <sheetFormatPr baseColWidth="10" defaultColWidth="9.140625" defaultRowHeight="15" outlineLevelRow="1" x14ac:dyDescent="0.25"/>
  <cols>
    <col min="1" max="1" width="13" customWidth="1"/>
    <col min="2" max="2" width="60.7109375" customWidth="1"/>
    <col min="3" max="7" width="38.7109375" customWidth="1"/>
    <col min="8" max="8" width="6.7109375" customWidth="1"/>
    <col min="9" max="9" width="70.7109375" customWidth="1"/>
    <col min="10" max="10" width="8.7109375" customWidth="1"/>
  </cols>
  <sheetData>
    <row r="1" spans="1:10" x14ac:dyDescent="0.25">
      <c r="A1" s="390" t="s">
        <v>889</v>
      </c>
      <c r="B1" s="390"/>
      <c r="C1" s="26"/>
      <c r="D1" s="26"/>
      <c r="E1" s="26"/>
      <c r="F1" s="26"/>
      <c r="G1" s="26"/>
      <c r="I1" s="98"/>
      <c r="J1" s="99"/>
    </row>
    <row r="2" spans="1:10" ht="31.5" x14ac:dyDescent="0.25">
      <c r="A2" s="3" t="s">
        <v>890</v>
      </c>
      <c r="B2" s="3"/>
      <c r="C2" s="20"/>
      <c r="D2" s="20"/>
      <c r="E2" s="20"/>
      <c r="F2" s="21" t="s">
        <v>13</v>
      </c>
      <c r="G2" s="64"/>
      <c r="I2" s="3"/>
      <c r="J2" s="100"/>
    </row>
    <row r="3" spans="1:10" x14ac:dyDescent="0.25">
      <c r="A3" s="20"/>
      <c r="B3" s="22"/>
      <c r="C3" s="22"/>
      <c r="D3" s="20"/>
      <c r="E3" s="20"/>
      <c r="F3" s="20"/>
      <c r="G3" s="20"/>
      <c r="I3" s="26"/>
      <c r="J3" s="101"/>
    </row>
    <row r="4" spans="1:10" ht="18.75" x14ac:dyDescent="0.25">
      <c r="A4" s="23"/>
      <c r="B4" s="24" t="s">
        <v>14</v>
      </c>
      <c r="C4" s="25" t="s">
        <v>15</v>
      </c>
      <c r="D4" s="23"/>
      <c r="E4" s="23"/>
      <c r="F4" s="20"/>
      <c r="G4" s="20"/>
      <c r="I4" s="34" t="s">
        <v>891</v>
      </c>
      <c r="J4" s="102" t="s">
        <v>863</v>
      </c>
    </row>
    <row r="5" spans="1:10" x14ac:dyDescent="0.25">
      <c r="A5" s="26"/>
      <c r="B5" s="26"/>
      <c r="C5" s="26"/>
      <c r="D5" s="26"/>
      <c r="E5" s="26"/>
      <c r="F5" s="26"/>
      <c r="G5" s="26"/>
      <c r="I5" s="103" t="s">
        <v>865</v>
      </c>
      <c r="J5" s="101" t="s">
        <v>68</v>
      </c>
    </row>
    <row r="6" spans="1:10" ht="18.75" x14ac:dyDescent="0.25">
      <c r="A6" s="27"/>
      <c r="B6" s="28" t="s">
        <v>892</v>
      </c>
      <c r="C6" s="27"/>
      <c r="D6" s="26"/>
      <c r="E6" s="29"/>
      <c r="F6" s="29"/>
      <c r="G6" s="29"/>
      <c r="I6" s="103" t="s">
        <v>867</v>
      </c>
      <c r="J6" s="101" t="s">
        <v>868</v>
      </c>
    </row>
    <row r="7" spans="1:10" x14ac:dyDescent="0.25">
      <c r="A7" s="26"/>
      <c r="B7" s="30" t="s">
        <v>893</v>
      </c>
      <c r="C7" s="26"/>
      <c r="D7" s="26"/>
      <c r="E7" s="26"/>
      <c r="F7" s="26"/>
      <c r="G7" s="26"/>
      <c r="I7" s="103" t="s">
        <v>870</v>
      </c>
      <c r="J7" s="101" t="s">
        <v>871</v>
      </c>
    </row>
    <row r="8" spans="1:10" x14ac:dyDescent="0.25">
      <c r="A8" s="26"/>
      <c r="B8" s="30" t="s">
        <v>894</v>
      </c>
      <c r="C8" s="26"/>
      <c r="D8" s="26"/>
      <c r="E8" s="26"/>
      <c r="F8" s="26"/>
      <c r="G8" s="26"/>
      <c r="I8" s="103" t="s">
        <v>895</v>
      </c>
      <c r="J8" s="101" t="s">
        <v>896</v>
      </c>
    </row>
    <row r="9" spans="1:10" x14ac:dyDescent="0.25">
      <c r="A9" s="26"/>
      <c r="B9" s="32" t="s">
        <v>897</v>
      </c>
      <c r="C9" s="26"/>
      <c r="D9" s="26"/>
      <c r="E9" s="26"/>
      <c r="F9" s="26"/>
      <c r="G9" s="26"/>
      <c r="I9" s="26"/>
      <c r="J9" s="101"/>
    </row>
    <row r="10" spans="1:10" x14ac:dyDescent="0.25">
      <c r="A10" s="26"/>
      <c r="B10" s="33"/>
      <c r="C10" s="26"/>
      <c r="D10" s="26"/>
      <c r="E10" s="26"/>
      <c r="F10" s="26"/>
      <c r="G10" s="26"/>
      <c r="I10" s="104" t="s">
        <v>898</v>
      </c>
      <c r="J10" s="101"/>
    </row>
    <row r="11" spans="1:10" x14ac:dyDescent="0.25">
      <c r="A11" s="26"/>
      <c r="B11" s="33"/>
      <c r="C11" s="26"/>
      <c r="D11" s="26"/>
      <c r="E11" s="26"/>
      <c r="F11" s="26"/>
      <c r="G11" s="26"/>
      <c r="I11" s="104" t="s">
        <v>899</v>
      </c>
      <c r="J11" s="101"/>
    </row>
    <row r="12" spans="1:10" ht="37.5" x14ac:dyDescent="0.25">
      <c r="A12" s="34" t="s">
        <v>24</v>
      </c>
      <c r="B12" s="34" t="s">
        <v>900</v>
      </c>
      <c r="C12" s="35"/>
      <c r="D12" s="35"/>
      <c r="E12" s="35"/>
      <c r="F12" s="35"/>
      <c r="G12" s="35"/>
    </row>
    <row r="13" spans="1:10" x14ac:dyDescent="0.25">
      <c r="A13" s="42"/>
      <c r="B13" s="43" t="s">
        <v>901</v>
      </c>
      <c r="C13" s="42" t="s">
        <v>902</v>
      </c>
      <c r="D13" s="42" t="s">
        <v>903</v>
      </c>
      <c r="E13" s="44"/>
      <c r="F13" s="45"/>
      <c r="G13" s="45"/>
    </row>
    <row r="14" spans="1:10" x14ac:dyDescent="0.25">
      <c r="A14" s="26" t="s">
        <v>904</v>
      </c>
      <c r="B14" s="40" t="s">
        <v>905</v>
      </c>
      <c r="C14" s="105" t="s">
        <v>906</v>
      </c>
      <c r="D14" s="105" t="s">
        <v>907</v>
      </c>
      <c r="E14" s="29"/>
      <c r="F14" s="29"/>
      <c r="G14" s="29"/>
    </row>
    <row r="15" spans="1:10" x14ac:dyDescent="0.25">
      <c r="A15" s="26" t="s">
        <v>908</v>
      </c>
      <c r="B15" s="40" t="s">
        <v>487</v>
      </c>
      <c r="C15" s="105" t="s">
        <v>906</v>
      </c>
      <c r="D15" s="105" t="s">
        <v>907</v>
      </c>
      <c r="E15" s="29"/>
      <c r="F15" s="29"/>
      <c r="G15" s="29"/>
    </row>
    <row r="16" spans="1:10" x14ac:dyDescent="0.25">
      <c r="A16" s="26" t="s">
        <v>909</v>
      </c>
      <c r="B16" s="40" t="s">
        <v>910</v>
      </c>
      <c r="C16" s="105" t="s">
        <v>911</v>
      </c>
      <c r="D16" s="105" t="s">
        <v>911</v>
      </c>
      <c r="E16" s="29"/>
      <c r="F16" s="29"/>
      <c r="G16" s="29"/>
    </row>
    <row r="17" spans="1:7" x14ac:dyDescent="0.25">
      <c r="A17" s="26" t="s">
        <v>912</v>
      </c>
      <c r="B17" s="40" t="s">
        <v>913</v>
      </c>
      <c r="C17" s="105" t="s">
        <v>911</v>
      </c>
      <c r="D17" s="105" t="s">
        <v>911</v>
      </c>
      <c r="E17" s="29"/>
      <c r="F17" s="29"/>
      <c r="G17" s="29"/>
    </row>
    <row r="18" spans="1:7" x14ac:dyDescent="0.25">
      <c r="A18" s="26" t="s">
        <v>914</v>
      </c>
      <c r="B18" s="40" t="s">
        <v>915</v>
      </c>
      <c r="C18" s="105" t="s">
        <v>906</v>
      </c>
      <c r="D18" s="105" t="s">
        <v>907</v>
      </c>
      <c r="E18" s="29"/>
      <c r="F18" s="29"/>
      <c r="G18" s="29"/>
    </row>
    <row r="19" spans="1:7" x14ac:dyDescent="0.25">
      <c r="A19" s="26" t="s">
        <v>916</v>
      </c>
      <c r="B19" s="40" t="s">
        <v>917</v>
      </c>
      <c r="C19" s="105" t="s">
        <v>911</v>
      </c>
      <c r="D19" s="105" t="s">
        <v>911</v>
      </c>
      <c r="E19" s="29"/>
      <c r="F19" s="29"/>
      <c r="G19" s="29"/>
    </row>
    <row r="20" spans="1:7" x14ac:dyDescent="0.25">
      <c r="A20" s="26" t="s">
        <v>918</v>
      </c>
      <c r="B20" s="40" t="s">
        <v>919</v>
      </c>
      <c r="C20" s="105" t="s">
        <v>906</v>
      </c>
      <c r="D20" s="105" t="s">
        <v>907</v>
      </c>
      <c r="E20" s="29"/>
      <c r="F20" s="29"/>
      <c r="G20" s="29"/>
    </row>
    <row r="21" spans="1:7" x14ac:dyDescent="0.25">
      <c r="A21" s="26" t="s">
        <v>920</v>
      </c>
      <c r="B21" s="40" t="s">
        <v>921</v>
      </c>
      <c r="C21" s="105" t="s">
        <v>911</v>
      </c>
      <c r="D21" s="105" t="s">
        <v>911</v>
      </c>
      <c r="E21" s="29"/>
      <c r="F21" s="29"/>
      <c r="G21" s="29"/>
    </row>
    <row r="22" spans="1:7" x14ac:dyDescent="0.25">
      <c r="A22" s="26" t="s">
        <v>922</v>
      </c>
      <c r="B22" s="40" t="s">
        <v>923</v>
      </c>
      <c r="C22" s="105" t="s">
        <v>911</v>
      </c>
      <c r="D22" s="105" t="s">
        <v>911</v>
      </c>
      <c r="E22" s="29"/>
      <c r="F22" s="29"/>
      <c r="G22" s="29"/>
    </row>
    <row r="23" spans="1:7" x14ac:dyDescent="0.25">
      <c r="A23" s="26" t="s">
        <v>924</v>
      </c>
      <c r="B23" s="40" t="s">
        <v>925</v>
      </c>
      <c r="C23" s="105" t="s">
        <v>911</v>
      </c>
      <c r="D23" s="105" t="s">
        <v>911</v>
      </c>
      <c r="E23" s="29"/>
      <c r="F23" s="29"/>
      <c r="G23" s="29"/>
    </row>
    <row r="24" spans="1:7" x14ac:dyDescent="0.25">
      <c r="A24" s="26" t="s">
        <v>926</v>
      </c>
      <c r="B24" s="40" t="s">
        <v>927</v>
      </c>
      <c r="C24" s="105" t="s">
        <v>928</v>
      </c>
      <c r="D24" s="105" t="s">
        <v>911</v>
      </c>
      <c r="E24" s="29"/>
      <c r="F24" s="29"/>
      <c r="G24" s="29"/>
    </row>
    <row r="25" spans="1:7" hidden="1" outlineLevel="1" x14ac:dyDescent="0.25">
      <c r="A25" s="26" t="s">
        <v>929</v>
      </c>
      <c r="B25" s="38"/>
      <c r="C25" s="26"/>
      <c r="D25" s="26"/>
      <c r="E25" s="29"/>
      <c r="F25" s="29"/>
      <c r="G25" s="29"/>
    </row>
    <row r="26" spans="1:7" hidden="1" outlineLevel="1" x14ac:dyDescent="0.25">
      <c r="A26" s="26" t="s">
        <v>930</v>
      </c>
      <c r="B26" s="38"/>
      <c r="C26" s="26"/>
      <c r="D26" s="26"/>
      <c r="E26" s="29"/>
      <c r="F26" s="29"/>
      <c r="G26" s="29"/>
    </row>
    <row r="27" spans="1:7" hidden="1" outlineLevel="1" x14ac:dyDescent="0.25">
      <c r="A27" s="26" t="s">
        <v>931</v>
      </c>
      <c r="B27" s="38"/>
      <c r="C27" s="26"/>
      <c r="D27" s="26"/>
      <c r="E27" s="29"/>
      <c r="F27" s="29"/>
      <c r="G27" s="29"/>
    </row>
    <row r="28" spans="1:7" hidden="1" outlineLevel="1" x14ac:dyDescent="0.25">
      <c r="A28" s="26" t="s">
        <v>932</v>
      </c>
      <c r="B28" s="38"/>
      <c r="C28" s="26"/>
      <c r="D28" s="26"/>
      <c r="E28" s="29"/>
      <c r="F28" s="29"/>
      <c r="G28" s="29"/>
    </row>
    <row r="29" spans="1:7" hidden="1" outlineLevel="1" x14ac:dyDescent="0.25">
      <c r="A29" s="26" t="s">
        <v>933</v>
      </c>
      <c r="B29" s="38"/>
      <c r="C29" s="26"/>
      <c r="D29" s="26"/>
      <c r="E29" s="29"/>
      <c r="F29" s="29"/>
      <c r="G29" s="29"/>
    </row>
    <row r="30" spans="1:7" hidden="1" outlineLevel="1" x14ac:dyDescent="0.25">
      <c r="A30" s="26" t="s">
        <v>934</v>
      </c>
      <c r="B30" s="38"/>
      <c r="C30" s="26"/>
      <c r="D30" s="26"/>
      <c r="E30" s="29"/>
      <c r="F30" s="29"/>
      <c r="G30" s="29"/>
    </row>
    <row r="31" spans="1:7" hidden="1" outlineLevel="1" x14ac:dyDescent="0.25">
      <c r="A31" s="26" t="s">
        <v>935</v>
      </c>
      <c r="B31" s="38"/>
      <c r="C31" s="26"/>
      <c r="D31" s="26"/>
      <c r="E31" s="29"/>
      <c r="F31" s="29"/>
      <c r="G31" s="29"/>
    </row>
    <row r="32" spans="1:7" hidden="1" outlineLevel="1" x14ac:dyDescent="0.25">
      <c r="A32" s="26" t="s">
        <v>936</v>
      </c>
      <c r="B32" s="38"/>
      <c r="C32" s="26"/>
      <c r="D32" s="26"/>
      <c r="E32" s="29"/>
      <c r="F32" s="29"/>
      <c r="G32" s="29"/>
    </row>
    <row r="33" spans="1:7" ht="18.75" collapsed="1" x14ac:dyDescent="0.25">
      <c r="A33" s="35"/>
      <c r="B33" s="34" t="s">
        <v>894</v>
      </c>
      <c r="C33" s="35"/>
      <c r="D33" s="35"/>
      <c r="E33" s="35"/>
      <c r="F33" s="35"/>
      <c r="G33" s="35"/>
    </row>
    <row r="34" spans="1:7" x14ac:dyDescent="0.25">
      <c r="A34" s="42"/>
      <c r="B34" s="43" t="s">
        <v>937</v>
      </c>
      <c r="C34" s="42" t="s">
        <v>938</v>
      </c>
      <c r="D34" s="42" t="s">
        <v>903</v>
      </c>
      <c r="E34" s="42" t="s">
        <v>939</v>
      </c>
      <c r="F34" s="45"/>
      <c r="G34" s="45"/>
    </row>
    <row r="35" spans="1:7" x14ac:dyDescent="0.25">
      <c r="A35" s="26" t="s">
        <v>940</v>
      </c>
      <c r="B35" s="107" t="s">
        <v>906</v>
      </c>
      <c r="C35" s="108" t="s">
        <v>911</v>
      </c>
      <c r="D35" s="108" t="s">
        <v>907</v>
      </c>
      <c r="E35" s="108" t="s">
        <v>941</v>
      </c>
      <c r="F35" s="106"/>
      <c r="G35" s="106"/>
    </row>
    <row r="36" spans="1:7" x14ac:dyDescent="0.25">
      <c r="A36" s="26" t="s">
        <v>942</v>
      </c>
      <c r="B36" s="40"/>
      <c r="C36" s="26"/>
      <c r="D36" s="26"/>
      <c r="E36" s="26"/>
      <c r="F36" s="26"/>
      <c r="G36" s="26"/>
    </row>
    <row r="37" spans="1:7" x14ac:dyDescent="0.25">
      <c r="A37" s="26" t="s">
        <v>943</v>
      </c>
      <c r="B37" s="40"/>
      <c r="C37" s="26"/>
      <c r="D37" s="26"/>
      <c r="E37" s="26"/>
      <c r="F37" s="26"/>
      <c r="G37" s="26"/>
    </row>
    <row r="38" spans="1:7" x14ac:dyDescent="0.25">
      <c r="A38" s="26" t="s">
        <v>944</v>
      </c>
      <c r="B38" s="40"/>
      <c r="C38" s="26"/>
      <c r="D38" s="26"/>
      <c r="E38" s="26"/>
      <c r="F38" s="26"/>
      <c r="G38" s="26"/>
    </row>
    <row r="39" spans="1:7" x14ac:dyDescent="0.25">
      <c r="A39" s="26" t="s">
        <v>945</v>
      </c>
      <c r="B39" s="40"/>
      <c r="C39" s="26"/>
      <c r="D39" s="26"/>
      <c r="E39" s="26"/>
      <c r="F39" s="26"/>
      <c r="G39" s="26"/>
    </row>
    <row r="40" spans="1:7" x14ac:dyDescent="0.25">
      <c r="A40" s="26" t="s">
        <v>946</v>
      </c>
      <c r="B40" s="40"/>
      <c r="C40" s="26"/>
      <c r="D40" s="26"/>
      <c r="E40" s="26"/>
      <c r="F40" s="26"/>
      <c r="G40" s="26"/>
    </row>
    <row r="41" spans="1:7" x14ac:dyDescent="0.25">
      <c r="A41" s="26" t="s">
        <v>947</v>
      </c>
      <c r="B41" s="40"/>
      <c r="C41" s="26"/>
      <c r="D41" s="26"/>
      <c r="E41" s="26"/>
      <c r="F41" s="26"/>
      <c r="G41" s="26"/>
    </row>
    <row r="42" spans="1:7" x14ac:dyDescent="0.25">
      <c r="A42" s="26" t="s">
        <v>948</v>
      </c>
      <c r="B42" s="40"/>
      <c r="C42" s="26"/>
      <c r="D42" s="26"/>
      <c r="E42" s="26"/>
      <c r="F42" s="26"/>
      <c r="G42" s="26"/>
    </row>
    <row r="43" spans="1:7" x14ac:dyDescent="0.25">
      <c r="A43" s="26" t="s">
        <v>949</v>
      </c>
      <c r="B43" s="40"/>
      <c r="C43" s="26"/>
      <c r="D43" s="26"/>
      <c r="E43" s="26"/>
      <c r="F43" s="26"/>
      <c r="G43" s="26"/>
    </row>
    <row r="44" spans="1:7" x14ac:dyDescent="0.25">
      <c r="A44" s="26" t="s">
        <v>950</v>
      </c>
      <c r="B44" s="40"/>
      <c r="C44" s="26"/>
      <c r="D44" s="26"/>
      <c r="E44" s="26"/>
      <c r="F44" s="26"/>
      <c r="G44" s="26"/>
    </row>
    <row r="45" spans="1:7" x14ac:dyDescent="0.25">
      <c r="A45" s="26" t="s">
        <v>951</v>
      </c>
      <c r="B45" s="40"/>
      <c r="C45" s="26"/>
      <c r="D45" s="26"/>
      <c r="E45" s="26"/>
      <c r="F45" s="26"/>
      <c r="G45" s="26"/>
    </row>
    <row r="46" spans="1:7" x14ac:dyDescent="0.25">
      <c r="A46" s="26" t="s">
        <v>952</v>
      </c>
      <c r="B46" s="40"/>
      <c r="C46" s="26"/>
      <c r="D46" s="26"/>
      <c r="E46" s="26"/>
      <c r="F46" s="26"/>
      <c r="G46" s="26"/>
    </row>
    <row r="47" spans="1:7" x14ac:dyDescent="0.25">
      <c r="A47" s="26" t="s">
        <v>953</v>
      </c>
      <c r="B47" s="40"/>
      <c r="C47" s="26"/>
      <c r="D47" s="26"/>
      <c r="E47" s="26"/>
      <c r="F47" s="26"/>
      <c r="G47" s="26"/>
    </row>
    <row r="48" spans="1:7" x14ac:dyDescent="0.25">
      <c r="A48" s="26" t="s">
        <v>954</v>
      </c>
      <c r="B48" s="40"/>
      <c r="C48" s="26"/>
      <c r="D48" s="26"/>
      <c r="E48" s="26"/>
      <c r="F48" s="26"/>
      <c r="G48" s="26"/>
    </row>
    <row r="49" spans="1:7" x14ac:dyDescent="0.25">
      <c r="A49" s="26" t="s">
        <v>955</v>
      </c>
      <c r="B49" s="40"/>
      <c r="C49" s="26"/>
      <c r="D49" s="26"/>
      <c r="E49" s="26"/>
      <c r="F49" s="26"/>
      <c r="G49" s="26"/>
    </row>
    <row r="50" spans="1:7" x14ac:dyDescent="0.25">
      <c r="A50" s="26" t="s">
        <v>956</v>
      </c>
      <c r="B50" s="40"/>
      <c r="C50" s="26"/>
      <c r="D50" s="26"/>
      <c r="E50" s="26"/>
      <c r="F50" s="26"/>
      <c r="G50" s="26"/>
    </row>
    <row r="51" spans="1:7" x14ac:dyDescent="0.25">
      <c r="A51" s="26" t="s">
        <v>957</v>
      </c>
      <c r="B51" s="40"/>
      <c r="C51" s="26"/>
      <c r="D51" s="26"/>
      <c r="E51" s="26"/>
      <c r="F51" s="26"/>
      <c r="G51" s="26"/>
    </row>
    <row r="52" spans="1:7" x14ac:dyDescent="0.25">
      <c r="A52" s="26" t="s">
        <v>958</v>
      </c>
      <c r="B52" s="40"/>
      <c r="C52" s="26"/>
      <c r="D52" s="26"/>
      <c r="E52" s="26"/>
      <c r="F52" s="26"/>
      <c r="G52" s="26"/>
    </row>
    <row r="53" spans="1:7" x14ac:dyDescent="0.25">
      <c r="A53" s="26" t="s">
        <v>959</v>
      </c>
      <c r="B53" s="40"/>
      <c r="C53" s="26"/>
      <c r="D53" s="26"/>
      <c r="E53" s="26"/>
      <c r="F53" s="26"/>
      <c r="G53" s="26"/>
    </row>
    <row r="54" spans="1:7" x14ac:dyDescent="0.25">
      <c r="A54" s="26" t="s">
        <v>960</v>
      </c>
      <c r="B54" s="40"/>
      <c r="C54" s="26"/>
      <c r="D54" s="26"/>
      <c r="E54" s="26"/>
      <c r="F54" s="26"/>
      <c r="G54" s="26"/>
    </row>
    <row r="55" spans="1:7" x14ac:dyDescent="0.25">
      <c r="A55" s="26" t="s">
        <v>961</v>
      </c>
      <c r="B55" s="40"/>
      <c r="C55" s="26"/>
      <c r="D55" s="26"/>
      <c r="E55" s="26"/>
      <c r="F55" s="26"/>
      <c r="G55" s="26"/>
    </row>
    <row r="56" spans="1:7" x14ac:dyDescent="0.25">
      <c r="A56" s="26" t="s">
        <v>962</v>
      </c>
      <c r="B56" s="40"/>
      <c r="C56" s="26"/>
      <c r="D56" s="26"/>
      <c r="E56" s="26"/>
      <c r="F56" s="26"/>
      <c r="G56" s="26"/>
    </row>
    <row r="57" spans="1:7" x14ac:dyDescent="0.25">
      <c r="A57" s="26" t="s">
        <v>963</v>
      </c>
      <c r="B57" s="40"/>
      <c r="C57" s="26"/>
      <c r="D57" s="26"/>
      <c r="E57" s="26"/>
      <c r="F57" s="26"/>
      <c r="G57" s="26"/>
    </row>
    <row r="58" spans="1:7" x14ac:dyDescent="0.25">
      <c r="A58" s="26" t="s">
        <v>964</v>
      </c>
      <c r="B58" s="40"/>
      <c r="C58" s="26"/>
      <c r="D58" s="26"/>
      <c r="E58" s="26"/>
      <c r="F58" s="26"/>
      <c r="G58" s="26"/>
    </row>
    <row r="59" spans="1:7" x14ac:dyDescent="0.25">
      <c r="A59" s="26" t="s">
        <v>965</v>
      </c>
      <c r="B59" s="40"/>
      <c r="C59" s="26"/>
      <c r="D59" s="26"/>
      <c r="E59" s="26"/>
      <c r="F59" s="26"/>
      <c r="G59" s="26"/>
    </row>
    <row r="60" spans="1:7" hidden="1" outlineLevel="1" x14ac:dyDescent="0.25">
      <c r="A60" s="26" t="s">
        <v>966</v>
      </c>
      <c r="B60" s="40"/>
      <c r="C60" s="26"/>
      <c r="D60" s="26"/>
      <c r="E60" s="40"/>
      <c r="F60" s="40"/>
      <c r="G60" s="40"/>
    </row>
    <row r="61" spans="1:7" hidden="1" outlineLevel="1" x14ac:dyDescent="0.25">
      <c r="A61" s="26" t="s">
        <v>967</v>
      </c>
      <c r="B61" s="40"/>
      <c r="C61" s="26"/>
      <c r="D61" s="26"/>
      <c r="E61" s="40"/>
      <c r="F61" s="40"/>
      <c r="G61" s="40"/>
    </row>
    <row r="62" spans="1:7" hidden="1" outlineLevel="1" x14ac:dyDescent="0.25">
      <c r="A62" s="26" t="s">
        <v>968</v>
      </c>
      <c r="B62" s="40"/>
      <c r="C62" s="26"/>
      <c r="D62" s="26"/>
      <c r="E62" s="40"/>
      <c r="F62" s="40"/>
      <c r="G62" s="40"/>
    </row>
    <row r="63" spans="1:7" hidden="1" outlineLevel="1" x14ac:dyDescent="0.25">
      <c r="A63" s="26" t="s">
        <v>969</v>
      </c>
      <c r="B63" s="40"/>
      <c r="C63" s="26"/>
      <c r="D63" s="26"/>
      <c r="E63" s="40"/>
      <c r="F63" s="40"/>
      <c r="G63" s="40"/>
    </row>
    <row r="64" spans="1:7" hidden="1" outlineLevel="1" x14ac:dyDescent="0.25">
      <c r="A64" s="26" t="s">
        <v>970</v>
      </c>
      <c r="B64" s="40"/>
      <c r="C64" s="26"/>
      <c r="D64" s="26"/>
      <c r="E64" s="40"/>
      <c r="F64" s="40"/>
      <c r="G64" s="40"/>
    </row>
    <row r="65" spans="1:7" hidden="1" outlineLevel="1" x14ac:dyDescent="0.25">
      <c r="A65" s="26" t="s">
        <v>971</v>
      </c>
      <c r="B65" s="40"/>
      <c r="C65" s="26"/>
      <c r="D65" s="26"/>
      <c r="E65" s="40"/>
      <c r="F65" s="40"/>
      <c r="G65" s="40"/>
    </row>
    <row r="66" spans="1:7" hidden="1" outlineLevel="1" x14ac:dyDescent="0.25">
      <c r="A66" s="26" t="s">
        <v>972</v>
      </c>
      <c r="B66" s="40"/>
      <c r="C66" s="26"/>
      <c r="D66" s="26"/>
      <c r="E66" s="40"/>
      <c r="F66" s="40"/>
      <c r="G66" s="40"/>
    </row>
    <row r="67" spans="1:7" hidden="1" outlineLevel="1" x14ac:dyDescent="0.25">
      <c r="A67" s="26" t="s">
        <v>973</v>
      </c>
      <c r="B67" s="40"/>
      <c r="C67" s="26"/>
      <c r="D67" s="26"/>
      <c r="E67" s="40"/>
      <c r="F67" s="40"/>
      <c r="G67" s="40"/>
    </row>
    <row r="68" spans="1:7" hidden="1" outlineLevel="1" x14ac:dyDescent="0.25">
      <c r="A68" s="26" t="s">
        <v>974</v>
      </c>
      <c r="B68" s="40"/>
      <c r="C68" s="26"/>
      <c r="D68" s="26"/>
      <c r="E68" s="40"/>
      <c r="F68" s="40"/>
      <c r="G68" s="40"/>
    </row>
    <row r="69" spans="1:7" hidden="1" outlineLevel="1" x14ac:dyDescent="0.25">
      <c r="A69" s="26" t="s">
        <v>975</v>
      </c>
      <c r="B69" s="40"/>
      <c r="C69" s="26"/>
      <c r="D69" s="26"/>
      <c r="E69" s="40"/>
      <c r="F69" s="40"/>
      <c r="G69" s="40"/>
    </row>
    <row r="70" spans="1:7" hidden="1" outlineLevel="1" x14ac:dyDescent="0.25">
      <c r="A70" s="26" t="s">
        <v>976</v>
      </c>
      <c r="B70" s="40"/>
      <c r="C70" s="26"/>
      <c r="D70" s="26"/>
      <c r="E70" s="40"/>
      <c r="F70" s="40"/>
      <c r="G70" s="40"/>
    </row>
    <row r="71" spans="1:7" hidden="1" outlineLevel="1" x14ac:dyDescent="0.25">
      <c r="A71" s="26" t="s">
        <v>977</v>
      </c>
      <c r="B71" s="40"/>
      <c r="C71" s="26"/>
      <c r="D71" s="26"/>
      <c r="E71" s="40"/>
      <c r="F71" s="40"/>
      <c r="G71" s="40"/>
    </row>
    <row r="72" spans="1:7" hidden="1" outlineLevel="1" x14ac:dyDescent="0.25">
      <c r="A72" s="26" t="s">
        <v>978</v>
      </c>
      <c r="B72" s="40"/>
      <c r="C72" s="26"/>
      <c r="D72" s="26"/>
      <c r="E72" s="40"/>
      <c r="F72" s="40"/>
      <c r="G72" s="40"/>
    </row>
    <row r="73" spans="1:7" ht="18.75" collapsed="1" x14ac:dyDescent="0.25">
      <c r="A73" s="35"/>
      <c r="B73" s="34" t="s">
        <v>897</v>
      </c>
      <c r="C73" s="35"/>
      <c r="D73" s="35"/>
      <c r="E73" s="35"/>
      <c r="F73" s="35"/>
      <c r="G73" s="35"/>
    </row>
    <row r="74" spans="1:7" x14ac:dyDescent="0.25">
      <c r="A74" s="42"/>
      <c r="B74" s="43" t="s">
        <v>534</v>
      </c>
      <c r="C74" s="42" t="s">
        <v>979</v>
      </c>
      <c r="D74" s="42"/>
      <c r="E74" s="45"/>
      <c r="F74" s="45"/>
      <c r="G74" s="45"/>
    </row>
    <row r="75" spans="1:7" x14ac:dyDescent="0.25">
      <c r="A75" s="26" t="s">
        <v>980</v>
      </c>
      <c r="B75" s="26" t="s">
        <v>981</v>
      </c>
      <c r="C75" s="47">
        <v>61.493431643436139</v>
      </c>
      <c r="D75" s="26"/>
      <c r="E75" s="26"/>
      <c r="F75" s="26"/>
      <c r="G75" s="26"/>
    </row>
    <row r="76" spans="1:7" x14ac:dyDescent="0.25">
      <c r="A76" s="26" t="s">
        <v>982</v>
      </c>
      <c r="B76" s="26" t="s">
        <v>983</v>
      </c>
      <c r="C76" s="47">
        <v>136.29724087157436</v>
      </c>
      <c r="D76" s="26"/>
      <c r="E76" s="26"/>
      <c r="F76" s="26"/>
      <c r="G76" s="26"/>
    </row>
    <row r="77" spans="1:7" hidden="1" outlineLevel="1" x14ac:dyDescent="0.25">
      <c r="A77" s="26" t="s">
        <v>984</v>
      </c>
      <c r="B77" s="26"/>
      <c r="C77" s="26"/>
      <c r="D77" s="26"/>
      <c r="E77" s="26"/>
      <c r="F77" s="26"/>
      <c r="G77" s="26"/>
    </row>
    <row r="78" spans="1:7" hidden="1" outlineLevel="1" x14ac:dyDescent="0.25">
      <c r="A78" s="26" t="s">
        <v>985</v>
      </c>
      <c r="B78" s="26"/>
      <c r="C78" s="26"/>
      <c r="D78" s="26"/>
      <c r="E78" s="26"/>
      <c r="F78" s="26"/>
      <c r="G78" s="26"/>
    </row>
    <row r="79" spans="1:7" hidden="1" outlineLevel="1" x14ac:dyDescent="0.25">
      <c r="A79" s="26" t="s">
        <v>986</v>
      </c>
      <c r="B79" s="26"/>
      <c r="C79" s="26"/>
      <c r="D79" s="26"/>
      <c r="E79" s="26"/>
      <c r="F79" s="26"/>
      <c r="G79" s="26"/>
    </row>
    <row r="80" spans="1:7" hidden="1" outlineLevel="1" x14ac:dyDescent="0.25">
      <c r="A80" s="26" t="s">
        <v>987</v>
      </c>
      <c r="B80" s="26"/>
      <c r="C80" s="26"/>
      <c r="D80" s="26"/>
      <c r="E80" s="26"/>
      <c r="F80" s="26"/>
      <c r="G80" s="26"/>
    </row>
    <row r="81" spans="1:7" collapsed="1" x14ac:dyDescent="0.25">
      <c r="A81" s="42"/>
      <c r="B81" s="43" t="s">
        <v>988</v>
      </c>
      <c r="C81" s="42" t="s">
        <v>989</v>
      </c>
      <c r="D81" s="42" t="s">
        <v>990</v>
      </c>
      <c r="E81" s="45" t="s">
        <v>549</v>
      </c>
      <c r="F81" s="45" t="s">
        <v>991</v>
      </c>
      <c r="G81" s="45" t="s">
        <v>992</v>
      </c>
    </row>
    <row r="82" spans="1:7" x14ac:dyDescent="0.25">
      <c r="A82" s="26" t="s">
        <v>993</v>
      </c>
      <c r="B82" s="26" t="s">
        <v>994</v>
      </c>
      <c r="C82" s="26"/>
      <c r="D82" s="26"/>
      <c r="E82" s="265">
        <v>4.6212018604606568E-3</v>
      </c>
      <c r="F82" s="26"/>
      <c r="G82" s="265">
        <v>4.6212018604606568E-3</v>
      </c>
    </row>
    <row r="83" spans="1:7" x14ac:dyDescent="0.25">
      <c r="A83" s="26" t="s">
        <v>995</v>
      </c>
      <c r="B83" s="26" t="s">
        <v>996</v>
      </c>
      <c r="C83" s="26"/>
      <c r="D83" s="26"/>
      <c r="E83" s="265">
        <v>2.272091505097312E-4</v>
      </c>
      <c r="F83" s="26"/>
      <c r="G83" s="265">
        <v>2.272091505097312E-4</v>
      </c>
    </row>
    <row r="84" spans="1:7" x14ac:dyDescent="0.25">
      <c r="A84" s="26" t="s">
        <v>997</v>
      </c>
      <c r="B84" s="26" t="s">
        <v>998</v>
      </c>
      <c r="C84" s="26"/>
      <c r="D84" s="26"/>
      <c r="E84" s="265">
        <v>0</v>
      </c>
      <c r="F84" s="26"/>
      <c r="G84" s="265">
        <v>0</v>
      </c>
    </row>
    <row r="85" spans="1:7" x14ac:dyDescent="0.25">
      <c r="A85" s="26" t="s">
        <v>999</v>
      </c>
      <c r="B85" s="26" t="s">
        <v>1000</v>
      </c>
      <c r="C85" s="26"/>
      <c r="D85" s="26"/>
      <c r="E85" s="265">
        <v>0</v>
      </c>
      <c r="F85" s="26"/>
      <c r="G85" s="265">
        <v>0</v>
      </c>
    </row>
    <row r="86" spans="1:7" x14ac:dyDescent="0.25">
      <c r="A86" s="26" t="s">
        <v>1001</v>
      </c>
      <c r="B86" s="26" t="s">
        <v>1002</v>
      </c>
      <c r="C86" s="26"/>
      <c r="D86" s="26"/>
      <c r="E86" s="265">
        <v>0</v>
      </c>
      <c r="F86" s="26"/>
      <c r="G86" s="265">
        <v>0</v>
      </c>
    </row>
    <row r="87" spans="1:7" hidden="1" outlineLevel="1" x14ac:dyDescent="0.25">
      <c r="A87" s="26" t="s">
        <v>1003</v>
      </c>
      <c r="B87" s="26"/>
      <c r="C87" s="26"/>
      <c r="D87" s="26"/>
      <c r="E87" s="26"/>
      <c r="F87" s="26"/>
      <c r="G87" s="26"/>
    </row>
    <row r="88" spans="1:7" hidden="1" outlineLevel="1" x14ac:dyDescent="0.25">
      <c r="A88" s="26" t="s">
        <v>1004</v>
      </c>
      <c r="B88" s="26"/>
      <c r="C88" s="26"/>
      <c r="D88" s="26"/>
      <c r="E88" s="26"/>
      <c r="F88" s="26"/>
      <c r="G88" s="26"/>
    </row>
    <row r="89" spans="1:7" hidden="1" outlineLevel="1" x14ac:dyDescent="0.25">
      <c r="A89" s="26" t="s">
        <v>1005</v>
      </c>
      <c r="B89" s="26"/>
      <c r="C89" s="26"/>
      <c r="D89" s="26"/>
      <c r="E89" s="26"/>
      <c r="F89" s="26"/>
      <c r="G89" s="26"/>
    </row>
    <row r="90" spans="1:7" hidden="1" outlineLevel="1" x14ac:dyDescent="0.25">
      <c r="A90" s="26" t="s">
        <v>1006</v>
      </c>
      <c r="B90" s="26"/>
      <c r="C90" s="26"/>
      <c r="D90" s="26"/>
      <c r="E90" s="26"/>
      <c r="F90" s="26"/>
      <c r="G90" s="26"/>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tabColor rgb="FFFFFF00"/>
    <pageSetUpPr fitToPage="1"/>
  </sheetPr>
  <dimension ref="A1:J118"/>
  <sheetViews>
    <sheetView workbookViewId="0">
      <selection activeCell="F104" sqref="F104"/>
    </sheetView>
  </sheetViews>
  <sheetFormatPr baseColWidth="10" defaultColWidth="9.140625" defaultRowHeight="15" x14ac:dyDescent="0.25"/>
  <cols>
    <col min="1" max="1" width="10.5703125" customWidth="1"/>
    <col min="2" max="4" width="24.7109375" customWidth="1"/>
    <col min="5" max="5" width="34.7109375" customWidth="1"/>
    <col min="6" max="6" width="39.7109375" customWidth="1"/>
    <col min="7" max="10" width="24.7109375" customWidth="1"/>
  </cols>
  <sheetData>
    <row r="1" spans="1:10" x14ac:dyDescent="0.25">
      <c r="A1" s="109"/>
      <c r="B1" s="110" t="s">
        <v>1007</v>
      </c>
      <c r="C1" s="111"/>
      <c r="D1" s="111"/>
      <c r="E1" s="111"/>
      <c r="F1" s="111"/>
      <c r="G1" s="111"/>
      <c r="H1" s="111"/>
      <c r="I1" s="111"/>
      <c r="J1" s="111"/>
    </row>
    <row r="2" spans="1:10" x14ac:dyDescent="0.25">
      <c r="A2" s="112"/>
      <c r="B2" s="113"/>
      <c r="C2" s="113"/>
      <c r="D2" s="113"/>
      <c r="E2" s="113"/>
      <c r="F2" s="113"/>
      <c r="G2" s="113"/>
      <c r="H2" s="113"/>
      <c r="I2" s="113"/>
      <c r="J2" s="113"/>
    </row>
    <row r="3" spans="1:10" x14ac:dyDescent="0.25">
      <c r="A3" s="112"/>
      <c r="B3" s="114" t="s">
        <v>1008</v>
      </c>
      <c r="C3" s="115" t="s">
        <v>3</v>
      </c>
      <c r="D3" s="116"/>
      <c r="E3" s="117"/>
      <c r="F3" s="113"/>
      <c r="G3" s="113"/>
      <c r="H3" s="113"/>
      <c r="I3" s="113"/>
      <c r="J3" s="113"/>
    </row>
    <row r="4" spans="1:10" x14ac:dyDescent="0.25">
      <c r="A4" s="112"/>
      <c r="B4" s="114" t="s">
        <v>1009</v>
      </c>
      <c r="C4" s="372">
        <v>45291</v>
      </c>
      <c r="D4" s="113" t="s">
        <v>1010</v>
      </c>
      <c r="E4" s="113"/>
      <c r="F4" s="113"/>
      <c r="G4" s="113"/>
      <c r="H4" s="113"/>
      <c r="I4" s="113"/>
      <c r="J4" s="113"/>
    </row>
    <row r="5" spans="1:10" x14ac:dyDescent="0.25">
      <c r="A5" s="112"/>
      <c r="B5" s="113"/>
      <c r="C5" s="113"/>
      <c r="D5" s="113"/>
      <c r="E5" s="113"/>
      <c r="F5" s="113"/>
      <c r="G5" s="113"/>
      <c r="H5" s="113"/>
      <c r="I5" s="113"/>
      <c r="J5" s="113"/>
    </row>
    <row r="6" spans="1:10" x14ac:dyDescent="0.25">
      <c r="A6" s="112"/>
      <c r="B6" s="113"/>
      <c r="C6" s="118"/>
      <c r="D6" s="113"/>
      <c r="E6" s="113"/>
      <c r="F6" s="113"/>
      <c r="G6" s="113"/>
      <c r="H6" s="113"/>
      <c r="I6" s="113"/>
      <c r="J6" s="113"/>
    </row>
    <row r="7" spans="1:10" x14ac:dyDescent="0.25">
      <c r="A7" s="119">
        <v>1</v>
      </c>
      <c r="B7" s="110" t="s">
        <v>1011</v>
      </c>
      <c r="C7" s="110"/>
      <c r="D7" s="110"/>
      <c r="E7" s="110"/>
      <c r="F7" s="110"/>
      <c r="G7" s="110"/>
      <c r="H7" s="110"/>
      <c r="I7" s="110"/>
      <c r="J7" s="110"/>
    </row>
    <row r="8" spans="1:10" x14ac:dyDescent="0.25">
      <c r="A8" s="112"/>
      <c r="B8" s="113"/>
      <c r="C8" s="113"/>
      <c r="D8" s="113"/>
      <c r="E8" s="113"/>
      <c r="F8" s="113"/>
      <c r="G8" s="113"/>
      <c r="H8" s="113"/>
      <c r="I8" s="113"/>
      <c r="J8" s="113"/>
    </row>
    <row r="9" spans="1:10" x14ac:dyDescent="0.25">
      <c r="A9" s="112"/>
      <c r="B9" s="113"/>
      <c r="C9" s="113"/>
      <c r="D9" s="113"/>
      <c r="E9" s="113"/>
      <c r="F9" s="113"/>
      <c r="G9" s="113"/>
      <c r="H9" s="113"/>
      <c r="I9" s="113"/>
      <c r="J9" s="113"/>
    </row>
    <row r="10" spans="1:10" x14ac:dyDescent="0.25">
      <c r="A10" s="112" t="s">
        <v>1012</v>
      </c>
      <c r="B10" s="120" t="s">
        <v>1013</v>
      </c>
      <c r="C10" s="121"/>
      <c r="D10" s="121"/>
      <c r="E10" s="122" t="s">
        <v>1014</v>
      </c>
      <c r="F10" s="123"/>
      <c r="G10" s="123"/>
      <c r="H10" s="124"/>
      <c r="I10" s="113"/>
      <c r="J10" s="113"/>
    </row>
    <row r="11" spans="1:10" x14ac:dyDescent="0.25">
      <c r="A11" s="112"/>
      <c r="B11" s="125" t="s">
        <v>1015</v>
      </c>
      <c r="C11" s="126"/>
      <c r="D11" s="126"/>
      <c r="E11" s="127" t="s">
        <v>1014</v>
      </c>
      <c r="F11" s="128"/>
      <c r="G11" s="128"/>
      <c r="H11" s="129"/>
      <c r="I11" s="113"/>
      <c r="J11" s="113"/>
    </row>
    <row r="12" spans="1:10" x14ac:dyDescent="0.25">
      <c r="A12" s="112"/>
      <c r="B12" s="130" t="s">
        <v>1016</v>
      </c>
      <c r="C12" s="131"/>
      <c r="D12" s="131"/>
      <c r="E12" s="132" t="s">
        <v>31</v>
      </c>
      <c r="F12" s="133"/>
      <c r="G12" s="133"/>
      <c r="H12" s="134"/>
      <c r="I12" s="113"/>
      <c r="J12" s="113"/>
    </row>
    <row r="13" spans="1:10" x14ac:dyDescent="0.25">
      <c r="A13" s="112"/>
      <c r="B13" s="135"/>
      <c r="C13" s="135"/>
      <c r="D13" s="135"/>
      <c r="E13" s="135"/>
      <c r="F13" s="136"/>
      <c r="G13" s="113"/>
      <c r="H13" s="113"/>
      <c r="I13" s="113"/>
      <c r="J13" s="113"/>
    </row>
    <row r="14" spans="1:10" x14ac:dyDescent="0.25">
      <c r="A14" s="112"/>
      <c r="B14" s="137"/>
      <c r="C14" s="137"/>
      <c r="D14" s="137"/>
      <c r="E14" s="137"/>
      <c r="F14" s="136"/>
      <c r="G14" s="113"/>
      <c r="H14" s="113"/>
      <c r="I14" s="113"/>
      <c r="J14" s="113"/>
    </row>
    <row r="15" spans="1:10" x14ac:dyDescent="0.25">
      <c r="A15" s="112" t="s">
        <v>1017</v>
      </c>
      <c r="B15" s="138"/>
      <c r="C15" s="138"/>
      <c r="D15" s="138"/>
      <c r="E15" s="139"/>
      <c r="F15" s="140" t="s">
        <v>1018</v>
      </c>
      <c r="G15" s="141" t="s">
        <v>1019</v>
      </c>
      <c r="H15" s="142" t="s">
        <v>1020</v>
      </c>
      <c r="I15" s="113"/>
      <c r="J15" s="113"/>
    </row>
    <row r="16" spans="1:10" x14ac:dyDescent="0.25">
      <c r="A16" s="112"/>
      <c r="B16" s="143" t="s">
        <v>1021</v>
      </c>
      <c r="C16" s="144"/>
      <c r="D16" s="144"/>
      <c r="E16" s="145" t="s">
        <v>1022</v>
      </c>
      <c r="F16" s="349" t="s">
        <v>1023</v>
      </c>
      <c r="G16" s="350" t="s">
        <v>1024</v>
      </c>
      <c r="H16" s="351" t="s">
        <v>1025</v>
      </c>
      <c r="I16" s="113"/>
      <c r="J16" s="113"/>
    </row>
    <row r="17" spans="1:10" x14ac:dyDescent="0.25">
      <c r="A17" s="112"/>
      <c r="B17" s="143"/>
      <c r="C17" s="144"/>
      <c r="D17" s="144"/>
      <c r="E17" s="146" t="s">
        <v>1026</v>
      </c>
      <c r="F17" s="352" t="s">
        <v>1027</v>
      </c>
      <c r="G17" s="350" t="s">
        <v>1024</v>
      </c>
      <c r="H17" s="351" t="s">
        <v>1025</v>
      </c>
      <c r="I17" s="113"/>
      <c r="J17" s="113"/>
    </row>
    <row r="18" spans="1:10" x14ac:dyDescent="0.25">
      <c r="A18" s="112"/>
      <c r="B18" s="130"/>
      <c r="C18" s="131"/>
      <c r="D18" s="131"/>
      <c r="E18" s="147" t="s">
        <v>1028</v>
      </c>
      <c r="F18" s="353" t="s">
        <v>1029</v>
      </c>
      <c r="G18" s="354" t="s">
        <v>1024</v>
      </c>
      <c r="H18" s="360" t="s">
        <v>1025</v>
      </c>
      <c r="I18" s="113"/>
      <c r="J18" s="113"/>
    </row>
    <row r="19" spans="1:10" x14ac:dyDescent="0.25">
      <c r="A19" s="112"/>
      <c r="B19" s="118"/>
      <c r="C19" s="118"/>
      <c r="D19" s="118"/>
      <c r="E19" s="118"/>
      <c r="F19" s="148"/>
      <c r="G19" s="148"/>
      <c r="H19" s="148"/>
      <c r="I19" s="113"/>
      <c r="J19" s="113"/>
    </row>
    <row r="20" spans="1:10" x14ac:dyDescent="0.25">
      <c r="A20" s="112"/>
      <c r="B20" s="118"/>
      <c r="C20" s="118"/>
      <c r="D20" s="118"/>
      <c r="E20" s="118"/>
      <c r="F20" s="148"/>
      <c r="G20" s="148"/>
      <c r="H20" s="148"/>
      <c r="I20" s="113"/>
      <c r="J20" s="113"/>
    </row>
    <row r="21" spans="1:10" x14ac:dyDescent="0.25">
      <c r="A21" s="112" t="s">
        <v>1030</v>
      </c>
      <c r="B21" s="113"/>
      <c r="C21" s="113"/>
      <c r="D21" s="113"/>
      <c r="E21" s="149"/>
      <c r="F21" s="150" t="s">
        <v>1018</v>
      </c>
      <c r="G21" s="151" t="s">
        <v>1031</v>
      </c>
      <c r="H21" s="152" t="s">
        <v>1020</v>
      </c>
      <c r="I21" s="113"/>
      <c r="J21" s="113"/>
    </row>
    <row r="22" spans="1:10" x14ac:dyDescent="0.25">
      <c r="A22" s="113"/>
      <c r="B22" s="120" t="s">
        <v>1032</v>
      </c>
      <c r="C22" s="121"/>
      <c r="D22" s="121"/>
      <c r="E22" s="153" t="s">
        <v>1022</v>
      </c>
      <c r="F22" s="355" t="s">
        <v>834</v>
      </c>
      <c r="G22" s="356" t="s">
        <v>834</v>
      </c>
      <c r="H22" s="357" t="s">
        <v>834</v>
      </c>
      <c r="I22" s="113"/>
      <c r="J22" s="113"/>
    </row>
    <row r="23" spans="1:10" x14ac:dyDescent="0.25">
      <c r="A23" s="112"/>
      <c r="B23" s="143"/>
      <c r="C23" s="144"/>
      <c r="D23" s="144"/>
      <c r="E23" s="146" t="s">
        <v>1026</v>
      </c>
      <c r="F23" s="352" t="s">
        <v>834</v>
      </c>
      <c r="G23" s="350" t="s">
        <v>834</v>
      </c>
      <c r="H23" s="358" t="s">
        <v>834</v>
      </c>
      <c r="I23" s="113"/>
      <c r="J23" s="113"/>
    </row>
    <row r="24" spans="1:10" x14ac:dyDescent="0.25">
      <c r="A24" s="112"/>
      <c r="B24" s="130"/>
      <c r="C24" s="131"/>
      <c r="D24" s="131"/>
      <c r="E24" s="147" t="s">
        <v>1028</v>
      </c>
      <c r="F24" s="353" t="s">
        <v>834</v>
      </c>
      <c r="G24" s="359" t="s">
        <v>834</v>
      </c>
      <c r="H24" s="360" t="s">
        <v>834</v>
      </c>
      <c r="I24" s="113"/>
      <c r="J24" s="113"/>
    </row>
    <row r="25" spans="1:10" x14ac:dyDescent="0.25">
      <c r="A25" s="112"/>
      <c r="B25" s="118"/>
      <c r="C25" s="118"/>
      <c r="D25" s="118"/>
      <c r="E25" s="118"/>
      <c r="F25" s="154"/>
      <c r="G25" s="154"/>
      <c r="H25" s="154"/>
      <c r="I25" s="113"/>
      <c r="J25" s="113"/>
    </row>
    <row r="26" spans="1:10" x14ac:dyDescent="0.25">
      <c r="A26" s="112"/>
      <c r="B26" s="118"/>
      <c r="C26" s="118"/>
      <c r="D26" s="118"/>
      <c r="E26" s="118"/>
      <c r="F26" s="154"/>
      <c r="G26" s="154"/>
      <c r="H26" s="154"/>
      <c r="I26" s="113"/>
      <c r="J26" s="113"/>
    </row>
    <row r="27" spans="1:10" x14ac:dyDescent="0.25">
      <c r="A27" s="112" t="s">
        <v>1033</v>
      </c>
      <c r="B27" s="120" t="s">
        <v>1034</v>
      </c>
      <c r="C27" s="155"/>
      <c r="D27" s="156">
        <v>0.13300000000000001</v>
      </c>
      <c r="E27" s="113"/>
      <c r="F27" s="157"/>
      <c r="G27" s="113"/>
      <c r="H27" s="113"/>
      <c r="I27" s="113"/>
      <c r="J27" s="113"/>
    </row>
    <row r="28" spans="1:10" x14ac:dyDescent="0.25">
      <c r="A28" s="112"/>
      <c r="B28" s="130"/>
      <c r="C28" s="158" t="s">
        <v>1035</v>
      </c>
      <c r="D28" s="159">
        <v>45291</v>
      </c>
      <c r="E28" s="113"/>
      <c r="F28" s="113"/>
      <c r="G28" s="113"/>
      <c r="H28" s="113"/>
      <c r="I28" s="113"/>
      <c r="J28" s="113"/>
    </row>
    <row r="29" spans="1:10" x14ac:dyDescent="0.25">
      <c r="A29" s="112"/>
      <c r="B29" s="113"/>
      <c r="C29" s="113"/>
      <c r="D29" s="113"/>
      <c r="E29" s="113"/>
      <c r="F29" s="113"/>
      <c r="G29" s="113"/>
      <c r="H29" s="113"/>
      <c r="I29" s="113"/>
      <c r="J29" s="113"/>
    </row>
    <row r="30" spans="1:10" x14ac:dyDescent="0.25">
      <c r="A30" s="112"/>
      <c r="B30" s="113"/>
      <c r="C30" s="113"/>
      <c r="D30" s="113"/>
      <c r="E30" s="113"/>
      <c r="F30" s="113"/>
      <c r="G30" s="113"/>
      <c r="H30" s="113"/>
      <c r="I30" s="113"/>
      <c r="J30" s="113"/>
    </row>
    <row r="31" spans="1:10" x14ac:dyDescent="0.25">
      <c r="A31" s="119">
        <v>2</v>
      </c>
      <c r="B31" s="110" t="s">
        <v>1036</v>
      </c>
      <c r="C31" s="110"/>
      <c r="D31" s="110"/>
      <c r="E31" s="110"/>
      <c r="F31" s="110"/>
      <c r="G31" s="110"/>
      <c r="H31" s="110"/>
      <c r="I31" s="110"/>
      <c r="J31" s="110"/>
    </row>
    <row r="32" spans="1:10" x14ac:dyDescent="0.25">
      <c r="A32" s="148"/>
      <c r="B32" s="113"/>
      <c r="C32" s="113"/>
      <c r="D32" s="113"/>
      <c r="E32" s="113"/>
      <c r="F32" s="113"/>
      <c r="G32" s="113"/>
      <c r="H32" s="113"/>
      <c r="I32" s="113"/>
      <c r="J32" s="113"/>
    </row>
    <row r="33" spans="1:10" x14ac:dyDescent="0.25">
      <c r="A33" s="148" t="s">
        <v>1037</v>
      </c>
      <c r="B33" s="160" t="s">
        <v>1038</v>
      </c>
      <c r="C33" s="161"/>
      <c r="D33" s="161"/>
      <c r="E33" s="161"/>
      <c r="F33" s="161"/>
      <c r="G33" s="161"/>
      <c r="H33" s="161"/>
      <c r="I33" s="161"/>
      <c r="J33" s="161"/>
    </row>
    <row r="34" spans="1:10" x14ac:dyDescent="0.25">
      <c r="A34" s="148"/>
      <c r="B34" s="160"/>
      <c r="C34" s="161"/>
      <c r="D34" s="161"/>
      <c r="E34" s="161"/>
      <c r="F34" s="161"/>
      <c r="G34" s="161"/>
      <c r="H34" s="161"/>
      <c r="I34" s="161"/>
      <c r="J34" s="161"/>
    </row>
    <row r="35" spans="1:10" x14ac:dyDescent="0.25">
      <c r="A35" s="148"/>
      <c r="B35" s="160"/>
      <c r="C35" s="118"/>
      <c r="D35" s="161"/>
      <c r="E35" s="150" t="s">
        <v>102</v>
      </c>
      <c r="F35" s="152" t="s">
        <v>1039</v>
      </c>
      <c r="G35" s="162"/>
      <c r="H35" s="161"/>
      <c r="I35" s="161"/>
      <c r="J35" s="161"/>
    </row>
    <row r="36" spans="1:10" x14ac:dyDescent="0.25">
      <c r="A36" s="148"/>
      <c r="B36" s="160"/>
      <c r="C36" s="118"/>
      <c r="D36" s="161"/>
      <c r="E36" s="163" t="s">
        <v>1040</v>
      </c>
      <c r="F36" s="164" t="s">
        <v>1041</v>
      </c>
      <c r="G36" s="162"/>
      <c r="H36" s="161"/>
      <c r="I36" s="161"/>
      <c r="J36" s="161"/>
    </row>
    <row r="37" spans="1:10" x14ac:dyDescent="0.25">
      <c r="A37" s="148"/>
      <c r="B37" s="120" t="s">
        <v>1042</v>
      </c>
      <c r="C37" s="165" t="s">
        <v>1043</v>
      </c>
      <c r="D37" s="166"/>
      <c r="E37" s="301">
        <v>16778.346213712815</v>
      </c>
      <c r="F37" s="302">
        <v>766.71605621000003</v>
      </c>
      <c r="G37" s="167"/>
      <c r="H37" s="113"/>
      <c r="I37" s="113"/>
      <c r="J37" s="113"/>
    </row>
    <row r="38" spans="1:10" x14ac:dyDescent="0.25">
      <c r="A38" s="148"/>
      <c r="B38" s="143"/>
      <c r="C38" s="168" t="s">
        <v>1044</v>
      </c>
      <c r="D38" s="169"/>
      <c r="E38" s="303"/>
      <c r="F38" s="304"/>
      <c r="G38" s="167"/>
      <c r="H38" s="113"/>
      <c r="I38" s="113"/>
      <c r="J38" s="113"/>
    </row>
    <row r="39" spans="1:10" x14ac:dyDescent="0.25">
      <c r="A39" s="148"/>
      <c r="B39" s="143"/>
      <c r="C39" s="168" t="s">
        <v>1045</v>
      </c>
      <c r="D39" s="169"/>
      <c r="E39" s="303"/>
      <c r="F39" s="305"/>
      <c r="G39" s="167"/>
      <c r="H39" s="113"/>
      <c r="I39" s="113"/>
      <c r="J39" s="113"/>
    </row>
    <row r="40" spans="1:10" x14ac:dyDescent="0.25">
      <c r="A40" s="148"/>
      <c r="B40" s="130"/>
      <c r="C40" s="170" t="s">
        <v>1046</v>
      </c>
      <c r="D40" s="171"/>
      <c r="E40" s="306">
        <v>318.67646906696831</v>
      </c>
      <c r="F40" s="307"/>
      <c r="G40" s="167"/>
      <c r="H40" s="113"/>
      <c r="I40" s="113"/>
      <c r="J40" s="113"/>
    </row>
    <row r="41" spans="1:10" x14ac:dyDescent="0.25">
      <c r="A41" s="148"/>
      <c r="B41" s="172"/>
      <c r="C41" s="173" t="s">
        <v>102</v>
      </c>
      <c r="D41" s="174"/>
      <c r="E41" s="308">
        <f>E37+E40</f>
        <v>17097.022682779785</v>
      </c>
      <c r="F41" s="308">
        <f>F37</f>
        <v>766.71605621000003</v>
      </c>
      <c r="G41" s="167"/>
      <c r="H41" s="113"/>
      <c r="I41" s="113"/>
      <c r="J41" s="113"/>
    </row>
    <row r="42" spans="1:10" x14ac:dyDescent="0.25">
      <c r="A42" s="148"/>
      <c r="B42" s="113"/>
      <c r="C42" s="113"/>
      <c r="D42" s="113"/>
      <c r="E42" s="113"/>
      <c r="F42" s="113"/>
      <c r="G42" s="113"/>
      <c r="H42" s="113"/>
      <c r="I42" s="113"/>
      <c r="J42" s="113"/>
    </row>
    <row r="43" spans="1:10" x14ac:dyDescent="0.25">
      <c r="A43" s="148"/>
      <c r="B43" s="172" t="s">
        <v>1047</v>
      </c>
      <c r="C43" s="174"/>
      <c r="D43" s="175"/>
      <c r="E43" s="309">
        <v>12650</v>
      </c>
      <c r="F43" s="113"/>
      <c r="G43" s="113"/>
      <c r="H43" s="113"/>
      <c r="I43" s="113"/>
      <c r="J43" s="113"/>
    </row>
    <row r="44" spans="1:10" x14ac:dyDescent="0.25">
      <c r="A44" s="148"/>
      <c r="B44" s="113"/>
      <c r="C44" s="113"/>
      <c r="D44" s="113"/>
      <c r="E44" s="113"/>
      <c r="F44" s="113"/>
      <c r="G44" s="113"/>
      <c r="H44" s="113"/>
      <c r="I44" s="113"/>
      <c r="J44" s="113"/>
    </row>
    <row r="45" spans="1:10" x14ac:dyDescent="0.25">
      <c r="A45" s="148" t="s">
        <v>1048</v>
      </c>
      <c r="B45" s="160" t="s">
        <v>1049</v>
      </c>
      <c r="C45" s="176"/>
      <c r="D45" s="137"/>
      <c r="E45" s="113"/>
      <c r="F45" s="113"/>
      <c r="G45" s="113"/>
      <c r="H45" s="113"/>
      <c r="I45" s="113"/>
      <c r="J45" s="113"/>
    </row>
    <row r="46" spans="1:10" x14ac:dyDescent="0.25">
      <c r="A46" s="148"/>
      <c r="B46" s="137"/>
      <c r="C46" s="176"/>
      <c r="D46" s="137"/>
      <c r="E46" s="113"/>
      <c r="F46" s="113"/>
      <c r="G46" s="113"/>
      <c r="H46" s="113"/>
      <c r="I46" s="113"/>
      <c r="J46" s="113"/>
    </row>
    <row r="47" spans="1:10" x14ac:dyDescent="0.25">
      <c r="A47" s="148"/>
      <c r="B47" s="137"/>
      <c r="C47" s="176"/>
      <c r="D47" s="137"/>
      <c r="E47" s="177" t="s">
        <v>1018</v>
      </c>
      <c r="F47" s="141" t="s">
        <v>1019</v>
      </c>
      <c r="G47" s="178" t="s">
        <v>1020</v>
      </c>
      <c r="H47" s="113"/>
      <c r="I47" s="113"/>
      <c r="J47" s="113"/>
    </row>
    <row r="48" spans="1:10" x14ac:dyDescent="0.25">
      <c r="A48" s="148"/>
      <c r="B48" s="120" t="s">
        <v>1050</v>
      </c>
      <c r="C48" s="121"/>
      <c r="D48" s="153" t="s">
        <v>1022</v>
      </c>
      <c r="E48" s="349" t="s">
        <v>834</v>
      </c>
      <c r="F48" s="361" t="s">
        <v>834</v>
      </c>
      <c r="G48" s="362" t="s">
        <v>834</v>
      </c>
      <c r="H48" s="113"/>
      <c r="I48" s="113"/>
      <c r="J48" s="113"/>
    </row>
    <row r="49" spans="1:10" x14ac:dyDescent="0.25">
      <c r="A49" s="148"/>
      <c r="B49" s="143"/>
      <c r="C49" s="144"/>
      <c r="D49" s="146" t="s">
        <v>1026</v>
      </c>
      <c r="E49" s="352" t="s">
        <v>1051</v>
      </c>
      <c r="F49" s="350" t="s">
        <v>1024</v>
      </c>
      <c r="G49" s="358" t="s">
        <v>1025</v>
      </c>
      <c r="H49" s="113"/>
      <c r="I49" s="113"/>
      <c r="J49" s="113"/>
    </row>
    <row r="50" spans="1:10" x14ac:dyDescent="0.25">
      <c r="A50" s="148"/>
      <c r="B50" s="130"/>
      <c r="C50" s="131"/>
      <c r="D50" s="147" t="s">
        <v>1028</v>
      </c>
      <c r="E50" s="353" t="s">
        <v>1051</v>
      </c>
      <c r="F50" s="359" t="s">
        <v>1024</v>
      </c>
      <c r="G50" s="360" t="s">
        <v>1025</v>
      </c>
      <c r="H50" s="113"/>
      <c r="I50" s="113"/>
      <c r="J50" s="113"/>
    </row>
    <row r="51" spans="1:10" x14ac:dyDescent="0.25">
      <c r="A51" s="148"/>
      <c r="B51" s="113"/>
      <c r="C51" s="113"/>
      <c r="D51" s="113"/>
      <c r="E51" s="113"/>
      <c r="F51" s="113"/>
      <c r="G51" s="113"/>
      <c r="H51" s="113"/>
      <c r="I51" s="113"/>
      <c r="J51" s="113"/>
    </row>
    <row r="52" spans="1:10" x14ac:dyDescent="0.25">
      <c r="A52" s="148" t="s">
        <v>1052</v>
      </c>
      <c r="B52" s="160" t="s">
        <v>1053</v>
      </c>
      <c r="C52" s="179"/>
      <c r="D52" s="113"/>
      <c r="E52" s="113"/>
      <c r="F52" s="113"/>
      <c r="G52" s="113"/>
      <c r="H52" s="113"/>
      <c r="I52" s="113"/>
      <c r="J52" s="113"/>
    </row>
    <row r="53" spans="1:10" x14ac:dyDescent="0.25">
      <c r="A53" s="180"/>
      <c r="B53" s="179"/>
      <c r="C53" s="179"/>
      <c r="D53" s="113"/>
      <c r="E53" s="113"/>
      <c r="F53" s="113"/>
      <c r="G53" s="113"/>
      <c r="H53" s="113"/>
      <c r="I53" s="113"/>
      <c r="J53" s="113"/>
    </row>
    <row r="54" spans="1:10" x14ac:dyDescent="0.25">
      <c r="A54" s="148"/>
      <c r="B54" s="181" t="s">
        <v>1054</v>
      </c>
      <c r="C54" s="174"/>
      <c r="D54" s="175"/>
      <c r="E54" s="142" t="s">
        <v>1055</v>
      </c>
      <c r="F54" s="113"/>
      <c r="G54" s="113"/>
      <c r="H54" s="113"/>
      <c r="I54" s="113"/>
      <c r="J54" s="113"/>
    </row>
    <row r="55" spans="1:10" x14ac:dyDescent="0.25">
      <c r="A55" s="148"/>
      <c r="B55" s="125" t="s">
        <v>1056</v>
      </c>
      <c r="C55" s="126"/>
      <c r="D55" s="182"/>
      <c r="E55" s="310">
        <v>310.70105809</v>
      </c>
      <c r="F55" s="113"/>
      <c r="G55" s="113"/>
      <c r="H55" s="113"/>
      <c r="I55" s="113"/>
      <c r="J55" s="113"/>
    </row>
    <row r="56" spans="1:10" x14ac:dyDescent="0.25">
      <c r="A56" s="148"/>
      <c r="B56" s="125" t="s">
        <v>1057</v>
      </c>
      <c r="C56" s="126"/>
      <c r="D56" s="182"/>
      <c r="E56" s="310"/>
      <c r="F56" s="183"/>
      <c r="G56" s="184"/>
      <c r="H56" s="113"/>
      <c r="I56" s="113"/>
      <c r="J56" s="113"/>
    </row>
    <row r="57" spans="1:10" x14ac:dyDescent="0.25">
      <c r="A57" s="148"/>
      <c r="B57" s="185" t="s">
        <v>1058</v>
      </c>
      <c r="C57" s="186"/>
      <c r="D57" s="187"/>
      <c r="E57" s="311">
        <f>E58-E55</f>
        <v>126.99777536000016</v>
      </c>
      <c r="F57" s="183"/>
      <c r="G57" s="184"/>
      <c r="H57" s="113"/>
      <c r="I57" s="113"/>
      <c r="J57" s="113"/>
    </row>
    <row r="58" spans="1:10" x14ac:dyDescent="0.25">
      <c r="A58" s="148"/>
      <c r="B58" s="172"/>
      <c r="C58" s="174"/>
      <c r="D58" s="188" t="s">
        <v>1059</v>
      </c>
      <c r="E58" s="312">
        <f>E62-E61</f>
        <v>437.69883345000017</v>
      </c>
      <c r="F58" s="183"/>
      <c r="G58" s="184"/>
      <c r="H58" s="113"/>
      <c r="I58" s="113"/>
      <c r="J58" s="113"/>
    </row>
    <row r="59" spans="1:10" x14ac:dyDescent="0.25">
      <c r="A59" s="148"/>
      <c r="B59" s="189" t="s">
        <v>1047</v>
      </c>
      <c r="C59" s="190"/>
      <c r="D59" s="191"/>
      <c r="E59" s="313">
        <v>12732.46126143</v>
      </c>
      <c r="F59" s="183"/>
      <c r="G59" s="184"/>
      <c r="H59" s="113"/>
      <c r="I59" s="113"/>
      <c r="J59" s="113"/>
    </row>
    <row r="60" spans="1:10" x14ac:dyDescent="0.25">
      <c r="A60" s="148"/>
      <c r="B60" s="192" t="s">
        <v>1060</v>
      </c>
      <c r="C60" s="193"/>
      <c r="D60" s="194"/>
      <c r="E60" s="314">
        <v>5.9442916600000002</v>
      </c>
      <c r="F60" s="183"/>
      <c r="G60" s="184"/>
      <c r="H60" s="113"/>
      <c r="I60" s="113"/>
      <c r="J60" s="113"/>
    </row>
    <row r="61" spans="1:10" x14ac:dyDescent="0.25">
      <c r="A61" s="148"/>
      <c r="B61" s="172"/>
      <c r="C61" s="174"/>
      <c r="D61" s="188" t="s">
        <v>1061</v>
      </c>
      <c r="E61" s="312">
        <f>E59+E60</f>
        <v>12738.40555309</v>
      </c>
      <c r="F61" s="183"/>
      <c r="G61" s="184"/>
      <c r="H61" s="113"/>
      <c r="I61" s="113"/>
      <c r="J61" s="113"/>
    </row>
    <row r="62" spans="1:10" x14ac:dyDescent="0.25">
      <c r="A62" s="148"/>
      <c r="B62" s="181" t="s">
        <v>1062</v>
      </c>
      <c r="C62" s="174"/>
      <c r="D62" s="175"/>
      <c r="E62" s="312">
        <v>13176.104386540001</v>
      </c>
      <c r="F62" s="183"/>
      <c r="G62" s="184"/>
      <c r="H62" s="113"/>
      <c r="I62" s="113"/>
      <c r="J62" s="113"/>
    </row>
    <row r="63" spans="1:10" x14ac:dyDescent="0.25">
      <c r="A63" s="195"/>
      <c r="B63" s="196"/>
      <c r="C63" s="2"/>
      <c r="D63" s="2"/>
      <c r="E63" s="197"/>
      <c r="F63" s="198"/>
      <c r="G63" s="198"/>
      <c r="H63" s="2"/>
      <c r="I63" s="2"/>
      <c r="J63" s="2"/>
    </row>
    <row r="64" spans="1:10" x14ac:dyDescent="0.25">
      <c r="A64" s="148"/>
      <c r="B64" s="113"/>
      <c r="C64" s="113"/>
      <c r="D64" s="113"/>
      <c r="E64" s="113"/>
      <c r="F64" s="183"/>
      <c r="G64" s="184"/>
      <c r="H64" s="113"/>
      <c r="I64" s="113"/>
      <c r="J64" s="113"/>
    </row>
    <row r="65" spans="1:10" x14ac:dyDescent="0.25">
      <c r="A65" s="119">
        <v>3</v>
      </c>
      <c r="B65" s="110" t="s">
        <v>1063</v>
      </c>
      <c r="C65" s="110"/>
      <c r="D65" s="110"/>
      <c r="E65" s="110"/>
      <c r="F65" s="110"/>
      <c r="G65" s="110"/>
      <c r="H65" s="110"/>
      <c r="I65" s="110"/>
      <c r="J65" s="110"/>
    </row>
    <row r="66" spans="1:10" x14ac:dyDescent="0.25">
      <c r="A66" s="199"/>
      <c r="B66" s="176"/>
      <c r="C66" s="176"/>
      <c r="D66" s="176"/>
      <c r="E66" s="176"/>
      <c r="F66" s="176"/>
      <c r="G66" s="176"/>
      <c r="H66" s="176"/>
      <c r="I66" s="200"/>
      <c r="J66" s="176"/>
    </row>
    <row r="67" spans="1:10" x14ac:dyDescent="0.25">
      <c r="A67" s="112" t="s">
        <v>1064</v>
      </c>
      <c r="B67" s="160" t="s">
        <v>1065</v>
      </c>
      <c r="C67" s="113"/>
      <c r="D67" s="113"/>
      <c r="E67" s="113"/>
      <c r="F67" s="113"/>
      <c r="G67" s="113"/>
      <c r="H67" s="113"/>
      <c r="I67" s="201"/>
      <c r="J67" s="113"/>
    </row>
    <row r="68" spans="1:10" x14ac:dyDescent="0.25">
      <c r="A68" s="112"/>
      <c r="B68" s="113"/>
      <c r="C68" s="113"/>
      <c r="D68" s="113"/>
      <c r="E68" s="113"/>
      <c r="F68" s="113"/>
      <c r="G68" s="113"/>
      <c r="H68" s="113"/>
      <c r="I68" s="201"/>
      <c r="J68" s="113"/>
    </row>
    <row r="69" spans="1:10" x14ac:dyDescent="0.25">
      <c r="A69" s="112"/>
      <c r="B69" s="202"/>
      <c r="C69" s="202"/>
      <c r="D69" s="203" t="s">
        <v>1066</v>
      </c>
      <c r="E69" s="203" t="s">
        <v>76</v>
      </c>
      <c r="F69" s="142" t="s">
        <v>1067</v>
      </c>
      <c r="G69" s="113"/>
      <c r="H69" s="113"/>
      <c r="I69" s="201"/>
      <c r="J69" s="113"/>
    </row>
    <row r="70" spans="1:10" x14ac:dyDescent="0.25">
      <c r="A70" s="112"/>
      <c r="B70" s="143" t="s">
        <v>1068</v>
      </c>
      <c r="C70" s="144"/>
      <c r="D70" s="315">
        <v>6.0315865736946046</v>
      </c>
      <c r="E70" s="315">
        <v>6.1056527720913252</v>
      </c>
      <c r="F70" s="204" t="s">
        <v>1069</v>
      </c>
      <c r="G70" s="205"/>
      <c r="H70" s="113"/>
      <c r="I70" s="201"/>
      <c r="J70" s="113"/>
    </row>
    <row r="71" spans="1:10" x14ac:dyDescent="0.25">
      <c r="A71" s="112"/>
      <c r="B71" s="125" t="s">
        <v>1070</v>
      </c>
      <c r="C71" s="126"/>
      <c r="D71" s="316"/>
      <c r="E71" s="316"/>
      <c r="F71" s="206"/>
      <c r="G71" s="113"/>
      <c r="H71" s="113"/>
      <c r="I71" s="201"/>
      <c r="J71" s="113"/>
    </row>
    <row r="72" spans="1:10" x14ac:dyDescent="0.25">
      <c r="A72" s="112"/>
      <c r="B72" s="125" t="s">
        <v>1071</v>
      </c>
      <c r="C72" s="207"/>
      <c r="D72" s="316"/>
      <c r="E72" s="316"/>
      <c r="F72" s="208"/>
      <c r="G72" s="113"/>
      <c r="H72" s="113"/>
      <c r="I72" s="201"/>
      <c r="J72" s="113"/>
    </row>
    <row r="73" spans="1:10" x14ac:dyDescent="0.25">
      <c r="A73" s="112"/>
      <c r="B73" s="143" t="s">
        <v>1046</v>
      </c>
      <c r="C73" s="144"/>
      <c r="D73" s="317">
        <f>E73</f>
        <v>0.2301184444149301</v>
      </c>
      <c r="E73" s="317">
        <v>0.2301184444149301</v>
      </c>
      <c r="F73" s="209" t="s">
        <v>1072</v>
      </c>
      <c r="G73" s="118"/>
      <c r="H73" s="113"/>
      <c r="I73" s="201"/>
      <c r="J73" s="113"/>
    </row>
    <row r="74" spans="1:10" x14ac:dyDescent="0.25">
      <c r="A74" s="112"/>
      <c r="B74" s="172"/>
      <c r="C74" s="173" t="s">
        <v>1073</v>
      </c>
      <c r="D74" s="318">
        <v>5.9234512911283881</v>
      </c>
      <c r="E74" s="318">
        <v>5.9961369477184912</v>
      </c>
      <c r="F74" s="210"/>
      <c r="G74" s="113"/>
      <c r="H74" s="113"/>
      <c r="I74" s="201"/>
      <c r="J74" s="113"/>
    </row>
    <row r="75" spans="1:10" x14ac:dyDescent="0.25">
      <c r="A75" s="112"/>
      <c r="B75" s="138"/>
      <c r="C75" s="211"/>
      <c r="D75" s="138"/>
      <c r="E75" s="138"/>
      <c r="F75" s="212"/>
      <c r="G75" s="113"/>
      <c r="H75" s="113"/>
      <c r="I75" s="201"/>
      <c r="J75" s="113"/>
    </row>
    <row r="76" spans="1:10" x14ac:dyDescent="0.25">
      <c r="A76" s="112"/>
      <c r="B76" s="172"/>
      <c r="C76" s="173" t="s">
        <v>1074</v>
      </c>
      <c r="D76" s="268">
        <f>E76</f>
        <v>4.8466732542819502</v>
      </c>
      <c r="E76" s="268">
        <v>4.8466732542819502</v>
      </c>
      <c r="F76" s="210" t="s">
        <v>1072</v>
      </c>
      <c r="G76" s="113"/>
      <c r="H76" s="113"/>
      <c r="I76" s="201"/>
      <c r="J76" s="113"/>
    </row>
    <row r="77" spans="1:10" x14ac:dyDescent="0.25">
      <c r="A77" s="112"/>
      <c r="B77" s="113"/>
      <c r="C77" s="113"/>
      <c r="D77" s="113"/>
      <c r="E77" s="113"/>
      <c r="F77" s="113"/>
      <c r="G77" s="113"/>
      <c r="H77" s="118"/>
      <c r="I77" s="213"/>
      <c r="J77" s="213"/>
    </row>
    <row r="78" spans="1:10" x14ac:dyDescent="0.25">
      <c r="A78" s="112" t="s">
        <v>1075</v>
      </c>
      <c r="B78" s="160" t="s">
        <v>1076</v>
      </c>
      <c r="C78" s="113"/>
      <c r="D78" s="113"/>
      <c r="E78" s="113"/>
      <c r="F78" s="113"/>
      <c r="G78" s="113"/>
      <c r="H78" s="113"/>
      <c r="I78" s="113"/>
      <c r="J78" s="113"/>
    </row>
    <row r="79" spans="1:10" x14ac:dyDescent="0.25">
      <c r="A79" s="112"/>
      <c r="B79" s="113"/>
      <c r="C79" s="113"/>
      <c r="D79" s="113"/>
      <c r="E79" s="113"/>
      <c r="F79" s="113"/>
      <c r="G79" s="113"/>
      <c r="H79" s="113"/>
      <c r="I79" s="113"/>
      <c r="J79" s="113"/>
    </row>
    <row r="80" spans="1:10" x14ac:dyDescent="0.25">
      <c r="A80" s="112"/>
      <c r="B80" s="133"/>
      <c r="C80" s="134"/>
      <c r="D80" s="140" t="s">
        <v>1077</v>
      </c>
      <c r="E80" s="141" t="s">
        <v>122</v>
      </c>
      <c r="F80" s="214" t="s">
        <v>124</v>
      </c>
      <c r="G80" s="141" t="s">
        <v>126</v>
      </c>
      <c r="H80" s="141" t="s">
        <v>128</v>
      </c>
      <c r="I80" s="141" t="s">
        <v>130</v>
      </c>
      <c r="J80" s="142" t="s">
        <v>132</v>
      </c>
    </row>
    <row r="81" spans="1:10" x14ac:dyDescent="0.25">
      <c r="A81" s="112"/>
      <c r="B81" s="143" t="s">
        <v>1068</v>
      </c>
      <c r="C81" s="215"/>
      <c r="D81" s="269">
        <v>1938.6504101114222</v>
      </c>
      <c r="E81" s="270">
        <v>1836.6703307801708</v>
      </c>
      <c r="F81" s="271">
        <v>1766.141472190202</v>
      </c>
      <c r="G81" s="272">
        <v>1566.4033829654859</v>
      </c>
      <c r="H81" s="270">
        <v>1491.1964183105281</v>
      </c>
      <c r="I81" s="272">
        <v>5038.4276663808378</v>
      </c>
      <c r="J81" s="273">
        <v>3140.8565329741691</v>
      </c>
    </row>
    <row r="82" spans="1:10" x14ac:dyDescent="0.25">
      <c r="A82" s="112"/>
      <c r="B82" s="125" t="s">
        <v>1070</v>
      </c>
      <c r="C82" s="182"/>
      <c r="D82" s="274"/>
      <c r="E82" s="275"/>
      <c r="F82" s="276"/>
      <c r="G82" s="277"/>
      <c r="H82" s="275"/>
      <c r="I82" s="277"/>
      <c r="J82" s="278"/>
    </row>
    <row r="83" spans="1:10" x14ac:dyDescent="0.25">
      <c r="A83" s="112"/>
      <c r="B83" s="125" t="s">
        <v>1071</v>
      </c>
      <c r="C83" s="182"/>
      <c r="D83" s="274"/>
      <c r="E83" s="275"/>
      <c r="F83" s="276"/>
      <c r="G83" s="277"/>
      <c r="H83" s="275"/>
      <c r="I83" s="277"/>
      <c r="J83" s="278"/>
    </row>
    <row r="84" spans="1:10" x14ac:dyDescent="0.25">
      <c r="A84" s="112"/>
      <c r="B84" s="143" t="s">
        <v>1046</v>
      </c>
      <c r="C84" s="215"/>
      <c r="D84" s="279">
        <f>E40</f>
        <v>318.67646906696831</v>
      </c>
      <c r="E84" s="280"/>
      <c r="F84" s="280"/>
      <c r="G84" s="280"/>
      <c r="H84" s="280"/>
      <c r="I84" s="280"/>
      <c r="J84" s="281"/>
    </row>
    <row r="85" spans="1:10" x14ac:dyDescent="0.25">
      <c r="A85" s="112"/>
      <c r="B85" s="172"/>
      <c r="C85" s="216" t="s">
        <v>1078</v>
      </c>
      <c r="D85" s="282">
        <f>D81+D84</f>
        <v>2257.3268791783903</v>
      </c>
      <c r="E85" s="283">
        <f>E81</f>
        <v>1836.6703307801708</v>
      </c>
      <c r="F85" s="283">
        <f t="shared" ref="F85:I85" si="0">F81</f>
        <v>1766.141472190202</v>
      </c>
      <c r="G85" s="283">
        <f t="shared" si="0"/>
        <v>1566.4033829654859</v>
      </c>
      <c r="H85" s="283">
        <f t="shared" si="0"/>
        <v>1491.1964183105281</v>
      </c>
      <c r="I85" s="283">
        <f t="shared" si="0"/>
        <v>5038.4276663808378</v>
      </c>
      <c r="J85" s="286">
        <f>J81</f>
        <v>3140.8565329741691</v>
      </c>
    </row>
    <row r="86" spans="1:10" x14ac:dyDescent="0.25">
      <c r="A86" s="112"/>
      <c r="B86" s="138"/>
      <c r="C86" s="217"/>
      <c r="D86" s="218"/>
      <c r="E86" s="218"/>
      <c r="F86" s="218"/>
      <c r="G86" s="218"/>
      <c r="H86" s="218"/>
      <c r="I86" s="218"/>
      <c r="J86" s="218"/>
    </row>
    <row r="87" spans="1:10" x14ac:dyDescent="0.25">
      <c r="A87" s="112"/>
      <c r="B87" s="130"/>
      <c r="C87" s="219" t="s">
        <v>1079</v>
      </c>
      <c r="D87" s="287">
        <f>D98</f>
        <v>2500</v>
      </c>
      <c r="E87" s="287">
        <f t="shared" ref="E87:I87" si="1">E98</f>
        <v>1000</v>
      </c>
      <c r="F87" s="287">
        <f t="shared" si="1"/>
        <v>1000</v>
      </c>
      <c r="G87" s="287">
        <f t="shared" si="1"/>
        <v>1000</v>
      </c>
      <c r="H87" s="287">
        <f t="shared" si="1"/>
        <v>2100</v>
      </c>
      <c r="I87" s="287">
        <f t="shared" si="1"/>
        <v>3300</v>
      </c>
      <c r="J87" s="288">
        <f>J98</f>
        <v>1750</v>
      </c>
    </row>
    <row r="88" spans="1:10" x14ac:dyDescent="0.25">
      <c r="A88" s="112"/>
      <c r="B88" s="113"/>
      <c r="C88" s="113"/>
      <c r="D88" s="113"/>
      <c r="E88" s="113"/>
      <c r="F88" s="113"/>
      <c r="G88" s="113"/>
      <c r="H88" s="113"/>
      <c r="I88" s="113"/>
      <c r="J88" s="113"/>
    </row>
    <row r="89" spans="1:10" x14ac:dyDescent="0.25">
      <c r="A89" s="112" t="s">
        <v>1080</v>
      </c>
      <c r="B89" s="160" t="s">
        <v>1081</v>
      </c>
      <c r="C89" s="113"/>
      <c r="D89" s="113"/>
      <c r="E89" s="113"/>
      <c r="F89" s="113"/>
      <c r="G89" s="113"/>
      <c r="H89" s="113"/>
      <c r="I89" s="113"/>
      <c r="J89" s="113"/>
    </row>
    <row r="90" spans="1:10" x14ac:dyDescent="0.25">
      <c r="A90" s="112"/>
      <c r="B90" s="113"/>
      <c r="C90" s="113"/>
      <c r="D90" s="220"/>
      <c r="E90" s="113"/>
      <c r="F90" s="113"/>
      <c r="G90" s="113"/>
      <c r="H90" s="113"/>
      <c r="I90" s="113"/>
      <c r="J90" s="113"/>
    </row>
    <row r="91" spans="1:10" x14ac:dyDescent="0.25">
      <c r="A91" s="112"/>
      <c r="B91" s="133"/>
      <c r="C91" s="134"/>
      <c r="D91" s="140" t="s">
        <v>120</v>
      </c>
      <c r="E91" s="141" t="s">
        <v>122</v>
      </c>
      <c r="F91" s="214" t="s">
        <v>124</v>
      </c>
      <c r="G91" s="221" t="s">
        <v>126</v>
      </c>
      <c r="H91" s="141" t="s">
        <v>128</v>
      </c>
      <c r="I91" s="214" t="s">
        <v>130</v>
      </c>
      <c r="J91" s="178" t="s">
        <v>132</v>
      </c>
    </row>
    <row r="92" spans="1:10" x14ac:dyDescent="0.25">
      <c r="A92" s="112"/>
      <c r="B92" s="143" t="s">
        <v>1068</v>
      </c>
      <c r="C92" s="215"/>
      <c r="D92" s="269">
        <v>1901.4581900522708</v>
      </c>
      <c r="E92" s="270">
        <v>1808.6028015112138</v>
      </c>
      <c r="F92" s="271">
        <v>1746.7014459931956</v>
      </c>
      <c r="G92" s="272">
        <v>1553.7909119757082</v>
      </c>
      <c r="H92" s="270">
        <v>1485.4963089274529</v>
      </c>
      <c r="I92" s="272">
        <v>5061.8280544858462</v>
      </c>
      <c r="J92" s="273">
        <v>3220.4685007671283</v>
      </c>
    </row>
    <row r="93" spans="1:10" x14ac:dyDescent="0.25">
      <c r="A93" s="112"/>
      <c r="B93" s="125" t="s">
        <v>1070</v>
      </c>
      <c r="C93" s="182"/>
      <c r="D93" s="289"/>
      <c r="E93" s="290"/>
      <c r="F93" s="291"/>
      <c r="G93" s="292"/>
      <c r="H93" s="290"/>
      <c r="I93" s="292"/>
      <c r="J93" s="293"/>
    </row>
    <row r="94" spans="1:10" x14ac:dyDescent="0.25">
      <c r="A94" s="112"/>
      <c r="B94" s="125" t="s">
        <v>1071</v>
      </c>
      <c r="C94" s="182"/>
      <c r="D94" s="289"/>
      <c r="E94" s="290"/>
      <c r="F94" s="291"/>
      <c r="G94" s="292"/>
      <c r="H94" s="290"/>
      <c r="I94" s="292"/>
      <c r="J94" s="293"/>
    </row>
    <row r="95" spans="1:10" x14ac:dyDescent="0.25">
      <c r="A95" s="112"/>
      <c r="B95" s="143" t="s">
        <v>1046</v>
      </c>
      <c r="C95" s="215"/>
      <c r="D95" s="289">
        <f>E40</f>
        <v>318.67646906696831</v>
      </c>
      <c r="E95" s="290"/>
      <c r="F95" s="291"/>
      <c r="G95" s="292"/>
      <c r="H95" s="290"/>
      <c r="I95" s="292"/>
      <c r="J95" s="293"/>
    </row>
    <row r="96" spans="1:10" x14ac:dyDescent="0.25">
      <c r="A96" s="112"/>
      <c r="B96" s="172"/>
      <c r="C96" s="216" t="s">
        <v>1082</v>
      </c>
      <c r="D96" s="282">
        <f>D92+D95</f>
        <v>2220.1346591192391</v>
      </c>
      <c r="E96" s="283">
        <f>E92</f>
        <v>1808.6028015112138</v>
      </c>
      <c r="F96" s="283">
        <f t="shared" ref="F96:I96" si="2">F92</f>
        <v>1746.7014459931956</v>
      </c>
      <c r="G96" s="283">
        <f t="shared" si="2"/>
        <v>1553.7909119757082</v>
      </c>
      <c r="H96" s="283">
        <f t="shared" si="2"/>
        <v>1485.4963089274529</v>
      </c>
      <c r="I96" s="283">
        <f t="shared" si="2"/>
        <v>5061.8280544858462</v>
      </c>
      <c r="J96" s="286">
        <f>J92</f>
        <v>3220.4685007671283</v>
      </c>
    </row>
    <row r="97" spans="1:10" x14ac:dyDescent="0.25">
      <c r="A97" s="112"/>
      <c r="B97" s="138"/>
      <c r="C97" s="217"/>
      <c r="D97" s="222"/>
      <c r="E97" s="222"/>
      <c r="F97" s="222"/>
      <c r="G97" s="222"/>
      <c r="H97" s="222"/>
      <c r="I97" s="222"/>
      <c r="J97" s="222"/>
    </row>
    <row r="98" spans="1:10" x14ac:dyDescent="0.25">
      <c r="A98" s="112"/>
      <c r="B98" s="223"/>
      <c r="C98" s="219" t="s">
        <v>1083</v>
      </c>
      <c r="D98" s="282">
        <v>2500</v>
      </c>
      <c r="E98" s="283">
        <v>1000</v>
      </c>
      <c r="F98" s="284">
        <v>1000</v>
      </c>
      <c r="G98" s="285">
        <v>1000</v>
      </c>
      <c r="H98" s="283">
        <v>2100</v>
      </c>
      <c r="I98" s="285">
        <v>3300</v>
      </c>
      <c r="J98" s="286">
        <v>1750</v>
      </c>
    </row>
    <row r="99" spans="1:10" x14ac:dyDescent="0.25">
      <c r="A99" s="112"/>
      <c r="B99" s="224"/>
      <c r="C99" s="225" t="s">
        <v>1084</v>
      </c>
      <c r="D99" s="290">
        <v>0</v>
      </c>
      <c r="E99" s="290">
        <v>0</v>
      </c>
      <c r="F99" s="290">
        <v>0</v>
      </c>
      <c r="G99" s="290">
        <v>0</v>
      </c>
      <c r="H99" s="290">
        <v>300</v>
      </c>
      <c r="I99" s="290">
        <v>300</v>
      </c>
      <c r="J99" s="293">
        <v>0</v>
      </c>
    </row>
    <row r="100" spans="1:10" x14ac:dyDescent="0.25">
      <c r="A100" s="112"/>
      <c r="B100" s="226"/>
      <c r="C100" s="227" t="s">
        <v>1085</v>
      </c>
      <c r="D100" s="294">
        <f>D98-D99</f>
        <v>2500</v>
      </c>
      <c r="E100" s="294">
        <f t="shared" ref="E100:I100" si="3">E98-E99</f>
        <v>1000</v>
      </c>
      <c r="F100" s="294">
        <f t="shared" si="3"/>
        <v>1000</v>
      </c>
      <c r="G100" s="294">
        <f t="shared" si="3"/>
        <v>1000</v>
      </c>
      <c r="H100" s="294">
        <f t="shared" si="3"/>
        <v>1800</v>
      </c>
      <c r="I100" s="294">
        <f t="shared" si="3"/>
        <v>3000</v>
      </c>
      <c r="J100" s="295">
        <f>J98-J99</f>
        <v>1750</v>
      </c>
    </row>
    <row r="101" spans="1:10" x14ac:dyDescent="0.25">
      <c r="A101" s="112"/>
      <c r="B101" s="113"/>
      <c r="C101" s="113"/>
      <c r="D101" s="113"/>
      <c r="E101" s="113"/>
      <c r="F101" s="113"/>
      <c r="G101" s="113"/>
      <c r="H101" s="113"/>
      <c r="I101" s="113"/>
      <c r="J101" s="113"/>
    </row>
    <row r="102" spans="1:10" x14ac:dyDescent="0.25">
      <c r="A102" s="112" t="s">
        <v>1086</v>
      </c>
      <c r="B102" s="160" t="s">
        <v>1087</v>
      </c>
      <c r="C102" s="113"/>
      <c r="D102" s="113"/>
      <c r="E102" s="113"/>
      <c r="F102" s="113"/>
      <c r="G102" s="113"/>
      <c r="H102" s="113"/>
      <c r="I102" s="113"/>
      <c r="J102" s="113"/>
    </row>
    <row r="103" spans="1:10" x14ac:dyDescent="0.25">
      <c r="A103" s="112"/>
      <c r="B103" s="113"/>
      <c r="C103" s="113"/>
      <c r="D103" s="113"/>
      <c r="E103" s="113"/>
      <c r="F103" s="113"/>
      <c r="G103" s="113"/>
      <c r="H103" s="113"/>
      <c r="I103" s="113"/>
      <c r="J103" s="113"/>
    </row>
    <row r="104" spans="1:10" x14ac:dyDescent="0.25">
      <c r="A104" s="112"/>
      <c r="B104" s="113"/>
      <c r="C104" s="113"/>
      <c r="D104" s="177" t="s">
        <v>547</v>
      </c>
      <c r="E104" s="142" t="s">
        <v>1088</v>
      </c>
      <c r="F104" s="113"/>
      <c r="G104" s="113"/>
      <c r="H104" s="113"/>
      <c r="I104" s="113"/>
      <c r="J104" s="113"/>
    </row>
    <row r="105" spans="1:10" x14ac:dyDescent="0.25">
      <c r="A105" s="112"/>
      <c r="B105" s="391" t="s">
        <v>1089</v>
      </c>
      <c r="C105" s="153" t="s">
        <v>1090</v>
      </c>
      <c r="D105" s="296">
        <v>300</v>
      </c>
      <c r="E105" s="298">
        <v>6.9388888888888882</v>
      </c>
      <c r="F105" s="113"/>
      <c r="G105" s="113"/>
      <c r="H105" s="113"/>
      <c r="I105" s="113"/>
      <c r="J105" s="113"/>
    </row>
    <row r="106" spans="1:10" x14ac:dyDescent="0.25">
      <c r="A106" s="112"/>
      <c r="B106" s="392"/>
      <c r="C106" s="228" t="s">
        <v>1091</v>
      </c>
      <c r="D106" s="297"/>
      <c r="E106" s="299"/>
      <c r="F106" s="113"/>
      <c r="G106" s="113"/>
      <c r="H106" s="113"/>
      <c r="I106" s="113"/>
      <c r="J106" s="113"/>
    </row>
    <row r="107" spans="1:10" x14ac:dyDescent="0.25">
      <c r="A107" s="112"/>
      <c r="B107" s="113"/>
      <c r="C107" s="113"/>
      <c r="D107" s="113"/>
      <c r="E107" s="113"/>
      <c r="F107" s="113"/>
      <c r="G107" s="113"/>
      <c r="H107" s="113"/>
      <c r="I107" s="113"/>
      <c r="J107" s="113"/>
    </row>
    <row r="108" spans="1:10" x14ac:dyDescent="0.25">
      <c r="A108" s="112"/>
      <c r="B108" s="391" t="s">
        <v>1092</v>
      </c>
      <c r="C108" s="153" t="s">
        <v>1090</v>
      </c>
      <c r="D108" s="296">
        <v>0</v>
      </c>
      <c r="E108" s="300">
        <v>0</v>
      </c>
      <c r="F108" s="113"/>
      <c r="G108" s="113"/>
      <c r="H108" s="113"/>
      <c r="I108" s="113"/>
      <c r="J108" s="113"/>
    </row>
    <row r="109" spans="1:10" x14ac:dyDescent="0.25">
      <c r="A109" s="112"/>
      <c r="B109" s="392"/>
      <c r="C109" s="228" t="s">
        <v>1091</v>
      </c>
      <c r="D109" s="297"/>
      <c r="E109" s="299"/>
      <c r="F109" s="113"/>
      <c r="G109" s="113"/>
      <c r="H109" s="113"/>
      <c r="I109" s="113"/>
      <c r="J109" s="113"/>
    </row>
    <row r="110" spans="1:10" x14ac:dyDescent="0.25">
      <c r="A110" s="112"/>
      <c r="B110" s="113"/>
      <c r="C110" s="113"/>
      <c r="D110" s="113"/>
      <c r="E110" s="113"/>
      <c r="F110" s="113"/>
      <c r="G110" s="113"/>
      <c r="H110" s="113"/>
      <c r="I110" s="113"/>
      <c r="J110" s="113"/>
    </row>
    <row r="111" spans="1:10" x14ac:dyDescent="0.25">
      <c r="A111" s="112" t="s">
        <v>1093</v>
      </c>
      <c r="B111" s="160" t="s">
        <v>1094</v>
      </c>
      <c r="C111" s="113"/>
      <c r="D111" s="113"/>
      <c r="E111" s="113"/>
      <c r="F111" s="113"/>
      <c r="G111" s="113"/>
      <c r="H111" s="113"/>
      <c r="I111" s="113"/>
      <c r="J111" s="113"/>
    </row>
    <row r="112" spans="1:10" x14ac:dyDescent="0.25">
      <c r="A112" s="112"/>
      <c r="B112" s="113"/>
      <c r="C112" s="113"/>
      <c r="D112" s="113"/>
      <c r="E112" s="113"/>
      <c r="F112" s="113"/>
      <c r="G112" s="113"/>
      <c r="H112" s="113"/>
      <c r="I112" s="113"/>
      <c r="J112" s="113"/>
    </row>
    <row r="113" spans="1:10" x14ac:dyDescent="0.25">
      <c r="A113" s="112"/>
      <c r="B113" s="134"/>
      <c r="C113" s="177" t="s">
        <v>1055</v>
      </c>
      <c r="D113" s="142" t="s">
        <v>1088</v>
      </c>
      <c r="E113" s="113"/>
      <c r="F113" s="113"/>
      <c r="G113" s="113"/>
      <c r="H113" s="113"/>
      <c r="I113" s="113"/>
      <c r="J113" s="113"/>
    </row>
    <row r="114" spans="1:10" x14ac:dyDescent="0.25">
      <c r="A114" s="112"/>
      <c r="B114" s="229" t="s">
        <v>1095</v>
      </c>
      <c r="C114" s="322"/>
      <c r="D114" s="319"/>
      <c r="E114" s="113"/>
      <c r="F114" s="113"/>
      <c r="G114" s="113"/>
      <c r="H114" s="113"/>
      <c r="I114" s="113"/>
      <c r="J114" s="113"/>
    </row>
    <row r="115" spans="1:10" x14ac:dyDescent="0.25">
      <c r="A115" s="112"/>
      <c r="B115" s="230" t="s">
        <v>1096</v>
      </c>
      <c r="C115" s="323">
        <f>E40</f>
        <v>318.67646906696831</v>
      </c>
      <c r="D115" s="320">
        <f>E73</f>
        <v>0.2301184444149301</v>
      </c>
      <c r="E115" s="113"/>
      <c r="F115" s="113"/>
      <c r="G115" s="113"/>
      <c r="H115" s="113"/>
      <c r="I115" s="113"/>
      <c r="J115" s="113"/>
    </row>
    <row r="116" spans="1:10" x14ac:dyDescent="0.25">
      <c r="A116" s="112"/>
      <c r="B116" s="229" t="s">
        <v>1097</v>
      </c>
      <c r="C116" s="322"/>
      <c r="D116" s="319"/>
      <c r="E116" s="113"/>
      <c r="F116" s="113"/>
      <c r="G116" s="113"/>
      <c r="H116" s="113"/>
      <c r="I116" s="113"/>
      <c r="J116" s="113"/>
    </row>
    <row r="117" spans="1:10" x14ac:dyDescent="0.25">
      <c r="A117" s="112"/>
      <c r="B117" s="181" t="s">
        <v>102</v>
      </c>
      <c r="C117" s="324">
        <f>C115</f>
        <v>318.67646906696831</v>
      </c>
      <c r="D117" s="321">
        <f>D115</f>
        <v>0.2301184444149301</v>
      </c>
      <c r="E117" s="113"/>
      <c r="F117" s="113"/>
      <c r="G117" s="113"/>
      <c r="H117" s="113"/>
      <c r="I117" s="113"/>
      <c r="J117" s="113"/>
    </row>
    <row r="118" spans="1:10" x14ac:dyDescent="0.25">
      <c r="A118" s="112"/>
      <c r="B118" s="113"/>
      <c r="C118" s="113"/>
      <c r="D118" s="113"/>
      <c r="E118" s="113"/>
      <c r="F118" s="113"/>
      <c r="G118" s="113"/>
      <c r="H118" s="113"/>
      <c r="I118" s="113"/>
      <c r="J118" s="113"/>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tabColor rgb="FFFFFF00"/>
    <pageSetUpPr fitToPage="1"/>
  </sheetPr>
  <dimension ref="A1:P39"/>
  <sheetViews>
    <sheetView workbookViewId="0">
      <selection activeCell="G44" sqref="G44"/>
    </sheetView>
  </sheetViews>
  <sheetFormatPr baseColWidth="10" defaultColWidth="9.140625" defaultRowHeight="15" x14ac:dyDescent="0.25"/>
  <cols>
    <col min="1" max="1" width="6.7109375" customWidth="1"/>
    <col min="2" max="2" width="16.7109375" customWidth="1"/>
    <col min="3" max="3" width="20.7109375" customWidth="1"/>
    <col min="4" max="15" width="14.7109375" customWidth="1"/>
  </cols>
  <sheetData>
    <row r="1" spans="1:16" x14ac:dyDescent="0.25">
      <c r="A1" s="231"/>
      <c r="B1" s="232" t="s">
        <v>1007</v>
      </c>
      <c r="C1" s="233"/>
      <c r="D1" s="233"/>
      <c r="E1" s="233"/>
      <c r="F1" s="233"/>
      <c r="G1" s="233"/>
      <c r="H1" s="233"/>
      <c r="I1" s="233"/>
      <c r="J1" s="233"/>
      <c r="K1" s="233"/>
      <c r="L1" s="233"/>
      <c r="M1" s="233"/>
      <c r="N1" s="233"/>
      <c r="O1" s="233"/>
      <c r="P1" s="233"/>
    </row>
    <row r="2" spans="1:16" x14ac:dyDescent="0.25">
      <c r="A2" s="234"/>
      <c r="B2" s="1"/>
      <c r="C2" s="1"/>
      <c r="D2" s="1"/>
      <c r="E2" s="1"/>
      <c r="F2" s="1"/>
      <c r="G2" s="1"/>
      <c r="H2" s="1"/>
      <c r="I2" s="1"/>
      <c r="J2" s="1"/>
      <c r="K2" s="1"/>
      <c r="L2" s="1"/>
      <c r="M2" s="1"/>
      <c r="N2" s="1"/>
    </row>
    <row r="3" spans="1:16" x14ac:dyDescent="0.25">
      <c r="A3" s="234"/>
      <c r="B3" s="235" t="s">
        <v>1098</v>
      </c>
      <c r="C3" s="236" t="s">
        <v>3</v>
      </c>
      <c r="D3" s="237"/>
      <c r="E3" s="238"/>
      <c r="F3" s="1"/>
      <c r="G3" s="1"/>
      <c r="H3" s="1"/>
      <c r="I3" s="1"/>
      <c r="J3" s="1"/>
      <c r="K3" s="1"/>
      <c r="L3" s="1"/>
      <c r="M3" s="1"/>
      <c r="N3" s="1"/>
    </row>
    <row r="4" spans="1:16" x14ac:dyDescent="0.25">
      <c r="A4" s="234"/>
      <c r="B4" s="235" t="s">
        <v>1099</v>
      </c>
      <c r="C4" s="371">
        <v>45291</v>
      </c>
      <c r="D4" s="1" t="s">
        <v>1010</v>
      </c>
      <c r="E4" s="1"/>
      <c r="F4" s="1"/>
      <c r="G4" s="1"/>
      <c r="H4" s="1"/>
      <c r="I4" s="1"/>
      <c r="J4" s="1"/>
      <c r="K4" s="1"/>
      <c r="L4" s="1"/>
      <c r="M4" s="1"/>
      <c r="N4" s="1"/>
    </row>
    <row r="5" spans="1:16" x14ac:dyDescent="0.25">
      <c r="A5" s="234"/>
      <c r="B5" s="1"/>
      <c r="C5" s="1"/>
      <c r="D5" s="1"/>
      <c r="E5" s="1"/>
      <c r="F5" s="1"/>
      <c r="G5" s="1"/>
      <c r="H5" s="1"/>
      <c r="I5" s="1"/>
      <c r="J5" s="1"/>
      <c r="K5" s="1"/>
      <c r="L5" s="1"/>
      <c r="M5" s="1"/>
      <c r="N5" s="1"/>
    </row>
    <row r="6" spans="1:16" x14ac:dyDescent="0.25">
      <c r="A6" s="239">
        <v>5</v>
      </c>
      <c r="B6" s="232" t="s">
        <v>1100</v>
      </c>
      <c r="C6" s="232"/>
      <c r="D6" s="232"/>
      <c r="E6" s="232"/>
      <c r="F6" s="232"/>
      <c r="G6" s="232"/>
      <c r="H6" s="232"/>
      <c r="I6" s="232"/>
      <c r="J6" s="232"/>
      <c r="K6" s="232"/>
      <c r="L6" s="232"/>
      <c r="M6" s="232"/>
      <c r="N6" s="232"/>
      <c r="O6" s="232"/>
      <c r="P6" s="233"/>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40" t="s">
        <v>1101</v>
      </c>
      <c r="B9" s="241" t="s">
        <v>1102</v>
      </c>
      <c r="C9" s="1"/>
      <c r="D9" s="1"/>
      <c r="E9" s="1"/>
      <c r="F9" s="1"/>
      <c r="G9" s="1"/>
      <c r="H9" s="1"/>
      <c r="I9" s="1"/>
      <c r="J9" s="1"/>
      <c r="K9" s="1"/>
      <c r="L9" s="1"/>
      <c r="M9" s="1"/>
      <c r="N9" s="1"/>
    </row>
    <row r="10" spans="1:16" x14ac:dyDescent="0.25">
      <c r="A10" s="240"/>
      <c r="B10" s="1"/>
      <c r="C10" s="1"/>
      <c r="D10" s="1"/>
      <c r="E10" s="1"/>
      <c r="F10" s="1"/>
      <c r="G10" s="1"/>
      <c r="H10" s="1"/>
      <c r="I10" s="1"/>
      <c r="J10" s="1"/>
      <c r="K10" s="1"/>
      <c r="L10" s="1"/>
      <c r="M10" s="1"/>
      <c r="N10" s="1"/>
    </row>
    <row r="11" spans="1:16" ht="25.5" x14ac:dyDescent="0.25">
      <c r="A11" s="240"/>
      <c r="B11" s="1"/>
      <c r="C11" s="252" t="s">
        <v>1103</v>
      </c>
      <c r="D11" s="1"/>
      <c r="E11" s="1"/>
      <c r="F11" s="1"/>
      <c r="G11" s="1"/>
      <c r="H11" s="1"/>
      <c r="I11" s="1"/>
      <c r="J11" s="1"/>
      <c r="K11" s="1"/>
      <c r="L11" s="1"/>
      <c r="M11" s="1"/>
      <c r="N11" s="1"/>
    </row>
    <row r="12" spans="1:16" x14ac:dyDescent="0.25">
      <c r="A12" s="240"/>
      <c r="B12" s="242" t="s">
        <v>1104</v>
      </c>
      <c r="C12" s="365">
        <f>1-C14-C15-C16-C19</f>
        <v>0.99515158898902956</v>
      </c>
      <c r="D12" s="1"/>
      <c r="E12" s="1"/>
      <c r="F12" s="1"/>
      <c r="G12" s="1"/>
      <c r="H12" s="1"/>
      <c r="I12" s="1"/>
      <c r="J12" s="1"/>
      <c r="K12" s="1"/>
      <c r="L12" s="1"/>
      <c r="M12" s="1"/>
      <c r="N12" s="1"/>
    </row>
    <row r="13" spans="1:16" x14ac:dyDescent="0.25">
      <c r="A13" s="240"/>
      <c r="B13" s="243" t="s">
        <v>1105</v>
      </c>
      <c r="C13" s="244"/>
      <c r="D13" s="1"/>
      <c r="E13" s="1"/>
      <c r="F13" s="1"/>
      <c r="G13" s="1"/>
      <c r="H13" s="1"/>
      <c r="I13" s="1"/>
      <c r="J13" s="1"/>
      <c r="K13" s="1"/>
      <c r="L13" s="1"/>
      <c r="M13" s="1"/>
      <c r="N13" s="1"/>
    </row>
    <row r="14" spans="1:16" x14ac:dyDescent="0.25">
      <c r="A14" s="240"/>
      <c r="B14" s="245" t="s">
        <v>1106</v>
      </c>
      <c r="C14" s="366">
        <v>4.6212018604606568E-3</v>
      </c>
      <c r="D14" s="1"/>
      <c r="E14" s="1"/>
      <c r="F14" s="1"/>
      <c r="G14" s="1"/>
      <c r="H14" s="1"/>
      <c r="I14" s="1"/>
      <c r="J14" s="1"/>
      <c r="K14" s="1"/>
      <c r="L14" s="1"/>
      <c r="M14" s="1"/>
      <c r="N14" s="1"/>
    </row>
    <row r="15" spans="1:16" x14ac:dyDescent="0.25">
      <c r="A15" s="240"/>
      <c r="B15" s="245" t="s">
        <v>1107</v>
      </c>
      <c r="C15" s="366">
        <v>2.272091505097312E-4</v>
      </c>
      <c r="D15" s="1"/>
      <c r="E15" s="1"/>
      <c r="F15" s="1"/>
      <c r="G15" s="1"/>
      <c r="H15" s="1"/>
      <c r="I15" s="1"/>
      <c r="J15" s="1"/>
      <c r="K15" s="1"/>
      <c r="L15" s="1"/>
      <c r="M15" s="1"/>
      <c r="N15" s="1"/>
    </row>
    <row r="16" spans="1:16" x14ac:dyDescent="0.25">
      <c r="A16" s="240"/>
      <c r="B16" s="245" t="s">
        <v>1108</v>
      </c>
      <c r="C16" s="366">
        <v>0</v>
      </c>
      <c r="D16" s="1"/>
      <c r="E16" s="1"/>
      <c r="F16" s="1"/>
      <c r="G16" s="1"/>
      <c r="H16" s="1"/>
      <c r="I16" s="1"/>
      <c r="J16" s="1"/>
      <c r="K16" s="1"/>
      <c r="L16" s="1"/>
      <c r="M16" s="1"/>
      <c r="N16" s="1"/>
    </row>
    <row r="17" spans="1:15" x14ac:dyDescent="0.25">
      <c r="A17" s="240"/>
      <c r="B17" s="245" t="s">
        <v>1109</v>
      </c>
      <c r="C17" s="366">
        <v>0</v>
      </c>
      <c r="D17" s="1"/>
      <c r="E17" s="1"/>
      <c r="F17" s="1"/>
      <c r="G17" s="1"/>
      <c r="H17" s="1"/>
      <c r="I17" s="1"/>
      <c r="J17" s="1"/>
      <c r="K17" s="1"/>
      <c r="L17" s="1"/>
      <c r="M17" s="1"/>
      <c r="N17" s="1"/>
    </row>
    <row r="18" spans="1:15" x14ac:dyDescent="0.25">
      <c r="A18" s="240"/>
      <c r="B18" s="245" t="s">
        <v>1110</v>
      </c>
      <c r="C18" s="366">
        <v>0</v>
      </c>
      <c r="D18" s="1"/>
      <c r="E18" s="1"/>
      <c r="F18" s="1"/>
      <c r="G18" s="1"/>
      <c r="H18" s="1"/>
      <c r="I18" s="1"/>
      <c r="J18" s="1"/>
      <c r="K18" s="1"/>
      <c r="L18" s="1"/>
      <c r="M18" s="1"/>
      <c r="N18" s="1"/>
    </row>
    <row r="19" spans="1:15" x14ac:dyDescent="0.25">
      <c r="A19" s="195"/>
      <c r="B19" s="246" t="s">
        <v>1111</v>
      </c>
      <c r="C19" s="367">
        <f>C17+C18</f>
        <v>0</v>
      </c>
      <c r="D19" s="2"/>
      <c r="E19" s="2"/>
      <c r="F19" s="2"/>
      <c r="G19" s="2"/>
      <c r="H19" s="2"/>
      <c r="I19" s="2"/>
      <c r="J19" s="2"/>
      <c r="K19" s="2"/>
      <c r="L19" s="2"/>
      <c r="M19" s="2"/>
      <c r="N19" s="2"/>
    </row>
    <row r="20" spans="1:15" x14ac:dyDescent="0.25">
      <c r="A20" s="240"/>
      <c r="B20" s="1"/>
      <c r="C20" s="1"/>
      <c r="D20" s="1"/>
      <c r="E20" s="1"/>
      <c r="F20" s="1"/>
      <c r="G20" s="1"/>
      <c r="H20" s="1"/>
      <c r="I20" s="1"/>
      <c r="J20" s="1"/>
      <c r="K20" s="1"/>
      <c r="L20" s="1"/>
      <c r="M20" s="1"/>
      <c r="N20" s="1"/>
    </row>
    <row r="21" spans="1:15" x14ac:dyDescent="0.25">
      <c r="A21" s="240" t="s">
        <v>1112</v>
      </c>
      <c r="B21" s="247" t="s">
        <v>1113</v>
      </c>
      <c r="C21" s="1"/>
      <c r="D21" s="1"/>
      <c r="E21" s="1"/>
      <c r="F21" s="1"/>
      <c r="G21" s="1"/>
      <c r="H21" s="1"/>
      <c r="I21" s="1"/>
      <c r="J21" s="1"/>
      <c r="K21" s="1"/>
      <c r="L21" s="1"/>
      <c r="M21" s="1"/>
      <c r="N21" s="1"/>
    </row>
    <row r="22" spans="1:15" x14ac:dyDescent="0.25">
      <c r="A22" s="240"/>
      <c r="B22" s="247"/>
      <c r="C22" s="1"/>
      <c r="D22" s="1"/>
      <c r="E22" s="1"/>
      <c r="F22" s="1"/>
      <c r="G22" s="1"/>
      <c r="H22" s="1"/>
      <c r="I22" s="1"/>
      <c r="J22" s="1"/>
      <c r="K22" s="1"/>
      <c r="L22" s="1"/>
      <c r="M22" s="1"/>
      <c r="N22" s="1"/>
    </row>
    <row r="23" spans="1:15" x14ac:dyDescent="0.25">
      <c r="A23" s="240"/>
      <c r="B23" s="247"/>
      <c r="C23" s="1"/>
      <c r="D23" s="248"/>
      <c r="E23" s="248"/>
      <c r="F23" s="248"/>
      <c r="G23" s="248"/>
      <c r="H23" s="249"/>
      <c r="I23" s="248"/>
      <c r="J23" s="248"/>
      <c r="K23" s="248"/>
      <c r="L23" s="248"/>
      <c r="M23" s="248"/>
      <c r="N23" s="248"/>
    </row>
    <row r="24" spans="1:15" x14ac:dyDescent="0.25">
      <c r="A24" s="240"/>
      <c r="B24" s="1"/>
      <c r="C24" s="1"/>
      <c r="D24" s="1"/>
      <c r="E24" s="1"/>
      <c r="F24" s="1"/>
      <c r="G24" s="1"/>
      <c r="H24" s="1"/>
      <c r="I24" s="1"/>
      <c r="J24" s="1"/>
      <c r="K24" s="1"/>
      <c r="L24" s="1"/>
      <c r="M24" s="1"/>
      <c r="N24" s="1"/>
    </row>
    <row r="25" spans="1:15" ht="63.75" x14ac:dyDescent="0.25">
      <c r="A25" s="250"/>
      <c r="B25" s="251"/>
      <c r="C25" s="251"/>
      <c r="D25" s="252" t="s">
        <v>1114</v>
      </c>
      <c r="E25" s="252" t="s">
        <v>1115</v>
      </c>
      <c r="F25" s="252" t="s">
        <v>1116</v>
      </c>
      <c r="G25" s="252" t="s">
        <v>1117</v>
      </c>
      <c r="H25" s="252" t="s">
        <v>1118</v>
      </c>
      <c r="I25" s="252" t="s">
        <v>1119</v>
      </c>
      <c r="J25" s="252" t="s">
        <v>1120</v>
      </c>
      <c r="K25" s="252" t="s">
        <v>1121</v>
      </c>
      <c r="L25" s="252" t="s">
        <v>1122</v>
      </c>
      <c r="M25" s="252" t="s">
        <v>1123</v>
      </c>
      <c r="N25" s="252" t="s">
        <v>102</v>
      </c>
      <c r="O25" s="252" t="s">
        <v>1124</v>
      </c>
    </row>
    <row r="26" spans="1:15" s="368" customFormat="1" x14ac:dyDescent="0.25">
      <c r="A26" s="250"/>
      <c r="B26" s="395" t="s">
        <v>593</v>
      </c>
      <c r="C26" s="396"/>
      <c r="D26" s="325">
        <v>0</v>
      </c>
      <c r="E26" s="325">
        <v>0</v>
      </c>
      <c r="F26" s="325">
        <v>0</v>
      </c>
      <c r="G26" s="325">
        <v>16.181126436500001</v>
      </c>
      <c r="H26" s="325">
        <v>0</v>
      </c>
      <c r="I26" s="325">
        <v>0</v>
      </c>
      <c r="J26" s="325">
        <v>0</v>
      </c>
      <c r="K26" s="325">
        <v>0</v>
      </c>
      <c r="L26" s="325">
        <v>0</v>
      </c>
      <c r="M26" s="325">
        <v>0</v>
      </c>
      <c r="N26" s="325">
        <f t="shared" ref="N26:N37" si="0">SUM(D26:M26)</f>
        <v>16.181126436500001</v>
      </c>
      <c r="O26" s="327">
        <f t="shared" ref="O26:O37" si="1">N26/N$38</f>
        <v>9.64405325196788E-4</v>
      </c>
    </row>
    <row r="27" spans="1:15" s="368" customFormat="1" x14ac:dyDescent="0.25">
      <c r="A27" s="250"/>
      <c r="B27" s="395" t="s">
        <v>595</v>
      </c>
      <c r="C27" s="396"/>
      <c r="D27" s="325">
        <v>0</v>
      </c>
      <c r="E27" s="325">
        <v>0</v>
      </c>
      <c r="F27" s="325">
        <v>0</v>
      </c>
      <c r="G27" s="325">
        <v>126.4613643987</v>
      </c>
      <c r="H27" s="325">
        <v>0</v>
      </c>
      <c r="I27" s="325">
        <v>31.5</v>
      </c>
      <c r="J27" s="325">
        <v>0</v>
      </c>
      <c r="K27" s="325">
        <v>0</v>
      </c>
      <c r="L27" s="325">
        <v>0</v>
      </c>
      <c r="M27" s="325">
        <v>0</v>
      </c>
      <c r="N27" s="325">
        <f t="shared" si="0"/>
        <v>157.9613643987</v>
      </c>
      <c r="O27" s="327">
        <f t="shared" si="1"/>
        <v>9.4145967896168102E-3</v>
      </c>
    </row>
    <row r="28" spans="1:15" s="368" customFormat="1" x14ac:dyDescent="0.25">
      <c r="A28" s="250"/>
      <c r="B28" s="395" t="s">
        <v>605</v>
      </c>
      <c r="C28" s="396"/>
      <c r="D28" s="325">
        <v>0</v>
      </c>
      <c r="E28" s="325">
        <v>0</v>
      </c>
      <c r="F28" s="325">
        <v>0</v>
      </c>
      <c r="G28" s="325">
        <v>72.333103454298652</v>
      </c>
      <c r="H28" s="325">
        <v>0</v>
      </c>
      <c r="I28" s="325">
        <v>0</v>
      </c>
      <c r="J28" s="325">
        <v>0</v>
      </c>
      <c r="K28" s="325">
        <v>0</v>
      </c>
      <c r="L28" s="325">
        <v>0</v>
      </c>
      <c r="M28" s="325">
        <v>0</v>
      </c>
      <c r="N28" s="325">
        <f t="shared" si="0"/>
        <v>72.333103454298652</v>
      </c>
      <c r="O28" s="327">
        <f t="shared" si="1"/>
        <v>4.3110985154890518E-3</v>
      </c>
    </row>
    <row r="29" spans="1:15" s="368" customFormat="1" x14ac:dyDescent="0.25">
      <c r="A29" s="250"/>
      <c r="B29" s="395" t="s">
        <v>609</v>
      </c>
      <c r="C29" s="396"/>
      <c r="D29" s="325">
        <v>0</v>
      </c>
      <c r="E29" s="325">
        <v>0</v>
      </c>
      <c r="F29" s="325">
        <v>0</v>
      </c>
      <c r="G29" s="325">
        <v>4.6297257534999998</v>
      </c>
      <c r="H29" s="325">
        <v>0</v>
      </c>
      <c r="I29" s="325">
        <v>0</v>
      </c>
      <c r="J29" s="325">
        <v>0</v>
      </c>
      <c r="K29" s="325">
        <v>0</v>
      </c>
      <c r="L29" s="325">
        <v>0</v>
      </c>
      <c r="M29" s="325">
        <v>0</v>
      </c>
      <c r="N29" s="325">
        <f t="shared" si="0"/>
        <v>4.6297257534999998</v>
      </c>
      <c r="O29" s="327">
        <f t="shared" si="1"/>
        <v>2.7593457034020202E-4</v>
      </c>
    </row>
    <row r="30" spans="1:15" s="368" customFormat="1" x14ac:dyDescent="0.25">
      <c r="A30" s="250"/>
      <c r="B30" s="395" t="s">
        <v>2</v>
      </c>
      <c r="C30" s="396"/>
      <c r="D30" s="325">
        <v>0</v>
      </c>
      <c r="E30" s="325">
        <v>98.725423460000002</v>
      </c>
      <c r="F30" s="325">
        <v>42.013043430000003</v>
      </c>
      <c r="G30" s="325">
        <v>2426.5970494925691</v>
      </c>
      <c r="H30" s="325">
        <v>3457.1803621700001</v>
      </c>
      <c r="I30" s="325">
        <v>250.4061562</v>
      </c>
      <c r="J30" s="325">
        <v>4813.1409858200004</v>
      </c>
      <c r="K30" s="325">
        <v>465.67295414</v>
      </c>
      <c r="L30" s="325">
        <v>2005.7222372599999</v>
      </c>
      <c r="M30" s="325">
        <v>175.42984053999999</v>
      </c>
      <c r="N30" s="325">
        <f t="shared" si="0"/>
        <v>13734.888052512568</v>
      </c>
      <c r="O30" s="327">
        <f t="shared" si="1"/>
        <v>0.81860797706553168</v>
      </c>
    </row>
    <row r="31" spans="1:15" s="368" customFormat="1" x14ac:dyDescent="0.25">
      <c r="A31" s="250"/>
      <c r="B31" s="395" t="s">
        <v>612</v>
      </c>
      <c r="C31" s="396"/>
      <c r="D31" s="325">
        <v>0</v>
      </c>
      <c r="E31" s="325">
        <v>0</v>
      </c>
      <c r="F31" s="325">
        <v>0</v>
      </c>
      <c r="G31" s="325">
        <v>318.10891782236877</v>
      </c>
      <c r="H31" s="325">
        <v>0</v>
      </c>
      <c r="I31" s="325">
        <v>0</v>
      </c>
      <c r="J31" s="325">
        <v>0</v>
      </c>
      <c r="K31" s="325">
        <v>0</v>
      </c>
      <c r="L31" s="325">
        <v>0</v>
      </c>
      <c r="M31" s="325">
        <v>0</v>
      </c>
      <c r="N31" s="325">
        <f t="shared" si="0"/>
        <v>318.10891782236877</v>
      </c>
      <c r="O31" s="327">
        <f t="shared" si="1"/>
        <v>1.8959491821809043E-2</v>
      </c>
    </row>
    <row r="32" spans="1:15" s="368" customFormat="1" x14ac:dyDescent="0.25">
      <c r="A32" s="250"/>
      <c r="B32" s="395" t="s">
        <v>668</v>
      </c>
      <c r="C32" s="396"/>
      <c r="D32" s="325">
        <v>0</v>
      </c>
      <c r="E32" s="325">
        <v>345.21199697999998</v>
      </c>
      <c r="F32" s="325">
        <v>0</v>
      </c>
      <c r="G32" s="325">
        <v>0</v>
      </c>
      <c r="H32" s="325">
        <v>0</v>
      </c>
      <c r="I32" s="325">
        <v>0</v>
      </c>
      <c r="J32" s="325">
        <v>0</v>
      </c>
      <c r="K32" s="325">
        <v>0</v>
      </c>
      <c r="L32" s="325">
        <v>0</v>
      </c>
      <c r="M32" s="325">
        <v>0</v>
      </c>
      <c r="N32" s="325">
        <f t="shared" si="0"/>
        <v>345.21199697999998</v>
      </c>
      <c r="O32" s="327">
        <f t="shared" si="1"/>
        <v>2.0574852406958971E-2</v>
      </c>
    </row>
    <row r="33" spans="1:15" s="368" customFormat="1" x14ac:dyDescent="0.25">
      <c r="A33" s="250"/>
      <c r="B33" s="395" t="s">
        <v>1125</v>
      </c>
      <c r="C33" s="396"/>
      <c r="D33" s="325">
        <v>0</v>
      </c>
      <c r="E33" s="325">
        <v>0</v>
      </c>
      <c r="F33" s="325">
        <v>0</v>
      </c>
      <c r="G33" s="325">
        <v>675.31151412823306</v>
      </c>
      <c r="H33" s="325">
        <v>0</v>
      </c>
      <c r="I33" s="325">
        <v>0</v>
      </c>
      <c r="J33" s="325">
        <v>0</v>
      </c>
      <c r="K33" s="325">
        <v>0</v>
      </c>
      <c r="L33" s="325">
        <v>0</v>
      </c>
      <c r="M33" s="325">
        <v>0</v>
      </c>
      <c r="N33" s="325">
        <f t="shared" si="0"/>
        <v>675.31151412823306</v>
      </c>
      <c r="O33" s="327">
        <f t="shared" si="1"/>
        <v>4.0248991499311548E-2</v>
      </c>
    </row>
    <row r="34" spans="1:15" s="368" customFormat="1" x14ac:dyDescent="0.25">
      <c r="A34" s="250"/>
      <c r="B34" s="395" t="s">
        <v>642</v>
      </c>
      <c r="C34" s="396"/>
      <c r="D34" s="325">
        <v>0</v>
      </c>
      <c r="E34" s="325">
        <v>0</v>
      </c>
      <c r="F34" s="325">
        <v>0</v>
      </c>
      <c r="G34" s="325">
        <v>88.826883859999995</v>
      </c>
      <c r="H34" s="325">
        <v>0</v>
      </c>
      <c r="I34" s="325">
        <v>0</v>
      </c>
      <c r="J34" s="325">
        <v>0</v>
      </c>
      <c r="K34" s="325">
        <v>0</v>
      </c>
      <c r="L34" s="325">
        <v>0</v>
      </c>
      <c r="M34" s="325">
        <v>0</v>
      </c>
      <c r="N34" s="325">
        <f t="shared" si="0"/>
        <v>88.826883859999995</v>
      </c>
      <c r="O34" s="327">
        <f t="shared" si="1"/>
        <v>5.2941382141347441E-3</v>
      </c>
    </row>
    <row r="35" spans="1:15" s="368" customFormat="1" x14ac:dyDescent="0.25">
      <c r="A35" s="250"/>
      <c r="B35" s="395" t="s">
        <v>666</v>
      </c>
      <c r="C35" s="396"/>
      <c r="D35" s="325">
        <v>419.46514779447512</v>
      </c>
      <c r="E35" s="325">
        <v>0</v>
      </c>
      <c r="F35" s="325">
        <v>0</v>
      </c>
      <c r="G35" s="325">
        <v>0</v>
      </c>
      <c r="H35" s="325">
        <v>0</v>
      </c>
      <c r="I35" s="325">
        <v>0</v>
      </c>
      <c r="J35" s="325">
        <v>0</v>
      </c>
      <c r="K35" s="325">
        <v>0</v>
      </c>
      <c r="L35" s="325">
        <v>0</v>
      </c>
      <c r="M35" s="325">
        <v>0</v>
      </c>
      <c r="N35" s="325">
        <f t="shared" si="0"/>
        <v>419.46514779447512</v>
      </c>
      <c r="O35" s="327">
        <f t="shared" si="1"/>
        <v>2.5000386954207057E-2</v>
      </c>
    </row>
    <row r="36" spans="1:15" s="368" customFormat="1" x14ac:dyDescent="0.25">
      <c r="A36" s="250"/>
      <c r="B36" s="395" t="s">
        <v>1126</v>
      </c>
      <c r="C36" s="396"/>
      <c r="D36" s="325">
        <v>0</v>
      </c>
      <c r="E36" s="325">
        <v>0</v>
      </c>
      <c r="F36" s="325">
        <v>0</v>
      </c>
      <c r="G36" s="325">
        <v>910.59545606217193</v>
      </c>
      <c r="H36" s="325">
        <v>0</v>
      </c>
      <c r="I36" s="325">
        <v>0</v>
      </c>
      <c r="J36" s="325">
        <v>0</v>
      </c>
      <c r="K36" s="325">
        <v>0</v>
      </c>
      <c r="L36" s="325">
        <v>0</v>
      </c>
      <c r="M36" s="325">
        <v>0</v>
      </c>
      <c r="N36" s="325">
        <f t="shared" si="0"/>
        <v>910.59545606217193</v>
      </c>
      <c r="O36" s="327">
        <f t="shared" si="1"/>
        <v>5.4272062601613817E-2</v>
      </c>
    </row>
    <row r="37" spans="1:15" s="368" customFormat="1" x14ac:dyDescent="0.25">
      <c r="A37" s="250"/>
      <c r="B37" s="395" t="s">
        <v>1127</v>
      </c>
      <c r="C37" s="396"/>
      <c r="D37" s="325">
        <v>0</v>
      </c>
      <c r="E37" s="325">
        <v>0</v>
      </c>
      <c r="F37" s="325">
        <v>0</v>
      </c>
      <c r="G37" s="325">
        <v>34.832924509999998</v>
      </c>
      <c r="H37" s="325">
        <v>0</v>
      </c>
      <c r="I37" s="325">
        <v>0</v>
      </c>
      <c r="J37" s="325">
        <v>0</v>
      </c>
      <c r="K37" s="325">
        <v>0</v>
      </c>
      <c r="L37" s="325">
        <v>0</v>
      </c>
      <c r="M37" s="325">
        <v>0</v>
      </c>
      <c r="N37" s="325">
        <f t="shared" si="0"/>
        <v>34.832924509999998</v>
      </c>
      <c r="O37" s="327">
        <f t="shared" si="1"/>
        <v>2.0760642357904929E-3</v>
      </c>
    </row>
    <row r="38" spans="1:15" x14ac:dyDescent="0.25">
      <c r="A38" s="240"/>
      <c r="B38" s="393" t="s">
        <v>102</v>
      </c>
      <c r="C38" s="394"/>
      <c r="D38" s="326">
        <f t="shared" ref="D38:O38" si="2">SUM(D26:D37)</f>
        <v>419.46514779447512</v>
      </c>
      <c r="E38" s="326">
        <f t="shared" si="2"/>
        <v>443.93742043999998</v>
      </c>
      <c r="F38" s="326">
        <f t="shared" si="2"/>
        <v>42.013043430000003</v>
      </c>
      <c r="G38" s="326">
        <f t="shared" si="2"/>
        <v>4673.8780659183421</v>
      </c>
      <c r="H38" s="326">
        <f t="shared" si="2"/>
        <v>3457.1803621700001</v>
      </c>
      <c r="I38" s="326">
        <f t="shared" si="2"/>
        <v>281.9061562</v>
      </c>
      <c r="J38" s="326">
        <f t="shared" si="2"/>
        <v>4813.1409858200004</v>
      </c>
      <c r="K38" s="326">
        <f t="shared" si="2"/>
        <v>465.67295414</v>
      </c>
      <c r="L38" s="326">
        <f t="shared" si="2"/>
        <v>2005.7222372599999</v>
      </c>
      <c r="M38" s="326">
        <f t="shared" si="2"/>
        <v>175.42984053999999</v>
      </c>
      <c r="N38" s="326">
        <f t="shared" si="2"/>
        <v>16778.346213712812</v>
      </c>
      <c r="O38" s="328">
        <f t="shared" si="2"/>
        <v>1</v>
      </c>
    </row>
    <row r="39" spans="1:15" x14ac:dyDescent="0.25">
      <c r="A39" s="240"/>
      <c r="B39" s="1"/>
      <c r="C39" s="1"/>
      <c r="D39" s="1"/>
      <c r="E39" s="1"/>
      <c r="F39" s="1"/>
      <c r="G39" s="1"/>
      <c r="H39" s="1"/>
      <c r="I39" s="1"/>
      <c r="J39" s="1"/>
      <c r="K39" s="1"/>
      <c r="L39" s="1"/>
      <c r="M39" s="1"/>
      <c r="N39" s="1"/>
    </row>
  </sheetData>
  <mergeCells count="13">
    <mergeCell ref="B38:C38"/>
    <mergeCell ref="B26:C26"/>
    <mergeCell ref="B27:C27"/>
    <mergeCell ref="B28:C28"/>
    <mergeCell ref="B29:C29"/>
    <mergeCell ref="B30:C30"/>
    <mergeCell ref="B31:C31"/>
    <mergeCell ref="B32:C32"/>
    <mergeCell ref="B33:C33"/>
    <mergeCell ref="B34:C34"/>
    <mergeCell ref="B35:C35"/>
    <mergeCell ref="B36:C36"/>
    <mergeCell ref="B37:C37"/>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tabColor rgb="FFFFFF00"/>
    <pageSetUpPr fitToPage="1"/>
  </sheetPr>
  <dimension ref="A1:H47"/>
  <sheetViews>
    <sheetView workbookViewId="0">
      <selection activeCell="P23" sqref="P23"/>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53"/>
      <c r="B1" s="254" t="s">
        <v>1007</v>
      </c>
      <c r="C1" s="255"/>
      <c r="D1" s="255"/>
      <c r="E1" s="255"/>
      <c r="F1" s="255"/>
      <c r="G1" s="255"/>
      <c r="H1" s="255"/>
    </row>
    <row r="2" spans="1:8" x14ac:dyDescent="0.25">
      <c r="A2" s="256"/>
      <c r="B2" s="2"/>
      <c r="C2" s="2"/>
      <c r="D2" s="2"/>
      <c r="E2" s="2"/>
      <c r="F2" s="2"/>
      <c r="G2" s="2"/>
      <c r="H2" s="2"/>
    </row>
    <row r="3" spans="1:8" x14ac:dyDescent="0.25">
      <c r="A3" s="256"/>
      <c r="B3" s="257" t="s">
        <v>1008</v>
      </c>
      <c r="C3" s="258" t="s">
        <v>3</v>
      </c>
      <c r="D3" s="259"/>
      <c r="E3" s="260"/>
      <c r="F3" s="2"/>
      <c r="G3" s="2"/>
      <c r="H3" s="2"/>
    </row>
    <row r="4" spans="1:8" x14ac:dyDescent="0.25">
      <c r="A4" s="256"/>
      <c r="B4" s="257" t="s">
        <v>1009</v>
      </c>
      <c r="C4" s="370">
        <v>45291</v>
      </c>
      <c r="D4" s="2" t="s">
        <v>1010</v>
      </c>
      <c r="E4" s="2"/>
      <c r="F4" s="2"/>
      <c r="G4" s="2"/>
      <c r="H4" s="2"/>
    </row>
    <row r="5" spans="1:8" x14ac:dyDescent="0.25">
      <c r="A5" s="256"/>
      <c r="B5" s="2"/>
      <c r="C5" s="2"/>
      <c r="D5" s="2"/>
      <c r="E5" s="2"/>
      <c r="F5" s="2"/>
      <c r="G5" s="2"/>
      <c r="H5" s="2"/>
    </row>
    <row r="6" spans="1:8" x14ac:dyDescent="0.25">
      <c r="A6" s="261">
        <v>6</v>
      </c>
      <c r="B6" s="254" t="s">
        <v>1128</v>
      </c>
      <c r="C6" s="254"/>
      <c r="D6" s="254"/>
      <c r="E6" s="254"/>
      <c r="F6" s="254"/>
      <c r="G6" s="254"/>
      <c r="H6" s="254"/>
    </row>
    <row r="7" spans="1:8" x14ac:dyDescent="0.25">
      <c r="A7" s="195"/>
      <c r="B7" s="2"/>
      <c r="C7" s="2"/>
      <c r="D7" s="2"/>
      <c r="E7" s="2"/>
      <c r="F7" s="2"/>
      <c r="G7" s="2"/>
      <c r="H7" s="2"/>
    </row>
    <row r="8" spans="1:8" x14ac:dyDescent="0.25">
      <c r="A8" s="195"/>
      <c r="B8" s="2"/>
      <c r="C8" s="2"/>
      <c r="D8" s="2"/>
      <c r="E8" s="2"/>
      <c r="F8" s="2"/>
      <c r="G8" s="2"/>
      <c r="H8" s="2"/>
    </row>
    <row r="9" spans="1:8" x14ac:dyDescent="0.25">
      <c r="A9" s="195" t="s">
        <v>1129</v>
      </c>
      <c r="B9" s="262" t="s">
        <v>1130</v>
      </c>
      <c r="C9" s="2"/>
      <c r="D9" s="2"/>
      <c r="E9" s="2"/>
      <c r="F9" s="2"/>
      <c r="G9" s="2"/>
      <c r="H9" s="2"/>
    </row>
    <row r="10" spans="1:8" x14ac:dyDescent="0.25">
      <c r="A10" s="195"/>
      <c r="B10" s="113"/>
      <c r="C10" s="113"/>
      <c r="D10" s="329">
        <f>YEAR(C4)</f>
        <v>2023</v>
      </c>
      <c r="E10" s="330">
        <f>D10-1</f>
        <v>2022</v>
      </c>
      <c r="F10" s="330">
        <f>D10-2</f>
        <v>2021</v>
      </c>
      <c r="G10" s="331">
        <f>D10-3</f>
        <v>2020</v>
      </c>
      <c r="H10" s="2"/>
    </row>
    <row r="11" spans="1:8" x14ac:dyDescent="0.25">
      <c r="A11" s="195"/>
      <c r="B11" s="120" t="s">
        <v>1131</v>
      </c>
      <c r="C11" s="121"/>
      <c r="D11" s="332">
        <v>0</v>
      </c>
      <c r="E11" s="333">
        <v>1000</v>
      </c>
      <c r="F11" s="333">
        <v>2250</v>
      </c>
      <c r="G11" s="334">
        <v>2250</v>
      </c>
      <c r="H11" s="2"/>
    </row>
    <row r="12" spans="1:8" x14ac:dyDescent="0.25">
      <c r="A12" s="195"/>
      <c r="B12" s="143" t="s">
        <v>1132</v>
      </c>
      <c r="C12" s="144"/>
      <c r="D12" s="335">
        <f>D13-D11</f>
        <v>12650</v>
      </c>
      <c r="E12" s="336">
        <f>E13-E11</f>
        <v>12220</v>
      </c>
      <c r="F12" s="336">
        <f t="shared" ref="F12:G12" si="0">F13-F11</f>
        <v>9720</v>
      </c>
      <c r="G12" s="363">
        <f t="shared" si="0"/>
        <v>9300</v>
      </c>
      <c r="H12" s="2"/>
    </row>
    <row r="13" spans="1:8" x14ac:dyDescent="0.25">
      <c r="A13" s="195"/>
      <c r="B13" s="172" t="s">
        <v>1133</v>
      </c>
      <c r="C13" s="174"/>
      <c r="D13" s="338">
        <f>D21</f>
        <v>12650</v>
      </c>
      <c r="E13" s="338">
        <f t="shared" ref="E13:F13" si="1">E21</f>
        <v>13220</v>
      </c>
      <c r="F13" s="338">
        <f t="shared" si="1"/>
        <v>11970</v>
      </c>
      <c r="G13" s="340">
        <f>G21</f>
        <v>11550</v>
      </c>
      <c r="H13" s="2"/>
    </row>
    <row r="14" spans="1:8" x14ac:dyDescent="0.25">
      <c r="A14" s="195"/>
      <c r="B14" s="113"/>
      <c r="C14" s="113"/>
      <c r="D14" s="116"/>
      <c r="E14" s="116"/>
      <c r="F14" s="116"/>
      <c r="G14" s="116"/>
      <c r="H14" s="2"/>
    </row>
    <row r="15" spans="1:8" x14ac:dyDescent="0.25">
      <c r="A15" s="195"/>
      <c r="B15" s="120" t="s">
        <v>1134</v>
      </c>
      <c r="C15" s="121"/>
      <c r="D15" s="341">
        <v>12650</v>
      </c>
      <c r="E15" s="341">
        <v>13220</v>
      </c>
      <c r="F15" s="341">
        <v>11970</v>
      </c>
      <c r="G15" s="342">
        <v>11550</v>
      </c>
      <c r="H15" s="2"/>
    </row>
    <row r="16" spans="1:8" x14ac:dyDescent="0.25">
      <c r="A16" s="195"/>
      <c r="B16" s="143" t="s">
        <v>1135</v>
      </c>
      <c r="C16" s="144"/>
      <c r="D16" s="343">
        <v>0</v>
      </c>
      <c r="E16" s="343">
        <v>0</v>
      </c>
      <c r="F16" s="343">
        <v>0</v>
      </c>
      <c r="G16" s="344">
        <v>0</v>
      </c>
      <c r="H16" s="2"/>
    </row>
    <row r="17" spans="1:8" x14ac:dyDescent="0.25">
      <c r="A17" s="195"/>
      <c r="B17" s="143" t="s">
        <v>1136</v>
      </c>
      <c r="C17" s="144"/>
      <c r="D17" s="343">
        <v>0</v>
      </c>
      <c r="E17" s="343">
        <v>0</v>
      </c>
      <c r="F17" s="345">
        <v>0</v>
      </c>
      <c r="G17" s="346">
        <v>0</v>
      </c>
      <c r="H17" s="2"/>
    </row>
    <row r="18" spans="1:8" x14ac:dyDescent="0.25">
      <c r="A18" s="195"/>
      <c r="B18" s="143" t="s">
        <v>1137</v>
      </c>
      <c r="C18" s="144"/>
      <c r="D18" s="343">
        <v>0</v>
      </c>
      <c r="E18" s="343">
        <v>0</v>
      </c>
      <c r="F18" s="345">
        <v>0</v>
      </c>
      <c r="G18" s="346">
        <v>0</v>
      </c>
      <c r="H18" s="2"/>
    </row>
    <row r="19" spans="1:8" x14ac:dyDescent="0.25">
      <c r="A19" s="195"/>
      <c r="B19" s="263" t="s">
        <v>1138</v>
      </c>
      <c r="C19" s="144"/>
      <c r="D19" s="343">
        <v>0</v>
      </c>
      <c r="E19" s="343">
        <v>0</v>
      </c>
      <c r="F19" s="345">
        <v>0</v>
      </c>
      <c r="G19" s="346">
        <v>0</v>
      </c>
      <c r="H19" s="2"/>
    </row>
    <row r="20" spans="1:8" x14ac:dyDescent="0.25">
      <c r="A20" s="195"/>
      <c r="B20" s="143" t="s">
        <v>100</v>
      </c>
      <c r="C20" s="144"/>
      <c r="D20" s="343">
        <v>0</v>
      </c>
      <c r="E20" s="343">
        <v>0</v>
      </c>
      <c r="F20" s="345">
        <v>0</v>
      </c>
      <c r="G20" s="346">
        <v>0</v>
      </c>
      <c r="H20" s="2"/>
    </row>
    <row r="21" spans="1:8" x14ac:dyDescent="0.25">
      <c r="A21" s="195"/>
      <c r="B21" s="172" t="s">
        <v>1133</v>
      </c>
      <c r="C21" s="174"/>
      <c r="D21" s="347">
        <f>D15+D16</f>
        <v>12650</v>
      </c>
      <c r="E21" s="347">
        <f t="shared" ref="E21:G21" si="2">E15+E16</f>
        <v>13220</v>
      </c>
      <c r="F21" s="347">
        <f t="shared" si="2"/>
        <v>11970</v>
      </c>
      <c r="G21" s="369">
        <f t="shared" si="2"/>
        <v>11550</v>
      </c>
      <c r="H21" s="2"/>
    </row>
    <row r="22" spans="1:8" x14ac:dyDescent="0.25">
      <c r="A22" s="195"/>
      <c r="B22" s="113"/>
      <c r="C22" s="113"/>
      <c r="D22" s="116"/>
      <c r="E22" s="116"/>
      <c r="F22" s="264"/>
      <c r="G22" s="264"/>
      <c r="H22" s="2"/>
    </row>
    <row r="23" spans="1:8" x14ac:dyDescent="0.25">
      <c r="A23" s="195"/>
      <c r="B23" s="120" t="s">
        <v>250</v>
      </c>
      <c r="C23" s="121"/>
      <c r="D23" s="332">
        <v>650</v>
      </c>
      <c r="E23" s="333">
        <v>1720</v>
      </c>
      <c r="F23" s="333">
        <v>2970</v>
      </c>
      <c r="G23" s="348">
        <v>5550</v>
      </c>
      <c r="H23" s="2"/>
    </row>
    <row r="24" spans="1:8" x14ac:dyDescent="0.25">
      <c r="A24" s="195"/>
      <c r="B24" s="143" t="s">
        <v>252</v>
      </c>
      <c r="C24" s="144"/>
      <c r="D24" s="335">
        <f>D26-D23-D25</f>
        <v>11850</v>
      </c>
      <c r="E24" s="335">
        <f t="shared" ref="E24:F24" si="3">E26-E23-E25</f>
        <v>11350</v>
      </c>
      <c r="F24" s="335">
        <f t="shared" si="3"/>
        <v>8850</v>
      </c>
      <c r="G24" s="337">
        <f>G26-G23-G25</f>
        <v>5850</v>
      </c>
      <c r="H24" s="2"/>
    </row>
    <row r="25" spans="1:8" x14ac:dyDescent="0.25">
      <c r="A25" s="195"/>
      <c r="B25" s="143" t="s">
        <v>100</v>
      </c>
      <c r="C25" s="144"/>
      <c r="D25" s="335">
        <v>150</v>
      </c>
      <c r="E25" s="336">
        <v>150</v>
      </c>
      <c r="F25" s="336">
        <v>150</v>
      </c>
      <c r="G25" s="337">
        <v>150</v>
      </c>
      <c r="H25" s="2"/>
    </row>
    <row r="26" spans="1:8" x14ac:dyDescent="0.25">
      <c r="A26" s="195"/>
      <c r="B26" s="172" t="s">
        <v>1133</v>
      </c>
      <c r="C26" s="174"/>
      <c r="D26" s="339">
        <f>D21</f>
        <v>12650</v>
      </c>
      <c r="E26" s="339">
        <f t="shared" ref="E26:F26" si="4">E21</f>
        <v>13220</v>
      </c>
      <c r="F26" s="339">
        <f t="shared" si="4"/>
        <v>11970</v>
      </c>
      <c r="G26" s="340">
        <f>G21</f>
        <v>11550</v>
      </c>
      <c r="H26" s="2"/>
    </row>
    <row r="27" spans="1:8" x14ac:dyDescent="0.25">
      <c r="A27" s="195"/>
      <c r="B27" s="2"/>
      <c r="C27" s="2"/>
      <c r="D27" s="2"/>
      <c r="E27" s="2"/>
      <c r="F27" s="2"/>
      <c r="G27" s="2"/>
      <c r="H27" s="2"/>
    </row>
    <row r="28" spans="1:8" x14ac:dyDescent="0.25">
      <c r="A28" s="195"/>
      <c r="B28" s="2"/>
      <c r="C28" s="2"/>
      <c r="D28" s="2"/>
      <c r="E28" s="2"/>
      <c r="F28" s="2"/>
      <c r="G28" s="2"/>
      <c r="H28" s="2"/>
    </row>
    <row r="29" spans="1:8" x14ac:dyDescent="0.25">
      <c r="A29" s="195" t="s">
        <v>1139</v>
      </c>
      <c r="B29" s="262" t="s">
        <v>1140</v>
      </c>
      <c r="C29" s="2"/>
      <c r="D29" s="2"/>
      <c r="E29" s="2"/>
      <c r="F29" s="2"/>
      <c r="G29" s="2"/>
      <c r="H29" s="2"/>
    </row>
    <row r="30" spans="1:8" x14ac:dyDescent="0.25">
      <c r="A30" s="2"/>
      <c r="B30" s="113"/>
      <c r="C30" s="113"/>
      <c r="D30" s="329">
        <f>D10</f>
        <v>2023</v>
      </c>
      <c r="E30" s="330">
        <f>E10</f>
        <v>2022</v>
      </c>
      <c r="F30" s="330">
        <f>F10</f>
        <v>2021</v>
      </c>
      <c r="G30" s="331">
        <f>G10</f>
        <v>2020</v>
      </c>
      <c r="H30" s="2"/>
    </row>
    <row r="31" spans="1:8" x14ac:dyDescent="0.25">
      <c r="A31" s="195"/>
      <c r="B31" s="120" t="s">
        <v>1131</v>
      </c>
      <c r="C31" s="121"/>
      <c r="D31" s="333">
        <v>0</v>
      </c>
      <c r="E31" s="333">
        <v>0</v>
      </c>
      <c r="F31" s="333">
        <v>0</v>
      </c>
      <c r="G31" s="334">
        <v>0</v>
      </c>
      <c r="H31" s="2"/>
    </row>
    <row r="32" spans="1:8" x14ac:dyDescent="0.25">
      <c r="A32" s="195"/>
      <c r="B32" s="143" t="s">
        <v>1132</v>
      </c>
      <c r="C32" s="144"/>
      <c r="D32" s="336">
        <f>D33-D31</f>
        <v>1000</v>
      </c>
      <c r="E32" s="336">
        <f t="shared" ref="E32:F32" si="5">E33-E31</f>
        <v>2500</v>
      </c>
      <c r="F32" s="336">
        <f t="shared" si="5"/>
        <v>3000</v>
      </c>
      <c r="G32" s="363">
        <f>G33-G31</f>
        <v>3500</v>
      </c>
      <c r="H32" s="2"/>
    </row>
    <row r="33" spans="1:8" x14ac:dyDescent="0.25">
      <c r="A33" s="195"/>
      <c r="B33" s="172" t="s">
        <v>1133</v>
      </c>
      <c r="C33" s="174"/>
      <c r="D33" s="339">
        <f>D41</f>
        <v>1000</v>
      </c>
      <c r="E33" s="339">
        <f t="shared" ref="E33:F33" si="6">E41</f>
        <v>2500</v>
      </c>
      <c r="F33" s="339">
        <f t="shared" si="6"/>
        <v>3000</v>
      </c>
      <c r="G33" s="340">
        <f>G41</f>
        <v>3500</v>
      </c>
      <c r="H33" s="2"/>
    </row>
    <row r="34" spans="1:8" x14ac:dyDescent="0.25">
      <c r="A34" s="195"/>
      <c r="B34" s="113"/>
      <c r="C34" s="113"/>
      <c r="D34" s="116"/>
      <c r="E34" s="116"/>
      <c r="F34" s="116"/>
      <c r="G34" s="116"/>
      <c r="H34" s="2"/>
    </row>
    <row r="35" spans="1:8" x14ac:dyDescent="0.25">
      <c r="A35" s="195"/>
      <c r="B35" s="120" t="s">
        <v>1134</v>
      </c>
      <c r="C35" s="121"/>
      <c r="D35" s="333">
        <v>1000</v>
      </c>
      <c r="E35" s="333">
        <v>2500</v>
      </c>
      <c r="F35" s="333">
        <v>3000</v>
      </c>
      <c r="G35" s="334">
        <v>3500</v>
      </c>
      <c r="H35" s="2"/>
    </row>
    <row r="36" spans="1:8" x14ac:dyDescent="0.25">
      <c r="A36" s="195"/>
      <c r="B36" s="143" t="s">
        <v>1135</v>
      </c>
      <c r="C36" s="144"/>
      <c r="D36" s="336">
        <v>0</v>
      </c>
      <c r="E36" s="336">
        <v>0</v>
      </c>
      <c r="F36" s="336">
        <v>0</v>
      </c>
      <c r="G36" s="337">
        <v>0</v>
      </c>
      <c r="H36" s="2"/>
    </row>
    <row r="37" spans="1:8" x14ac:dyDescent="0.25">
      <c r="A37" s="195"/>
      <c r="B37" s="143" t="s">
        <v>1136</v>
      </c>
      <c r="C37" s="144"/>
      <c r="D37" s="336">
        <v>0</v>
      </c>
      <c r="E37" s="336">
        <v>0</v>
      </c>
      <c r="F37" s="336">
        <v>0</v>
      </c>
      <c r="G37" s="337">
        <v>0</v>
      </c>
      <c r="H37" s="2"/>
    </row>
    <row r="38" spans="1:8" x14ac:dyDescent="0.25">
      <c r="A38" s="195"/>
      <c r="B38" s="143" t="s">
        <v>1137</v>
      </c>
      <c r="C38" s="144"/>
      <c r="D38" s="336">
        <v>0</v>
      </c>
      <c r="E38" s="336">
        <v>0</v>
      </c>
      <c r="F38" s="336">
        <v>0</v>
      </c>
      <c r="G38" s="337">
        <v>0</v>
      </c>
      <c r="H38" s="2"/>
    </row>
    <row r="39" spans="1:8" x14ac:dyDescent="0.25">
      <c r="A39" s="195"/>
      <c r="B39" s="263" t="s">
        <v>1138</v>
      </c>
      <c r="C39" s="144"/>
      <c r="D39" s="336">
        <v>0</v>
      </c>
      <c r="E39" s="336">
        <v>0</v>
      </c>
      <c r="F39" s="336">
        <v>0</v>
      </c>
      <c r="G39" s="337">
        <v>0</v>
      </c>
      <c r="H39" s="2"/>
    </row>
    <row r="40" spans="1:8" x14ac:dyDescent="0.25">
      <c r="A40" s="195"/>
      <c r="B40" s="143" t="s">
        <v>100</v>
      </c>
      <c r="C40" s="144"/>
      <c r="D40" s="336">
        <v>0</v>
      </c>
      <c r="E40" s="336">
        <v>0</v>
      </c>
      <c r="F40" s="336">
        <v>0</v>
      </c>
      <c r="G40" s="363">
        <v>0</v>
      </c>
      <c r="H40" s="2"/>
    </row>
    <row r="41" spans="1:8" x14ac:dyDescent="0.25">
      <c r="A41" s="195"/>
      <c r="B41" s="172" t="s">
        <v>1133</v>
      </c>
      <c r="C41" s="174"/>
      <c r="D41" s="339">
        <f>D35+D36</f>
        <v>1000</v>
      </c>
      <c r="E41" s="339">
        <f t="shared" ref="E41:F41" si="7">E35+E36</f>
        <v>2500</v>
      </c>
      <c r="F41" s="339">
        <f t="shared" si="7"/>
        <v>3000</v>
      </c>
      <c r="G41" s="364">
        <f>G35+G36</f>
        <v>3500</v>
      </c>
      <c r="H41" s="2"/>
    </row>
    <row r="42" spans="1:8" x14ac:dyDescent="0.25">
      <c r="A42" s="195"/>
      <c r="B42" s="113"/>
      <c r="C42" s="113"/>
      <c r="D42" s="116"/>
      <c r="E42" s="116"/>
      <c r="F42" s="116"/>
      <c r="G42" s="116"/>
      <c r="H42" s="2"/>
    </row>
    <row r="43" spans="1:8" x14ac:dyDescent="0.25">
      <c r="A43" s="195"/>
      <c r="B43" s="120" t="s">
        <v>250</v>
      </c>
      <c r="C43" s="121"/>
      <c r="D43" s="333">
        <v>0</v>
      </c>
      <c r="E43" s="333">
        <v>0</v>
      </c>
      <c r="F43" s="333">
        <v>0</v>
      </c>
      <c r="G43" s="334">
        <v>0</v>
      </c>
      <c r="H43" s="2"/>
    </row>
    <row r="44" spans="1:8" x14ac:dyDescent="0.25">
      <c r="A44" s="195"/>
      <c r="B44" s="143" t="s">
        <v>252</v>
      </c>
      <c r="C44" s="144"/>
      <c r="D44" s="336">
        <f>D46-D43-D45</f>
        <v>1000</v>
      </c>
      <c r="E44" s="336">
        <f t="shared" ref="E44:F44" si="8">E46-E43-E45</f>
        <v>2500</v>
      </c>
      <c r="F44" s="336">
        <f t="shared" si="8"/>
        <v>3000</v>
      </c>
      <c r="G44" s="337">
        <f>G46-G43-G45</f>
        <v>3500</v>
      </c>
      <c r="H44" s="2"/>
    </row>
    <row r="45" spans="1:8" x14ac:dyDescent="0.25">
      <c r="A45" s="195"/>
      <c r="B45" s="143" t="s">
        <v>100</v>
      </c>
      <c r="C45" s="144"/>
      <c r="D45" s="336">
        <v>0</v>
      </c>
      <c r="E45" s="336">
        <v>0</v>
      </c>
      <c r="F45" s="336">
        <v>0</v>
      </c>
      <c r="G45" s="337">
        <v>0</v>
      </c>
      <c r="H45" s="2"/>
    </row>
    <row r="46" spans="1:8" x14ac:dyDescent="0.25">
      <c r="A46" s="195"/>
      <c r="B46" s="172" t="s">
        <v>1133</v>
      </c>
      <c r="C46" s="174"/>
      <c r="D46" s="339">
        <f>D41</f>
        <v>1000</v>
      </c>
      <c r="E46" s="339">
        <f t="shared" ref="E46:F46" si="9">E41</f>
        <v>2500</v>
      </c>
      <c r="F46" s="339">
        <f t="shared" si="9"/>
        <v>3000</v>
      </c>
      <c r="G46" s="364">
        <f>G41</f>
        <v>3500</v>
      </c>
      <c r="H46" s="2"/>
    </row>
    <row r="47" spans="1:8" x14ac:dyDescent="0.25">
      <c r="A47" s="195"/>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General'!Zone_d_impression</vt:lpstr>
      <vt:lpstr>'B2. HTT Public Sector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'Public Sector'!Zone_d_impression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SG SCF HTT Covered Bond Label Reporting 31-12-2023</dc:title>
  <dc:creator>Societe Generale</dc:creator>
  <cp:lastModifiedBy>ANDRE Patrick CommEde</cp:lastModifiedBy>
  <cp:lastPrinted>2022-04-21T14:32:02Z</cp:lastPrinted>
  <dcterms:created xsi:type="dcterms:W3CDTF">2020-12-29T15:50:15Z</dcterms:created>
  <dcterms:modified xsi:type="dcterms:W3CDTF">2024-01-24T10:29:38Z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