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3\20231130_SG SFH  SG SCF\"/>
    </mc:Choice>
  </mc:AlternateContent>
  <xr:revisionPtr revIDLastSave="0" documentId="13_ncr:1_{BF36158A-A195-499B-9EC4-A52AF11D3CCA}" xr6:coauthVersionLast="47" xr6:coauthVersionMax="47" xr10:uidLastSave="{00000000-0000-0000-0000-000000000000}"/>
  <bookViews>
    <workbookView xWindow="615" yWindow="2430" windowWidth="21600" windowHeight="1138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2" l="1"/>
  <c r="G44" i="12" s="1"/>
  <c r="G41" i="12"/>
  <c r="G33" i="12" s="1"/>
  <c r="G32" i="12" s="1"/>
  <c r="F41" i="12"/>
  <c r="F46" i="12" s="1"/>
  <c r="F44" i="12" s="1"/>
  <c r="E41" i="12"/>
  <c r="E46" i="12" s="1"/>
  <c r="E44" i="12" s="1"/>
  <c r="D41" i="12"/>
  <c r="D46" i="12" s="1"/>
  <c r="D44" i="12" s="1"/>
  <c r="F33" i="12"/>
  <c r="E33" i="12"/>
  <c r="D33" i="12"/>
  <c r="F32" i="12"/>
  <c r="E32" i="12"/>
  <c r="D32" i="12"/>
  <c r="G21" i="12"/>
  <c r="G26" i="12" s="1"/>
  <c r="G24" i="12" s="1"/>
  <c r="F21" i="12"/>
  <c r="F26" i="12" s="1"/>
  <c r="F24" i="12" s="1"/>
  <c r="E21" i="12"/>
  <c r="E26" i="12" s="1"/>
  <c r="E24" i="12" s="1"/>
  <c r="D21" i="12"/>
  <c r="D26" i="12" s="1"/>
  <c r="D24" i="12" s="1"/>
  <c r="F13" i="12"/>
  <c r="E13" i="12"/>
  <c r="D13" i="12"/>
  <c r="F12" i="12"/>
  <c r="E12" i="12"/>
  <c r="D12" i="12"/>
  <c r="G10" i="12"/>
  <c r="G30" i="12" s="1"/>
  <c r="D10" i="12"/>
  <c r="F10" i="12" s="1"/>
  <c r="F30" i="12" s="1"/>
  <c r="M38" i="11"/>
  <c r="L38" i="11"/>
  <c r="K38" i="11"/>
  <c r="J38" i="11"/>
  <c r="I38" i="11"/>
  <c r="H38" i="11"/>
  <c r="G38" i="11"/>
  <c r="F38" i="11"/>
  <c r="E38" i="11"/>
  <c r="D38" i="11"/>
  <c r="N37" i="11"/>
  <c r="N36" i="11"/>
  <c r="O36" i="11" s="1"/>
  <c r="N35" i="11"/>
  <c r="N34" i="11"/>
  <c r="N33" i="11"/>
  <c r="N32" i="11"/>
  <c r="O32" i="11" s="1"/>
  <c r="N31" i="11"/>
  <c r="N30" i="11"/>
  <c r="N29" i="11"/>
  <c r="N28" i="11"/>
  <c r="O28" i="11" s="1"/>
  <c r="N27" i="11"/>
  <c r="N26" i="11"/>
  <c r="N38" i="11" s="1"/>
  <c r="C19" i="11"/>
  <c r="C12" i="11" s="1"/>
  <c r="C117" i="10"/>
  <c r="D115" i="10"/>
  <c r="D117" i="10" s="1"/>
  <c r="C115" i="10"/>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07" i="6"/>
  <c r="C304" i="6"/>
  <c r="C303" i="6"/>
  <c r="C302" i="6"/>
  <c r="C298" i="6"/>
  <c r="C297" i="6"/>
  <c r="C296" i="6"/>
  <c r="D295" i="6"/>
  <c r="F293" i="6"/>
  <c r="C292" i="6"/>
  <c r="D291" i="6"/>
  <c r="C289" i="6"/>
  <c r="C288" i="6"/>
  <c r="G218" i="6"/>
  <c r="C217" i="6"/>
  <c r="F217" i="6" s="1"/>
  <c r="C187" i="6"/>
  <c r="C313" i="6" s="1"/>
  <c r="C179" i="6"/>
  <c r="C193" i="6" s="1"/>
  <c r="F177" i="6"/>
  <c r="F174" i="6"/>
  <c r="F179" i="6" s="1"/>
  <c r="D167" i="6"/>
  <c r="G166" i="6" s="1"/>
  <c r="C167" i="6"/>
  <c r="F166" i="6" s="1"/>
  <c r="G165" i="6"/>
  <c r="F165" i="6"/>
  <c r="C156" i="6"/>
  <c r="F154" i="6"/>
  <c r="F156" i="6" s="1"/>
  <c r="D154" i="6"/>
  <c r="F138" i="6"/>
  <c r="D138" i="6"/>
  <c r="D156" i="6" s="1"/>
  <c r="G154" i="6" s="1"/>
  <c r="C130" i="6"/>
  <c r="F112" i="6" s="1"/>
  <c r="D128" i="6"/>
  <c r="D112" i="6"/>
  <c r="D100" i="6"/>
  <c r="C100" i="6"/>
  <c r="G99" i="6"/>
  <c r="F99" i="6"/>
  <c r="G98" i="6"/>
  <c r="F98" i="6"/>
  <c r="G97" i="6"/>
  <c r="F97" i="6"/>
  <c r="G96" i="6"/>
  <c r="F96" i="6"/>
  <c r="G95" i="6"/>
  <c r="F95" i="6"/>
  <c r="G94" i="6"/>
  <c r="F94" i="6"/>
  <c r="G93" i="6"/>
  <c r="G100" i="6" s="1"/>
  <c r="F93" i="6"/>
  <c r="F100" i="6" s="1"/>
  <c r="D77" i="6"/>
  <c r="G76" i="6" s="1"/>
  <c r="C77" i="6"/>
  <c r="F76" i="6" s="1"/>
  <c r="G75" i="6"/>
  <c r="G73" i="6"/>
  <c r="F73" i="6"/>
  <c r="G71" i="6"/>
  <c r="F71" i="6"/>
  <c r="C58" i="6"/>
  <c r="F218" i="6" s="1"/>
  <c r="C56" i="6"/>
  <c r="F56" i="6" s="1"/>
  <c r="F160" i="7" l="1"/>
  <c r="F156" i="7"/>
  <c r="F154" i="7"/>
  <c r="F148" i="7" s="1"/>
  <c r="F153" i="7"/>
  <c r="F151" i="7" s="1"/>
  <c r="F159" i="7"/>
  <c r="F155" i="7"/>
  <c r="F158" i="7"/>
  <c r="F150" i="7" s="1"/>
  <c r="F157" i="7"/>
  <c r="F162" i="7"/>
  <c r="F161" i="7"/>
  <c r="F130" i="6"/>
  <c r="F193" i="6"/>
  <c r="F207" i="6" s="1"/>
  <c r="F208" i="6" s="1"/>
  <c r="C207" i="6"/>
  <c r="C208" i="6" s="1"/>
  <c r="F41" i="7"/>
  <c r="C39" i="7"/>
  <c r="F39" i="7" s="1"/>
  <c r="F40" i="7"/>
  <c r="F220" i="6"/>
  <c r="O29" i="11"/>
  <c r="O37" i="11"/>
  <c r="O33" i="11"/>
  <c r="O35" i="11"/>
  <c r="O31" i="11"/>
  <c r="O27" i="11"/>
  <c r="O30" i="11"/>
  <c r="O34" i="11"/>
  <c r="F75" i="6"/>
  <c r="G13" i="12"/>
  <c r="G12" i="12" s="1"/>
  <c r="D30" i="12"/>
  <c r="F54" i="6"/>
  <c r="F58" i="6" s="1"/>
  <c r="D130" i="6"/>
  <c r="G112" i="6" s="1"/>
  <c r="F187" i="6"/>
  <c r="C220" i="6"/>
  <c r="F128" i="6"/>
  <c r="G138" i="6"/>
  <c r="G156" i="6" s="1"/>
  <c r="F164" i="6"/>
  <c r="F167" i="6" s="1"/>
  <c r="G217" i="6"/>
  <c r="G220" i="6" s="1"/>
  <c r="O26" i="11"/>
  <c r="E10" i="12"/>
  <c r="E30" i="12" s="1"/>
  <c r="F70" i="6"/>
  <c r="F77" i="6" s="1"/>
  <c r="F72" i="6"/>
  <c r="F74" i="6"/>
  <c r="C38" i="6"/>
  <c r="D45" i="6" s="1"/>
  <c r="G70" i="6"/>
  <c r="G77" i="6" s="1"/>
  <c r="G72" i="6"/>
  <c r="G74" i="6"/>
  <c r="G164" i="6"/>
  <c r="G167" i="6" s="1"/>
  <c r="F42" i="7" l="1"/>
  <c r="O38" i="11"/>
  <c r="F149" i="7"/>
  <c r="F152" i="7" s="1"/>
  <c r="G128" i="6"/>
  <c r="G130" i="6" s="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<sst xmlns="http://schemas.openxmlformats.org/spreadsheetml/2006/main" count="1469" uniqueCount="1141">
  <si>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</si>
  <si>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</si>
  <si>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</si>
  <si>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</si>
  <si>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31/10/23</t>
  </si>
  <si>
    <t>Cut-off Date: 31/10/23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</si>
  <si>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</si>
  <si>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</si>
  <si>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</si>
  <si>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</si>
  <si>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</si>
  <si>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</si>
  <si>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</si>
  <si>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</si>
  <si>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</si>
  <si>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</si>
  <si>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</si>
  <si>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</si>
  <si>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</si>
  <si>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</si>
  <si>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</si>
  <si>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</si>
  <si>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</si>
  <si>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</si>
  <si>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</si>
  <si>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</si>
  <si>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</si>
  <si>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</si>
  <si>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</si>
  <si>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</si>
  <si>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</si>
  <si>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</si>
  <si>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</si>
  <si>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</si>
  <si>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</si>
  <si>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</si>
  <si>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</si>
  <si>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</si>
  <si>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</si>
  <si>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</si>
  <si>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</si>
  <si>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</si>
  <si>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</si>
  <si>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</si>
  <si>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</si>
  <si>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</si>
  <si>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</si>
  <si>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</si>
  <si>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</si>
  <si>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</si>
  <si>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</si>
  <si>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</si>
  <si>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</si>
  <si>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</si>
  <si>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</si>
  <si>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</si>
  <si>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</si>
  <si>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</si>
  <si>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</si>
  <si>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</si>
  <si>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</si>
  <si>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</si>
  <si>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</si>
  <si>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</si>
  <si>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</si>
  <si>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</si>
  <si>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</si>
  <si>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</si>
  <si>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</si>
  <si>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</si>
  <si>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</si>
  <si>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</si>
  <si>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</si>
  <si>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</si>
  <si>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</si>
  <si>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</si>
  <si>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</si>
  <si>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</si>
  <si>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</si>
  <si>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</si>
  <si>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</si>
  <si>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</si>
  <si>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</si>
  <si>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</si>
  <si>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</si>
  <si>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</si>
  <si>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</si>
  <si>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</si>
  <si>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</si>
  <si>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</si>
  <si>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</si>
  <si>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</si>
  <si>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</si>
  <si>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</si>
  <si>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</si>
  <si>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</si>
  <si>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</si>
  <si>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</si>
  <si>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</si>
  <si>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</si>
  <si>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</si>
  <si>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</si>
  <si>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</si>
  <si>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</si>
  <si>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</si>
  <si>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</si>
  <si>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</si>
  <si>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</si>
  <si>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</si>
  <si>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</si>
  <si>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</si>
  <si>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</si>
  <si>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</si>
  <si>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</si>
  <si>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</si>
  <si>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</si>
  <si>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</si>
  <si>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</si>
  <si>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</si>
  <si>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</si>
  <si>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</si>
  <si>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</si>
  <si>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</si>
  <si>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</si>
  <si>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</si>
  <si>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</si>
  <si>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</si>
  <si>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</si>
  <si>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</si>
  <si>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</si>
  <si>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</si>
  <si>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</si>
  <si>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</si>
  <si>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</si>
  <si>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</si>
  <si>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</si>
  <si>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</si>
  <si>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</si>
  <si>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</si>
  <si>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</si>
  <si>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</si>
  <si>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</si>
  <si>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</si>
  <si>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</si>
  <si>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</si>
  <si>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</si>
  <si>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</si>
  <si>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</si>
  <si>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</si>
  <si>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</si>
  <si>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</si>
  <si>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</si>
  <si>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</si>
  <si>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</si>
  <si>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</si>
  <si>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</si>
  <si>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</si>
  <si>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</si>
  <si>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</si>
  <si>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</si>
  <si>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</si>
  <si>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</si>
  <si>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</si>
  <si>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</si>
  <si>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</si>
  <si>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</si>
  <si>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</si>
  <si>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</si>
  <si>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</si>
  <si>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</si>
  <si>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</si>
  <si>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</si>
  <si>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</si>
  <si>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</si>
  <si>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</si>
  <si>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</si>
  <si>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</si>
  <si>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</si>
  <si>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</si>
  <si>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</si>
  <si>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</si>
  <si>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</si>
  <si>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</si>
  <si>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</si>
  <si>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</si>
  <si>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</si>
  <si>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</si>
  <si>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</si>
  <si>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</si>
  <si>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</si>
  <si>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</si>
  <si>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</si>
  <si>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</si>
  <si>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</si>
  <si>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</si>
  <si>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</si>
  <si>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</si>
  <si>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</si>
  <si>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</si>
  <si>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</si>
  <si>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</si>
  <si>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</si>
  <si>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</si>
  <si>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</si>
  <si>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</si>
  <si>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</si>
  <si>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</si>
  <si>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</si>
  <si>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</si>
  <si>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</si>
  <si>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</si>
  <si>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</si>
  <si>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</si>
  <si>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</si>
  <si>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</si>
  <si>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</si>
  <si>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</si>
  <si>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</si>
  <si>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</si>
  <si>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</si>
  <si>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</si>
  <si>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</si>
  <si>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</si>
  <si>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</si>
  <si>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</si>
  <si>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</si>
  <si>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</si>
  <si>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</si>
  <si>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</si>
  <si>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</si>
  <si>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</si>
  <si>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</si>
  <si>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</si>
  <si>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</si>
  <si>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</si>
  <si>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</si>
  <si>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</si>
  <si>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</si>
  <si>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</si>
  <si>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</si>
  <si>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</si>
  <si>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</si>
  <si>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</si>
  <si>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</si>
  <si>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</si>
  <si>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</si>
  <si>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</si>
  <si>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</si>
  <si>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</si>
  <si>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</si>
  <si>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</si>
  <si>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</si>
  <si>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</si>
  <si>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</si>
  <si>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</si>
  <si>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</si>
  <si>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</si>
  <si>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</si>
  <si>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</si>
  <si>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</si>
  <si>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</si>
  <si>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</si>
  <si>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</si>
  <si>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</si>
  <si>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</si>
  <si>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</si>
  <si>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</si>
  <si>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</si>
  <si>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</si>
  <si>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</si>
  <si>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</si>
  <si>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</si>
  <si>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</si>
  <si>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</si>
  <si>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</si>
  <si>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</si>
  <si>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</si>
  <si>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</si>
  <si>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</si>
  <si>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</si>
  <si>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</si>
  <si>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</si>
  <si>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</si>
  <si>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</si>
  <si>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</si>
  <si>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</si>
  <si>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</si>
  <si>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</si>
  <si>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</si>
  <si>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</si>
  <si>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</si>
  <si>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</si>
  <si>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</si>
  <si>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</si>
  <si>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</si>
  <si>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</si>
  <si>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</si>
  <si>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</si>
  <si>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</si>
  <si>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</si>
  <si>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</si>
  <si>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</si>
  <si>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</si>
  <si>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</si>
  <si>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</si>
  <si>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</si>
  <si>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</si>
  <si>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</si>
  <si>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</si>
  <si>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</si>
  <si>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</si>
  <si>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</si>
  <si>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</si>
  <si>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</si>
  <si>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</si>
  <si>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</si>
  <si>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</si>
  <si>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</si>
  <si>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</si>
  <si>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</si>
  <si>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</si>
  <si>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</si>
  <si>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</si>
  <si>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</si>
  <si>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</si>
  <si>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</si>
  <si>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</si>
  <si>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</si>
  <si>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</si>
  <si>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</si>
  <si>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</si>
  <si>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</si>
  <si>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</si>
  <si>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</si>
  <si>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</si>
  <si>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</si>
  <si>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</si>
  <si>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</si>
  <si>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</si>
  <si>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</si>
  <si>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</si>
  <si>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</si>
  <si>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</si>
  <si>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</si>
  <si>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</si>
  <si>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</si>
  <si>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</si>
  <si>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</si>
  <si>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</si>
  <si>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</si>
  <si>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</si>
  <si>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</si>
  <si>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</si>
  <si>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</si>
  <si>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</si>
  <si>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</si>
  <si>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</si>
  <si>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</si>
  <si>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</si>
  <si>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</si>
  <si>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</si>
  <si>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</si>
  <si>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</si>
  <si>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</si>
  <si>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</si>
  <si>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</si>
  <si>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</si>
  <si>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</si>
  <si>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</si>
  <si>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</si>
  <si>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</si>
  <si>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</si>
  <si>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</si>
  <si>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</si>
  <si>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</si>
  <si>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</si>
  <si>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</si>
  <si>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</si>
  <si>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</si>
  <si>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</si>
  <si>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</si>
  <si>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</si>
  <si>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</si>
  <si>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</si>
  <si>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</si>
  <si>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</si>
  <si>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</si>
  <si>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</si>
  <si>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</si>
  <si>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</si>
  <si>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</si>
  <si>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</si>
  <si>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</si>
  <si>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</si>
  <si>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</si>
  <si>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</si>
  <si>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</si>
  <si>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</si>
  <si>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</si>
  <si>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</si>
  <si>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</si>
  <si>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</si>
  <si>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</si>
  <si>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</si>
  <si>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</si>
  <si>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</si>
  <si>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</si>
  <si>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</si>
  <si>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</si>
  <si>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</si>
  <si>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</si>
  <si>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</si>
  <si>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</si>
  <si>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</si>
  <si>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</si>
  <si>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</si>
  <si>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</si>
  <si>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</si>
  <si>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</si>
  <si>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</si>
  <si>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</si>
  <si>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</si>
  <si>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</si>
  <si>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</si>
  <si>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</si>
  <si>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</si>
  <si>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</si>
  <si>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</si>
  <si>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</si>
  <si>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</si>
  <si>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</si>
  <si>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</si>
  <si>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</si>
  <si>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</si>
  <si>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</si>
  <si>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</si>
  <si>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</si>
  <si>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</si>
  <si>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</si>
  <si>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</si>
  <si>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</si>
  <si>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</si>
  <si>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</si>
  <si>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</si>
  <si>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</si>
  <si>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</si>
  <si>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</si>
  <si>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</si>
  <si>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</si>
  <si>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</si>
  <si>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</si>
  <si>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</si>
  <si>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</si>
  <si>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</si>
  <si>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</si>
  <si>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</si>
  <si>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</si>
  <si>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</si>
  <si>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</si>
  <si>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</si>
  <si>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</si>
  <si>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</si>
  <si>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</si>
  <si>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</si>
  <si>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</si>
  <si>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</si>
  <si>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</si>
  <si>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</si>
  <si>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</si>
  <si>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</si>
  <si>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</si>
  <si>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</si>
  <si>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</si>
  <si>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</si>
  <si>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</si>
  <si>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</si>
  <si>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</si>
  <si>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</si>
  <si>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</si>
  <si>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</si>
  <si>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</si>
  <si>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</si>
  <si>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</si>
  <si>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</si>
  <si>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</si>
  <si>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</si>
  <si>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</si>
  <si>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</si>
  <si>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</si>
  <si>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</si>
  <si>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</si>
  <si>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</si>
  <si>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</si>
  <si>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</si>
  <si>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</si>
  <si>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</si>
  <si>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</si>
  <si>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</si>
  <si>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</si>
  <si>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</si>
  <si>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</si>
  <si>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</si>
  <si>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</si>
  <si>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</si>
  <si>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</si>
  <si>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</si>
  <si>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</si>
  <si>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</si>
  <si>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</si>
  <si>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</si>
  <si>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</si>
  <si>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</si>
  <si>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</si>
  <si>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</si>
  <si>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</si>
  <si>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</si>
  <si>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</si>
  <si>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</si>
  <si>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</si>
  <si>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</si>
  <si>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</si>
  <si>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</si>
  <si>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</si>
  <si>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</si>
  <si>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</si>
  <si>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</si>
  <si>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</si>
  <si>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</si>
  <si>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</si>
  <si>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</si>
  <si>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</si>
  <si>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</si>
  <si>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</si>
  <si>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</si>
  <si>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</si>
  <si>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</si>
  <si>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</si>
  <si>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</si>
  <si>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</si>
  <si>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</si>
  <si>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</si>
  <si>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</si>
  <si>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</si>
  <si>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</si>
  <si>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</si>
  <si>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</si>
  <si>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</si>
  <si>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</si>
  <si>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</si>
  <si>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</si>
  <si>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</si>
  <si>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</si>
  <si>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</si>
  <si>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</si>
  <si>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</si>
  <si>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</si>
  <si>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</si>
  <si>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</si>
  <si>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</si>
  <si>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</si>
  <si>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</si>
  <si>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</si>
  <si>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</si>
  <si>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</si>
  <si>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</si>
  <si>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</si>
  <si>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</si>
  <si>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</si>
  <si>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</si>
  <si>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</si>
  <si>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</si>
  <si>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</si>
  <si>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</si>
  <si>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</si>
  <si>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</si>
  <si>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</si>
  <si>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</si>
  <si>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</si>
  <si>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</si>
  <si>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</si>
  <si>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</si>
  <si>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</si>
  <si>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</si>
  <si>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</si>
  <si>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</si>
  <si>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</si>
  <si>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</si>
  <si>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</si>
  <si>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</si>
  <si>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</si>
  <si>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</si>
  <si>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</si>
  <si>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</si>
  <si>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</si>
  <si>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</si>
  <si>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</si>
  <si>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</si>
  <si>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</si>
  <si>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</si>
  <si>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</si>
  <si>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</si>
  <si>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</si>
  <si>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</si>
  <si>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</si>
  <si>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</si>
  <si>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</si>
  <si>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</si>
  <si>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</si>
  <si>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</si>
  <si>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</si>
  <si>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</si>
  <si>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</si>
  <si>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</si>
  <si>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</si>
  <si>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</si>
  <si>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</si>
  <si>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</si>
  <si>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</si>
  <si>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</si>
  <si>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</si>
  <si>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</si>
  <si>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</si>
  <si>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</si>
  <si>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</si>
  <si>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</si>
  <si>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</si>
  <si>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</si>
  <si>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</si>
  <si>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</si>
  <si>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</si>
  <si>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</si>
  <si>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</si>
  <si>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</si>
  <si>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</si>
  <si>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</si>
  <si>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</si>
  <si>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</si>
  <si>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</si>
  <si>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</si>
  <si>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</si>
  <si>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</si>
  <si>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</si>
  <si>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</si>
  <si>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</si>
  <si>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</si>
  <si>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</si>
  <si>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</si>
  <si>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</si>
  <si>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</si>
  <si>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</si>
  <si>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</si>
  <si>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</si>
  <si>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</si>
  <si>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</si>
  <si>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</si>
  <si>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</si>
  <si>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</si>
  <si>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</si>
  <si>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</si>
  <si>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</si>
  <si>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</si>
  <si>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</si>
  <si>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</si>
  <si>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</si>
  <si>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</si>
  <si>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</si>
  <si>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</si>
  <si>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</si>
  <si>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</si>
  <si>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</si>
  <si>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</si>
  <si>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</si>
  <si>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</si>
  <si>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</si>
  <si>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</si>
  <si>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</si>
  <si>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</si>
  <si>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</si>
  <si>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</si>
  <si>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</si>
  <si>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</si>
  <si>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</si>
  <si>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</si>
  <si>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</si>
  <si>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</si>
  <si>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</si>
  <si>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</si>
  <si>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</si>
  <si>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</si>
  <si>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</si>
  <si>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</si>
  <si>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</si>
  <si>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</si>
  <si>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</si>
  <si>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</si>
  <si>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</si>
  <si>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</si>
  <si>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</si>
  <si>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</si>
  <si>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</si>
  <si>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</si>
  <si>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</si>
  <si>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</si>
  <si>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</si>
  <si>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</si>
  <si>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</si>
  <si>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</si>
  <si>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</si>
  <si>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</si>
  <si>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</si>
  <si>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</si>
  <si>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</si>
  <si>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</si>
  <si>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</si>
  <si>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</si>
  <si>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</si>
  <si>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</si>
  <si>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</si>
  <si>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</si>
  <si>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</si>
  <si>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</si>
  <si>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</si>
  <si>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</si>
  <si>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</si>
  <si>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</si>
  <si>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</si>
  <si>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</si>
  <si>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</si>
  <si>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</si>
  <si>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</si>
  <si>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</si>
  <si>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</si>
  <si>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</si>
  <si>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</si>
  <si>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</si>
  <si>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</si>
  <si>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</si>
  <si>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</si>
  <si>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</si>
  <si>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</si>
  <si>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</si>
  <si>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</si>
  <si>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</si>
  <si>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</si>
  <si>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</si>
  <si>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</si>
  <si>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</si>
  <si>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</si>
  <si>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</si>
  <si>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</si>
  <si>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</si>
  <si>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</si>
  <si>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</si>
  <si>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</si>
  <si>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</si>
  <si>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</si>
  <si>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</si>
  <si>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</si>
  <si>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</si>
  <si>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</si>
  <si>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</si>
  <si>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</si>
  <si>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</si>
  <si>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</si>
  <si>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</si>
  <si>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</si>
  <si>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</si>
  <si>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</si>
  <si>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</si>
  <si>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</si>
  <si>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</si>
  <si>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</si>
  <si>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</si>
  <si>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</si>
  <si>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</si>
  <si>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</si>
  <si>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</si>
  <si>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</si>
  <si>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</si>
  <si>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</si>
  <si>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</si>
  <si>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</si>
  <si>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</si>
  <si>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</si>
  <si>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</si>
  <si>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</si>
  <si>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</si>
  <si>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</si>
  <si>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</si>
  <si>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</si>
  <si>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</si>
  <si>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</si>
  <si>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</si>
  <si>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</si>
  <si>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</si>
  <si>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</si>
  <si>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</si>
  <si>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</si>
  <si>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</si>
  <si>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</si>
  <si>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</si>
  <si>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</si>
  <si>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</si>
  <si>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</si>
  <si>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</si>
  <si>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</si>
  <si>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</si>
  <si>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</si>
  <si>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</si>
  <si>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</si>
  <si>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</si>
  <si>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</si>
  <si>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</si>
  <si>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</si>
  <si>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</si>
  <si>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</si>
  <si>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</si>
  <si>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</si>
  <si>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</si>
  <si>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</si>
  <si>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</si>
  <si>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</si>
  <si>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</si>
  <si>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</si>
  <si>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</si>
  <si>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</si>
  <si>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</si>
  <si>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</si>
  <si>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</si>
  <si>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</si>
  <si>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</si>
  <si>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</si>
  <si>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</si>
  <si>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</si>
  <si>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</si>
  <si>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</si>
  <si>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</si>
  <si>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</si>
  <si>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</si>
  <si>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</si>
  <si>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</si>
  <si>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</si>
  <si>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</si>
  <si>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</si>
  <si>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</si>
  <si>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</si>
  <si>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</si>
  <si>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</si>
  <si>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</si>
  <si>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</si>
  <si>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</si>
  <si>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</si>
  <si>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</si>
  <si>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</si>
  <si>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</si>
  <si>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</si>
  <si>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</si>
  <si>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</si>
  <si>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</si>
  <si>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</si>
  <si>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</si>
  <si>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</si>
  <si>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</si>
  <si>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</si>
  <si>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</si>
  <si>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</si>
  <si>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</si>
  <si>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</si>
  <si>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</si>
  <si>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</si>
  <si>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</si>
  <si>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</si>
  <si>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</si>
  <si>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</si>
  <si>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</si>
  <si>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</si>
  <si>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</si>
  <si>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</si>
  <si>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</si>
  <si>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</si>
  <si>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</si>
  <si>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</si>
  <si>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</si>
  <si>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</si>
  <si>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</si>
  <si>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</si>
  <si>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</si>
  <si>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</si>
  <si>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</si>
  <si>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</si>
  <si>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</si>
  <si>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</si>
  <si>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</si>
  <si>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</si>
  <si>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</si>
  <si>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</si>
  <si>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</si>
  <si>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</si>
  <si>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</si>
  <si>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</si>
  <si>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</si>
  <si>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</si>
  <si>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</si>
  <si>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</si>
  <si>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</si>
  <si>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</si>
  <si>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</si>
  <si>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</si>
  <si>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</si>
  <si>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</si>
  <si>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</si>
  <si>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</si>
  <si>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</si>
  <si>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</si>
  <si>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</si>
  <si>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</si>
  <si>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</si>
  <si>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</si>
  <si>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</si>
  <si>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</si>
  <si>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</si>
  <si>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</si>
  <si>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</si>
  <si>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</si>
  <si>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</si>
  <si>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</si>
  <si>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</si>
  <si>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</si>
  <si>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</si>
  <si>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</si>
  <si>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</si>
  <si>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</si>
  <si>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</si>
  <si>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</si>
  <si>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</si>
  <si>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</si>
  <si>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</si>
  <si>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</si>
  <si>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</si>
  <si>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</si>
  <si>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</si>
  <si>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</si>
  <si>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</si>
  <si>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</si>
  <si>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</si>
  <si>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</si>
  <si>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</si>
  <si>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</si>
  <si>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</si>
  <si>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</si>
  <si>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</si>
  <si>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</si>
  <si>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</si>
  <si>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</si>
  <si>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</si>
  <si>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</si>
  <si>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</si>
  <si>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</si>
  <si>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</si>
  <si>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</si>
  <si>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</si>
  <si>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</si>
  <si>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</si>
  <si>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</si>
  <si>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</si>
  <si>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</si>
  <si>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</si>
  <si>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</si>
  <si>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</si>
  <si>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</si>
  <si>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</si>
  <si>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</si>
  <si>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</si>
  <si>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</si>
  <si>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</si>
  <si>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</si>
  <si>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</si>
  <si>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</si>
  <si>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</si>
  <si>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</si>
  <si>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</si>
  <si>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</si>
  <si>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</si>
  <si>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</si>
  <si>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</si>
  <si>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</si>
  <si>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</si>
  <si>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</si>
  <si>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</si>
  <si>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</si>
  <si>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</si>
  <si>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</si>
  <si>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</si>
  <si>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</si>
  <si>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</si>
  <si>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</si>
  <si>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</si>
  <si>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</si>
  <si>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</si>
  <si>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</si>
  <si>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</si>
  <si>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</si>
  <si>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</si>
  <si>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</si>
  <si>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</si>
  <si>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</si>
  <si>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</si>
  <si>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</si>
  <si>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</si>
  <si>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</si>
  <si>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</si>
  <si>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</si>
  <si>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</si>
  <si>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</si>
  <si>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</si>
  <si>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</si>
  <si>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</si>
  <si>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</si>
  <si>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</si>
  <si>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</si>
  <si>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</si>
  <si>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</si>
  <si>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</si>
  <si>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</si>
  <si>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</si>
  <si>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</si>
  <si>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</si>
  <si>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</si>
  <si>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</si>
  <si>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</si>
  <si>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</si>
  <si>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</si>
  <si>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</si>
  <si>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</si>
  <si>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</si>
  <si>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</si>
  <si>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</si>
  <si>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</si>
  <si>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</si>
  <si>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</si>
  <si>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</si>
  <si>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</si>
  <si>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</si>
  <si>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</si>
  <si>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</si>
  <si>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</si>
  <si>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</si>
  <si>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</si>
  <si>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</si>
  <si>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</si>
  <si>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</si>
  <si>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</si>
  <si>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</si>
  <si>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</si>
  <si>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</si>
  <si>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</si>
  <si>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</si>
  <si>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</si>
  <si>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</si>
  <si>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</si>
  <si>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</si>
  <si>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</si>
  <si>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</si>
  <si>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</si>
  <si>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</si>
  <si>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</si>
  <si>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</si>
  <si>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</si>
  <si>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</si>
  <si>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CPR=0.27%;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</si>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</sst>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vestors.societegenerale.com/fr/informations-financieres-et-extra-financiere/investisseurs-dett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M5" sqref="M5"/>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abSelected="1" topLeftCell="A140" zoomScaleNormal="100" workbookViewId="0">
      <selection activeCell="M5" sqref="M5"/>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24.4257812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16538.990305270469</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0.27843619519398261</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16226.270952456371</v>
      </c>
      <c r="D54" s="26"/>
      <c r="E54" s="52"/>
      <c r="F54" s="53">
        <f>C54/C$58</f>
        <v>0.98109199249518608</v>
      </c>
      <c r="G54" s="54"/>
    </row>
    <row r="55" spans="1:7" x14ac:dyDescent="0.25">
      <c r="A55" s="26" t="s">
        <v>95</v>
      </c>
      <c r="B55" s="40" t="s">
        <v>96</v>
      </c>
      <c r="C55" s="47"/>
      <c r="D55" s="26"/>
      <c r="E55" s="52"/>
      <c r="F55" s="53"/>
      <c r="G55" s="54"/>
    </row>
    <row r="56" spans="1:7" x14ac:dyDescent="0.25">
      <c r="A56" s="26" t="s">
        <v>97</v>
      </c>
      <c r="B56" s="40" t="s">
        <v>98</v>
      </c>
      <c r="C56" s="47">
        <f>C179</f>
        <v>312.71935281409645</v>
      </c>
      <c r="D56" s="26"/>
      <c r="E56" s="52"/>
      <c r="F56" s="53">
        <f>C56/C$58</f>
        <v>1.8908007504813786E-2</v>
      </c>
      <c r="G56" s="54"/>
    </row>
    <row r="57" spans="1:7" x14ac:dyDescent="0.25">
      <c r="A57" s="26" t="s">
        <v>99</v>
      </c>
      <c r="B57" s="26" t="s">
        <v>100</v>
      </c>
      <c r="C57" s="47"/>
      <c r="D57" s="26"/>
      <c r="E57" s="52"/>
      <c r="F57" s="53"/>
      <c r="G57" s="54"/>
    </row>
    <row r="58" spans="1:7" x14ac:dyDescent="0.25">
      <c r="A58" s="26" t="s">
        <v>101</v>
      </c>
      <c r="B58" s="55" t="s">
        <v>102</v>
      </c>
      <c r="C58" s="56">
        <f>C54+C56</f>
        <v>16538.990305270469</v>
      </c>
      <c r="D58" s="52"/>
      <c r="E58" s="52"/>
      <c r="F58" s="57">
        <f>F54+F56</f>
        <v>0.99999999999999989</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5.9711967350472799</v>
      </c>
      <c r="D66" s="62">
        <v>5.8947685104979852</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1809.7297834954652</v>
      </c>
      <c r="D70" s="47">
        <v>1848.6543796476205</v>
      </c>
      <c r="E70" s="65"/>
      <c r="F70" s="53">
        <f>C70/C$77</f>
        <v>0.11153101498001684</v>
      </c>
      <c r="G70" s="53">
        <f>D70/D$77</f>
        <v>0.11392988123957079</v>
      </c>
    </row>
    <row r="71" spans="1:7" x14ac:dyDescent="0.25">
      <c r="A71" s="26" t="s">
        <v>121</v>
      </c>
      <c r="B71" s="65" t="s">
        <v>122</v>
      </c>
      <c r="C71" s="47">
        <v>1758.0574250556815</v>
      </c>
      <c r="D71" s="47">
        <v>1787.3962309415538</v>
      </c>
      <c r="E71" s="65"/>
      <c r="F71" s="53">
        <f t="shared" ref="F71:F76" si="0">C71/C$77</f>
        <v>0.10834652266754076</v>
      </c>
      <c r="G71" s="53">
        <f t="shared" ref="G71:G76" si="1">D71/D$77</f>
        <v>0.11015463061193943</v>
      </c>
    </row>
    <row r="72" spans="1:7" x14ac:dyDescent="0.25">
      <c r="A72" s="26" t="s">
        <v>123</v>
      </c>
      <c r="B72" s="65" t="s">
        <v>124</v>
      </c>
      <c r="C72" s="47">
        <v>1683.0220845045851</v>
      </c>
      <c r="D72" s="47">
        <v>1703.4199101051647</v>
      </c>
      <c r="E72" s="65"/>
      <c r="F72" s="53">
        <f t="shared" si="0"/>
        <v>0.10372220374028586</v>
      </c>
      <c r="G72" s="53">
        <f t="shared" si="1"/>
        <v>0.10497929207102212</v>
      </c>
    </row>
    <row r="73" spans="1:7" x14ac:dyDescent="0.25">
      <c r="A73" s="26" t="s">
        <v>125</v>
      </c>
      <c r="B73" s="65" t="s">
        <v>126</v>
      </c>
      <c r="C73" s="47">
        <v>1526.0376827325654</v>
      </c>
      <c r="D73" s="47">
        <v>1539.0174007421167</v>
      </c>
      <c r="E73" s="65"/>
      <c r="F73" s="53">
        <f t="shared" si="0"/>
        <v>9.4047483334322016E-2</v>
      </c>
      <c r="G73" s="53">
        <f t="shared" si="1"/>
        <v>9.4847404481093203E-2</v>
      </c>
    </row>
    <row r="74" spans="1:7" x14ac:dyDescent="0.25">
      <c r="A74" s="26" t="s">
        <v>127</v>
      </c>
      <c r="B74" s="65" t="s">
        <v>128</v>
      </c>
      <c r="C74" s="47">
        <v>1522.2428579703146</v>
      </c>
      <c r="D74" s="47">
        <v>1527.0422008529863</v>
      </c>
      <c r="E74" s="65"/>
      <c r="F74" s="53">
        <f t="shared" si="0"/>
        <v>9.381361380238136E-2</v>
      </c>
      <c r="G74" s="53">
        <f t="shared" si="1"/>
        <v>9.4109390325386705E-2</v>
      </c>
    </row>
    <row r="75" spans="1:7" x14ac:dyDescent="0.25">
      <c r="A75" s="26" t="s">
        <v>129</v>
      </c>
      <c r="B75" s="65" t="s">
        <v>130</v>
      </c>
      <c r="C75" s="47">
        <v>4954.4395787885614</v>
      </c>
      <c r="D75" s="47">
        <v>4927.2944502014025</v>
      </c>
      <c r="E75" s="65"/>
      <c r="F75" s="53">
        <f t="shared" si="0"/>
        <v>0.30533490685673959</v>
      </c>
      <c r="G75" s="53">
        <f t="shared" si="1"/>
        <v>0.30366199205437538</v>
      </c>
    </row>
    <row r="76" spans="1:7" x14ac:dyDescent="0.25">
      <c r="A76" s="26" t="s">
        <v>131</v>
      </c>
      <c r="B76" s="65" t="s">
        <v>132</v>
      </c>
      <c r="C76" s="47">
        <v>2972.7174643391959</v>
      </c>
      <c r="D76" s="47">
        <v>2893.4223043955253</v>
      </c>
      <c r="E76" s="65"/>
      <c r="F76" s="53">
        <f t="shared" si="0"/>
        <v>0.18320425461871354</v>
      </c>
      <c r="G76" s="53">
        <f t="shared" si="1"/>
        <v>0.17831740921661238</v>
      </c>
    </row>
    <row r="77" spans="1:7" x14ac:dyDescent="0.25">
      <c r="A77" s="26" t="s">
        <v>133</v>
      </c>
      <c r="B77" s="66" t="s">
        <v>102</v>
      </c>
      <c r="C77" s="56">
        <f>SUM(C70:C76)</f>
        <v>16226.246876886369</v>
      </c>
      <c r="D77" s="56">
        <f>SUM(D70:D76)</f>
        <v>16226.246876886369</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4.7734883615202772</v>
      </c>
      <c r="D89" s="62">
        <v>5.7186602109474451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3070</v>
      </c>
      <c r="D93" s="47">
        <v>70</v>
      </c>
      <c r="E93" s="65"/>
      <c r="F93" s="53">
        <f>C93/C$100</f>
        <v>0.25122749590834698</v>
      </c>
      <c r="G93" s="53">
        <f>D93/D$100</f>
        <v>5.7283142389525366E-3</v>
      </c>
    </row>
    <row r="94" spans="1:7" x14ac:dyDescent="0.25">
      <c r="A94" s="26" t="s">
        <v>159</v>
      </c>
      <c r="B94" s="65" t="s">
        <v>122</v>
      </c>
      <c r="C94" s="47">
        <v>1000</v>
      </c>
      <c r="D94" s="47">
        <v>3000</v>
      </c>
      <c r="E94" s="65"/>
      <c r="F94" s="53">
        <f t="shared" ref="F94:F99" si="2">C94/C$100</f>
        <v>8.1833060556464818E-2</v>
      </c>
      <c r="G94" s="53">
        <f t="shared" ref="G94:G99" si="3">D94/D$100</f>
        <v>0.24549918166939444</v>
      </c>
    </row>
    <row r="95" spans="1:7" x14ac:dyDescent="0.25">
      <c r="A95" s="26" t="s">
        <v>160</v>
      </c>
      <c r="B95" s="65" t="s">
        <v>124</v>
      </c>
      <c r="C95" s="47">
        <v>1000</v>
      </c>
      <c r="D95" s="47">
        <v>1000</v>
      </c>
      <c r="E95" s="65"/>
      <c r="F95" s="53">
        <f t="shared" si="2"/>
        <v>8.1833060556464818E-2</v>
      </c>
      <c r="G95" s="53">
        <f t="shared" si="3"/>
        <v>8.1833060556464818E-2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1100</v>
      </c>
      <c r="D97" s="47">
        <v>1300</v>
      </c>
      <c r="E97" s="65"/>
      <c r="F97" s="53">
        <f t="shared" si="2"/>
        <v>9.0016366612111293E-2</v>
      </c>
      <c r="G97" s="53">
        <f t="shared" si="3"/>
        <v>0.10638297872340426</v>
      </c>
    </row>
    <row r="98" spans="1:7" x14ac:dyDescent="0.25">
      <c r="A98" s="26" t="s">
        <v>163</v>
      </c>
      <c r="B98" s="65" t="s">
        <v>130</v>
      </c>
      <c r="C98" s="47">
        <v>3300</v>
      </c>
      <c r="D98" s="47">
        <v>3600</v>
      </c>
      <c r="E98" s="65"/>
      <c r="F98" s="53">
        <f t="shared" si="2"/>
        <v>0.27004909983633391</v>
      </c>
      <c r="G98" s="53">
        <f t="shared" si="3"/>
        <v>0.29459901800327332</v>
      </c>
    </row>
    <row r="99" spans="1:7" x14ac:dyDescent="0.25">
      <c r="A99" s="26" t="s">
        <v>164</v>
      </c>
      <c r="B99" s="65" t="s">
        <v>132</v>
      </c>
      <c r="C99" s="47">
        <v>1750</v>
      </c>
      <c r="D99" s="47">
        <v>2250</v>
      </c>
      <c r="E99" s="65"/>
      <c r="F99" s="53">
        <f t="shared" si="2"/>
        <v>0.14320785597381341</v>
      </c>
      <c r="G99" s="53">
        <f t="shared" si="3"/>
        <v>0.18412438625204583</v>
      </c>
    </row>
    <row r="100" spans="1:7" x14ac:dyDescent="0.25">
      <c r="A100" s="26" t="s">
        <v>165</v>
      </c>
      <c r="B100" s="66" t="s">
        <v>102</v>
      </c>
      <c r="C100" s="56">
        <f>SUM(C93:C99)</f>
        <v>12220</v>
      </c>
      <c r="D100" s="56">
        <f>SUM(D93:D99)</f>
        <v>12220</v>
      </c>
      <c r="E100" s="40"/>
      <c r="F100" s="57">
        <f>SUM(F93:F99)</f>
        <v>1.0000000000000002</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14433.418959629284</v>
      </c>
      <c r="D112" s="47">
        <f>C112</f>
        <v>14433.418959629284</v>
      </c>
      <c r="E112" s="54"/>
      <c r="F112" s="53">
        <f>C112/C$130</f>
        <v>0.88951062245879564</v>
      </c>
      <c r="G112" s="53">
        <f>D112/D$130</f>
        <v>0.88951062245879564</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1792.8279172570863</v>
      </c>
      <c r="D128" s="47">
        <f>C128</f>
        <v>1792.8279172570863</v>
      </c>
      <c r="E128" s="40"/>
      <c r="F128" s="53">
        <f>C128/C$130</f>
        <v>0.11048937754120436</v>
      </c>
      <c r="G128" s="53">
        <f>D128/D$130</f>
        <v>0.11048937754120436</v>
      </c>
    </row>
    <row r="129" spans="1:7" x14ac:dyDescent="0.25">
      <c r="A129" s="26" t="s">
        <v>214</v>
      </c>
      <c r="B129" s="40" t="s">
        <v>100</v>
      </c>
      <c r="C129" s="47"/>
      <c r="D129" s="47"/>
      <c r="E129" s="40"/>
      <c r="F129" s="53"/>
      <c r="G129" s="53"/>
    </row>
    <row r="130" spans="1:7" x14ac:dyDescent="0.25">
      <c r="A130" s="26" t="s">
        <v>215</v>
      </c>
      <c r="B130" s="66" t="s">
        <v>102</v>
      </c>
      <c r="C130" s="47">
        <f>C112+C128</f>
        <v>16226.246876886369</v>
      </c>
      <c r="D130" s="47">
        <f>D112+D128</f>
        <v>16226.246876886369</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9.71935281409643</v>
      </c>
      <c r="D174" s="37"/>
      <c r="E174" s="29"/>
      <c r="F174" s="53">
        <f>C174/C$179</f>
        <v>3.1080112972331243E-2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303</v>
      </c>
      <c r="D177" s="26"/>
      <c r="E177" s="60"/>
      <c r="F177" s="53">
        <f>C177/C$179</f>
        <v>0.96891988702766874</v>
      </c>
      <c r="G177" s="54"/>
    </row>
    <row r="178" spans="1:7" x14ac:dyDescent="0.25">
      <c r="A178" s="26" t="s">
        <v>270</v>
      </c>
      <c r="B178" s="40" t="s">
        <v>100</v>
      </c>
      <c r="C178" s="47"/>
      <c r="D178" s="26"/>
      <c r="E178" s="60"/>
      <c r="F178" s="53"/>
      <c r="G178" s="54"/>
    </row>
    <row r="179" spans="1:7" x14ac:dyDescent="0.25">
      <c r="A179" s="26" t="s">
        <v>271</v>
      </c>
      <c r="B179" s="66" t="s">
        <v>102</v>
      </c>
      <c r="C179" s="56">
        <f>C174+C177</f>
        <v>312.71935281409645</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312.71935281409645</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312.71935281409645</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312.71935281409645</v>
      </c>
      <c r="D207" s="26"/>
      <c r="E207" s="60"/>
      <c r="F207" s="53">
        <f>F193</f>
        <v>1</v>
      </c>
      <c r="G207" s="60"/>
    </row>
    <row r="208" spans="1:7" x14ac:dyDescent="0.25">
      <c r="A208" s="26" t="s">
        <v>322</v>
      </c>
      <c r="B208" s="66" t="s">
        <v>102</v>
      </c>
      <c r="C208" s="56">
        <f>C207</f>
        <v>312.71935281409645</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312.71935281409645</v>
      </c>
      <c r="D217" s="26"/>
      <c r="E217" s="72"/>
      <c r="F217" s="53">
        <f>C217/C$58</f>
        <v>1.8908007504813786E-2</v>
      </c>
      <c r="G217" s="53">
        <f>C217/C$39</f>
        <v>2.559078173601444E-2</v>
      </c>
    </row>
    <row r="218" spans="1:7" x14ac:dyDescent="0.25">
      <c r="A218" s="26" t="s">
        <v>334</v>
      </c>
      <c r="B218" s="65" t="s">
        <v>335</v>
      </c>
      <c r="C218" s="47">
        <v>754.67673637999997</v>
      </c>
      <c r="D218" s="26"/>
      <c r="E218" s="72"/>
      <c r="F218" s="53">
        <f>C218/C$58</f>
        <v>4.5630157733359794E-2</v>
      </c>
      <c r="G218" s="53">
        <f>C218/C$39</f>
        <v>6.1757507068739767E-2</v>
      </c>
    </row>
    <row r="219" spans="1:7" x14ac:dyDescent="0.25">
      <c r="A219" s="26" t="s">
        <v>336</v>
      </c>
      <c r="B219" s="65" t="s">
        <v>100</v>
      </c>
      <c r="C219" s="47"/>
      <c r="D219" s="26"/>
      <c r="E219" s="72"/>
      <c r="F219" s="53"/>
      <c r="G219" s="53"/>
    </row>
    <row r="220" spans="1:7" x14ac:dyDescent="0.25">
      <c r="A220" s="26" t="s">
        <v>337</v>
      </c>
      <c r="B220" s="66" t="s">
        <v>102</v>
      </c>
      <c r="C220" s="47">
        <f>C217+C218</f>
        <v>1067.3960891940965</v>
      </c>
      <c r="D220" s="26"/>
      <c r="E220" s="72"/>
      <c r="F220" s="50">
        <f>F217+F218</f>
        <v>6.4538165238173573E-2</v>
      </c>
      <c r="G220" s="50">
        <f>G217+G218</f>
        <v>8.7348288804754204E-2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312.71935281409645</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61"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abSelected="1" topLeftCell="A57" zoomScale="80" zoomScaleNormal="80" workbookViewId="0">
      <selection activeCell="M5" sqref="M5"/>
    </sheetView>
  </sheetViews>
  <sheetFormatPr baseColWidth="10"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1348</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12037.275131221342</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63.6101794</v>
      </c>
      <c r="D22" s="84">
        <v>318</v>
      </c>
      <c r="E22" s="40"/>
      <c r="F22" s="53">
        <f>C22/C$37</f>
        <v>3.9202028591473065E-3</v>
      </c>
      <c r="G22" s="53">
        <f>D22/D$37</f>
        <v>0.23590504451038577</v>
      </c>
    </row>
    <row r="23" spans="1:7" x14ac:dyDescent="0.25">
      <c r="A23" s="26" t="s">
        <v>556</v>
      </c>
      <c r="B23" s="90" t="s">
        <v>557</v>
      </c>
      <c r="C23" s="47">
        <v>134.04876888999999</v>
      </c>
      <c r="D23" s="84">
        <v>182</v>
      </c>
      <c r="E23" s="40"/>
      <c r="F23" s="53">
        <f t="shared" ref="F23:G28" si="0">C23/C$37</f>
        <v>8.2612307027663326E-3</v>
      </c>
      <c r="G23" s="53">
        <f t="shared" si="0"/>
        <v>0.13501483679525222</v>
      </c>
    </row>
    <row r="24" spans="1:7" x14ac:dyDescent="0.25">
      <c r="A24" s="26" t="s">
        <v>558</v>
      </c>
      <c r="B24" s="90" t="s">
        <v>559</v>
      </c>
      <c r="C24" s="47">
        <v>1149.2153249</v>
      </c>
      <c r="D24" s="84">
        <v>479</v>
      </c>
      <c r="E24" s="26"/>
      <c r="F24" s="53">
        <f t="shared" si="0"/>
        <v>7.0824469368638204E-2</v>
      </c>
      <c r="G24" s="53">
        <f t="shared" si="0"/>
        <v>0.35534124629080116</v>
      </c>
    </row>
    <row r="25" spans="1:7" x14ac:dyDescent="0.25">
      <c r="A25" s="26" t="s">
        <v>560</v>
      </c>
      <c r="B25" s="90" t="s">
        <v>561</v>
      </c>
      <c r="C25" s="47">
        <v>951.86784223100005</v>
      </c>
      <c r="D25" s="84">
        <v>134</v>
      </c>
      <c r="E25" s="51"/>
      <c r="F25" s="53">
        <f t="shared" si="0"/>
        <v>5.8662230980036249E-2</v>
      </c>
      <c r="G25" s="53">
        <f t="shared" si="0"/>
        <v>9.9406528189910984E-2</v>
      </c>
    </row>
    <row r="26" spans="1:7" x14ac:dyDescent="0.25">
      <c r="A26" s="26" t="s">
        <v>562</v>
      </c>
      <c r="B26" s="90" t="s">
        <v>563</v>
      </c>
      <c r="C26" s="47">
        <v>3863.6481926596975</v>
      </c>
      <c r="D26" s="84">
        <v>181</v>
      </c>
      <c r="E26" s="51"/>
      <c r="F26" s="53">
        <f t="shared" si="0"/>
        <v>0.23811101987874397</v>
      </c>
      <c r="G26" s="53">
        <f t="shared" si="0"/>
        <v>0.13427299703264095</v>
      </c>
    </row>
    <row r="27" spans="1:7" x14ac:dyDescent="0.25">
      <c r="A27" s="26" t="s">
        <v>564</v>
      </c>
      <c r="B27" s="90" t="s">
        <v>565</v>
      </c>
      <c r="C27" s="47">
        <v>2101.888256035832</v>
      </c>
      <c r="D27" s="84">
        <v>30</v>
      </c>
      <c r="E27" s="51"/>
      <c r="F27" s="53">
        <f t="shared" si="0"/>
        <v>0.12953631680717781</v>
      </c>
      <c r="G27" s="53">
        <f t="shared" si="0"/>
        <v>2.2255192878338281E-2</v>
      </c>
    </row>
    <row r="28" spans="1:7" x14ac:dyDescent="0.25">
      <c r="A28" s="26" t="s">
        <v>566</v>
      </c>
      <c r="B28" s="90" t="s">
        <v>567</v>
      </c>
      <c r="C28" s="47">
        <v>7961.9683127698399</v>
      </c>
      <c r="D28" s="84">
        <v>24</v>
      </c>
      <c r="E28" s="51"/>
      <c r="F28" s="53">
        <f t="shared" si="0"/>
        <v>0.49068452940349017</v>
      </c>
      <c r="G28" s="53">
        <f t="shared" si="0"/>
        <v>1.7804154302670624E-2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16226.246876886369</v>
      </c>
      <c r="D37" s="52">
        <f>SUM(D22:D28)</f>
        <v>1348</v>
      </c>
      <c r="E37" s="51"/>
      <c r="F37" s="57">
        <f>SUM(F22:F28)</f>
        <v>1</v>
      </c>
      <c r="G37" s="57">
        <f>SUM(G22:G28)</f>
        <v>1.0000000000000002</v>
      </c>
    </row>
    <row r="38" spans="1:7" x14ac:dyDescent="0.25">
      <c r="A38" s="42"/>
      <c r="B38" s="43" t="s">
        <v>577</v>
      </c>
      <c r="C38" s="42" t="s">
        <v>61</v>
      </c>
      <c r="D38" s="42"/>
      <c r="E38" s="44"/>
      <c r="F38" s="42" t="s">
        <v>549</v>
      </c>
      <c r="G38" s="42"/>
    </row>
    <row r="39" spans="1:7" x14ac:dyDescent="0.25">
      <c r="A39" s="26" t="s">
        <v>578</v>
      </c>
      <c r="B39" s="40" t="s">
        <v>579</v>
      </c>
      <c r="C39" s="47">
        <f>C42-C40</f>
        <v>16159.74618337637</v>
      </c>
      <c r="D39" s="26"/>
      <c r="E39" s="86"/>
      <c r="F39" s="53">
        <f>C39/C$42</f>
        <v>0.99590165895942784</v>
      </c>
      <c r="G39" s="52"/>
    </row>
    <row r="40" spans="1:7" x14ac:dyDescent="0.25">
      <c r="A40" s="26" t="s">
        <v>580</v>
      </c>
      <c r="B40" s="40" t="s">
        <v>581</v>
      </c>
      <c r="C40" s="47">
        <v>66.500693510000005</v>
      </c>
      <c r="D40" s="26"/>
      <c r="E40" s="86"/>
      <c r="F40" s="53">
        <f t="shared" ref="F40:F41" si="1">C40/C$42</f>
        <v>4.0983410405722072E-3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16226.246876886369</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0.84823539921698876</v>
      </c>
      <c r="D49" s="26"/>
      <c r="E49" s="26"/>
      <c r="F49" s="26"/>
      <c r="G49" s="26"/>
    </row>
    <row r="50" spans="1:7" x14ac:dyDescent="0.25">
      <c r="A50" s="26" t="s">
        <v>592</v>
      </c>
      <c r="B50" s="26" t="s">
        <v>593</v>
      </c>
      <c r="C50" s="50">
        <v>9.9721929286983551E-4</v>
      </c>
      <c r="D50" s="26"/>
      <c r="E50" s="26"/>
      <c r="F50" s="26"/>
      <c r="G50" s="26"/>
    </row>
    <row r="51" spans="1:7" x14ac:dyDescent="0.25">
      <c r="A51" s="26" t="s">
        <v>594</v>
      </c>
      <c r="B51" s="26" t="s">
        <v>595</v>
      </c>
      <c r="C51" s="50">
        <v>8.7516489510758265E-3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2.5917885698175866E-3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3.6981498103222913E-4</v>
      </c>
      <c r="D58" s="26"/>
      <c r="E58" s="26"/>
      <c r="F58" s="26"/>
      <c r="G58" s="26"/>
    </row>
    <row r="59" spans="1:7" x14ac:dyDescent="0.25">
      <c r="A59" s="26" t="s">
        <v>610</v>
      </c>
      <c r="B59" s="26" t="s">
        <v>2</v>
      </c>
      <c r="C59" s="50">
        <v>0.80991917728191287</v>
      </c>
      <c r="D59" s="26"/>
      <c r="E59" s="26"/>
      <c r="F59" s="26"/>
      <c r="G59" s="26"/>
    </row>
    <row r="60" spans="1:7" x14ac:dyDescent="0.25">
      <c r="A60" s="26" t="s">
        <v>611</v>
      </c>
      <c r="B60" s="26" t="s">
        <v>612</v>
      </c>
      <c r="C60" s="50">
        <v>2.0340144471631346E-2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5.2656056686490619E-3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0.15176460078301129</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5.7497945329864589E-2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4.3992498897037373E-2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2.258296438974895E-3</v>
      </c>
      <c r="D91" s="26"/>
      <c r="E91" s="26"/>
      <c r="F91" s="26"/>
      <c r="G91" s="26"/>
    </row>
    <row r="92" spans="1:7" x14ac:dyDescent="0.25">
      <c r="A92" s="26" t="s">
        <v>664</v>
      </c>
      <c r="B92" s="40" t="s">
        <v>100</v>
      </c>
      <c r="C92" s="373">
        <f>SUM(C93:C102)</f>
        <v>4.8015860117134442E-2</v>
      </c>
      <c r="D92" s="26"/>
      <c r="E92" s="26"/>
      <c r="F92" s="26"/>
      <c r="G92" s="26"/>
    </row>
    <row r="93" spans="1:7" outlineLevel="1" x14ac:dyDescent="0.25">
      <c r="A93" s="26" t="s">
        <v>665</v>
      </c>
      <c r="B93" s="58" t="s">
        <v>666</v>
      </c>
      <c r="C93" s="50">
        <v>2.7626060543008504E-2</v>
      </c>
      <c r="D93" s="26"/>
      <c r="E93" s="26"/>
      <c r="F93" s="26"/>
      <c r="G93" s="26"/>
    </row>
    <row r="94" spans="1:7" outlineLevel="1" x14ac:dyDescent="0.25">
      <c r="A94" s="26" t="s">
        <v>667</v>
      </c>
      <c r="B94" s="58" t="s">
        <v>668</v>
      </c>
      <c r="C94" s="50">
        <v>2.0389799574125938E-2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9.2148365705740323E-2</v>
      </c>
      <c r="D104" s="26"/>
      <c r="E104" s="26"/>
      <c r="F104" s="26"/>
      <c r="G104" s="26"/>
    </row>
    <row r="105" spans="1:7" x14ac:dyDescent="0.25">
      <c r="A105" s="26" t="s">
        <v>680</v>
      </c>
      <c r="B105" s="40" t="s">
        <v>681</v>
      </c>
      <c r="C105" s="50">
        <v>1.764906132154731E-2</v>
      </c>
      <c r="D105" s="26"/>
      <c r="E105" s="26"/>
      <c r="F105" s="26"/>
      <c r="G105" s="26"/>
    </row>
    <row r="106" spans="1:7" x14ac:dyDescent="0.25">
      <c r="A106" s="26" t="s">
        <v>682</v>
      </c>
      <c r="B106" s="40" t="s">
        <v>683</v>
      </c>
      <c r="C106" s="50">
        <v>1.5500627591564611E-2</v>
      </c>
      <c r="D106" s="26"/>
      <c r="E106" s="26"/>
      <c r="F106" s="26"/>
      <c r="G106" s="26"/>
    </row>
    <row r="107" spans="1:7" x14ac:dyDescent="0.25">
      <c r="A107" s="26" t="s">
        <v>684</v>
      </c>
      <c r="B107" s="40" t="s">
        <v>685</v>
      </c>
      <c r="C107" s="50">
        <v>2.9270338934003597E-2</v>
      </c>
      <c r="D107" s="26"/>
      <c r="E107" s="26"/>
      <c r="F107" s="26"/>
      <c r="G107" s="26"/>
    </row>
    <row r="108" spans="1:7" x14ac:dyDescent="0.25">
      <c r="A108" s="26" t="s">
        <v>686</v>
      </c>
      <c r="B108" s="40" t="s">
        <v>687</v>
      </c>
      <c r="C108" s="50">
        <v>2.7704549878653593E-3</v>
      </c>
      <c r="D108" s="26"/>
      <c r="E108" s="26"/>
      <c r="F108" s="26"/>
      <c r="G108" s="26"/>
    </row>
    <row r="109" spans="1:7" x14ac:dyDescent="0.25">
      <c r="A109" s="26" t="s">
        <v>688</v>
      </c>
      <c r="B109" s="40" t="s">
        <v>689</v>
      </c>
      <c r="C109" s="50">
        <v>6.4273816447889135E-4</v>
      </c>
      <c r="D109" s="26"/>
      <c r="E109" s="26"/>
      <c r="F109" s="26"/>
      <c r="G109" s="26"/>
    </row>
    <row r="110" spans="1:7" x14ac:dyDescent="0.25">
      <c r="A110" s="26" t="s">
        <v>690</v>
      </c>
      <c r="B110" s="40" t="s">
        <v>691</v>
      </c>
      <c r="C110" s="50">
        <v>4.8559261926423021E-2</v>
      </c>
      <c r="D110" s="26"/>
      <c r="E110" s="26"/>
      <c r="F110" s="26"/>
      <c r="G110" s="26"/>
    </row>
    <row r="111" spans="1:7" x14ac:dyDescent="0.25">
      <c r="A111" s="26" t="s">
        <v>692</v>
      </c>
      <c r="B111" s="40" t="s">
        <v>693</v>
      </c>
      <c r="C111" s="50">
        <v>8.8342156414138992E-2</v>
      </c>
      <c r="D111" s="26"/>
      <c r="E111" s="26"/>
      <c r="F111" s="26"/>
      <c r="G111" s="26"/>
    </row>
    <row r="112" spans="1:7" x14ac:dyDescent="0.25">
      <c r="A112" s="26" t="s">
        <v>694</v>
      </c>
      <c r="B112" s="40" t="s">
        <v>695</v>
      </c>
      <c r="C112" s="50">
        <v>0.3417728190494444</v>
      </c>
      <c r="D112" s="26"/>
      <c r="E112" s="26"/>
      <c r="F112" s="26"/>
      <c r="G112" s="26"/>
    </row>
    <row r="113" spans="1:7" x14ac:dyDescent="0.25">
      <c r="A113" s="26" t="s">
        <v>696</v>
      </c>
      <c r="B113" s="40" t="s">
        <v>697</v>
      </c>
      <c r="C113" s="50">
        <v>3.2568562371042921E-2</v>
      </c>
      <c r="D113" s="26"/>
      <c r="E113" s="26"/>
      <c r="F113" s="26"/>
      <c r="G113" s="26"/>
    </row>
    <row r="114" spans="1:7" x14ac:dyDescent="0.25">
      <c r="A114" s="26" t="s">
        <v>698</v>
      </c>
      <c r="B114" s="40" t="s">
        <v>699</v>
      </c>
      <c r="C114" s="50">
        <v>8.4422435658265238E-2</v>
      </c>
      <c r="D114" s="26"/>
      <c r="E114" s="26"/>
      <c r="F114" s="26"/>
      <c r="G114" s="26"/>
    </row>
    <row r="115" spans="1:7" x14ac:dyDescent="0.25">
      <c r="A115" s="26" t="s">
        <v>700</v>
      </c>
      <c r="B115" s="40" t="s">
        <v>701</v>
      </c>
      <c r="C115" s="50">
        <v>0.10493352056255455</v>
      </c>
      <c r="D115" s="26"/>
      <c r="E115" s="26"/>
      <c r="F115" s="26"/>
      <c r="G115" s="26"/>
    </row>
    <row r="116" spans="1:7" x14ac:dyDescent="0.25">
      <c r="A116" s="26" t="s">
        <v>702</v>
      </c>
      <c r="B116" s="40" t="s">
        <v>703</v>
      </c>
      <c r="C116" s="50">
        <v>2.7378919147168532E-2</v>
      </c>
      <c r="D116" s="26"/>
      <c r="E116" s="26"/>
      <c r="F116" s="26"/>
      <c r="G116" s="26"/>
    </row>
    <row r="117" spans="1:7" x14ac:dyDescent="0.25">
      <c r="A117" s="26" t="s">
        <v>704</v>
      </c>
      <c r="B117" s="40" t="s">
        <v>705</v>
      </c>
      <c r="C117" s="50">
        <v>0.10316002934373472</v>
      </c>
      <c r="D117" s="26"/>
      <c r="E117" s="26"/>
      <c r="F117" s="26"/>
      <c r="G117" s="26"/>
    </row>
    <row r="118" spans="1:7" x14ac:dyDescent="0.25">
      <c r="A118" s="26" t="s">
        <v>706</v>
      </c>
      <c r="B118" s="40" t="s">
        <v>707</v>
      </c>
      <c r="C118" s="50">
        <v>1.0880708822027581E-2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0.63154511290664539</v>
      </c>
    </row>
    <row r="131" spans="1:7" x14ac:dyDescent="0.25">
      <c r="A131" s="26" t="s">
        <v>721</v>
      </c>
      <c r="B131" s="26" t="s">
        <v>722</v>
      </c>
      <c r="C131" s="50">
        <f>1-C130</f>
        <v>0.36845488709335461</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7.5204091217186079E-3</v>
      </c>
      <c r="D138" s="86"/>
      <c r="E138" s="86"/>
      <c r="F138" s="51"/>
      <c r="G138" s="52"/>
    </row>
    <row r="139" spans="1:7" x14ac:dyDescent="0.25">
      <c r="A139" s="26" t="s">
        <v>731</v>
      </c>
      <c r="B139" s="26" t="s">
        <v>732</v>
      </c>
      <c r="C139" s="50">
        <f>1-C138</f>
        <v>0.99247959087828141</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473.84363687000001</v>
      </c>
      <c r="D148" s="86"/>
      <c r="E148" s="86"/>
      <c r="F148" s="53">
        <f>SUM(F154:F155)</f>
        <v>2.9202294311506567E-2</v>
      </c>
      <c r="G148" s="52"/>
    </row>
    <row r="149" spans="1:7" x14ac:dyDescent="0.25">
      <c r="A149" s="26" t="s">
        <v>743</v>
      </c>
      <c r="B149" s="40" t="s">
        <v>744</v>
      </c>
      <c r="C149" s="47">
        <f>SUM(C156:C157)</f>
        <v>3587.5860293599999</v>
      </c>
      <c r="D149" s="86"/>
      <c r="E149" s="86"/>
      <c r="F149" s="53">
        <f>SUM(F156:F157)</f>
        <v>0.22109771018400876</v>
      </c>
      <c r="G149" s="52"/>
    </row>
    <row r="150" spans="1:7" x14ac:dyDescent="0.25">
      <c r="A150" s="26" t="s">
        <v>745</v>
      </c>
      <c r="B150" s="40" t="s">
        <v>746</v>
      </c>
      <c r="C150" s="47">
        <f>SUM(C158:C159)</f>
        <v>5058.3051938799999</v>
      </c>
      <c r="D150" s="86"/>
      <c r="E150" s="86"/>
      <c r="F150" s="53">
        <f>SUM(F158:F159)</f>
        <v>0.31173599368103733</v>
      </c>
      <c r="G150" s="52"/>
    </row>
    <row r="151" spans="1:7" x14ac:dyDescent="0.25">
      <c r="A151" s="26" t="s">
        <v>747</v>
      </c>
      <c r="B151" s="40" t="s">
        <v>748</v>
      </c>
      <c r="C151" s="47">
        <f>SUM(C153,C160,C161,C162)</f>
        <v>7106.5120167763698</v>
      </c>
      <c r="D151" s="86"/>
      <c r="E151" s="86"/>
      <c r="F151" s="53">
        <f>SUM(F153,F160,F161,F162)</f>
        <v>0.43796400182344741</v>
      </c>
      <c r="G151" s="52"/>
    </row>
    <row r="152" spans="1:7" x14ac:dyDescent="0.25">
      <c r="A152" s="26" t="s">
        <v>749</v>
      </c>
      <c r="B152" s="55" t="s">
        <v>102</v>
      </c>
      <c r="C152" s="56">
        <f>SUM(C148:C151)</f>
        <v>16226.246876886369</v>
      </c>
      <c r="D152" s="86"/>
      <c r="E152" s="86"/>
      <c r="F152" s="53">
        <f>SUM(F148:F151)</f>
        <v>1</v>
      </c>
      <c r="G152" s="52"/>
    </row>
    <row r="153" spans="1:7" outlineLevel="1" x14ac:dyDescent="0.25">
      <c r="A153" s="26" t="s">
        <v>750</v>
      </c>
      <c r="B153" s="58" t="s">
        <v>751</v>
      </c>
      <c r="C153" s="47">
        <v>448.26727860666546</v>
      </c>
      <c r="D153" s="86"/>
      <c r="E153" s="86"/>
      <c r="F153" s="53">
        <f t="shared" ref="F153:F162" si="2">C153/C$152</f>
        <v>2.7626060543008504E-2</v>
      </c>
      <c r="G153" s="52"/>
    </row>
    <row r="154" spans="1:7" outlineLevel="1" x14ac:dyDescent="0.25">
      <c r="A154" s="26" t="s">
        <v>752</v>
      </c>
      <c r="B154" s="58" t="s">
        <v>753</v>
      </c>
      <c r="C154" s="47">
        <v>430.40052104</v>
      </c>
      <c r="D154" s="86"/>
      <c r="E154" s="86"/>
      <c r="F154" s="53">
        <f t="shared" si="2"/>
        <v>2.6524958254708186E-2</v>
      </c>
      <c r="G154" s="52"/>
    </row>
    <row r="155" spans="1:7" outlineLevel="1" x14ac:dyDescent="0.25">
      <c r="A155" s="26" t="s">
        <v>754</v>
      </c>
      <c r="B155" s="58" t="s">
        <v>755</v>
      </c>
      <c r="C155" s="47">
        <v>43.443115830000004</v>
      </c>
      <c r="D155" s="86"/>
      <c r="E155" s="86"/>
      <c r="F155" s="53">
        <f t="shared" si="2"/>
        <v>2.6773360567983813E-3</v>
      </c>
      <c r="G155" s="52"/>
    </row>
    <row r="156" spans="1:7" outlineLevel="1" x14ac:dyDescent="0.25">
      <c r="A156" s="26" t="s">
        <v>756</v>
      </c>
      <c r="B156" s="58" t="s">
        <v>757</v>
      </c>
      <c r="C156" s="47">
        <v>3349.8321081499998</v>
      </c>
      <c r="D156" s="86"/>
      <c r="E156" s="86"/>
      <c r="F156" s="53">
        <f t="shared" si="2"/>
        <v>0.20644528174421528</v>
      </c>
      <c r="G156" s="52"/>
    </row>
    <row r="157" spans="1:7" outlineLevel="1" x14ac:dyDescent="0.25">
      <c r="A157" s="26" t="s">
        <v>758</v>
      </c>
      <c r="B157" s="58" t="s">
        <v>759</v>
      </c>
      <c r="C157" s="47">
        <v>237.75392120999999</v>
      </c>
      <c r="D157" s="86"/>
      <c r="E157" s="86"/>
      <c r="F157" s="53">
        <f t="shared" si="2"/>
        <v>1.4652428439793481E-2</v>
      </c>
      <c r="G157" s="52"/>
    </row>
    <row r="158" spans="1:7" outlineLevel="1" x14ac:dyDescent="0.25">
      <c r="A158" s="26" t="s">
        <v>760</v>
      </c>
      <c r="B158" s="58" t="s">
        <v>761</v>
      </c>
      <c r="C158" s="47">
        <v>4587.2575235200002</v>
      </c>
      <c r="D158" s="86"/>
      <c r="E158" s="86"/>
      <c r="F158" s="53">
        <f t="shared" si="2"/>
        <v>0.28270601071985185</v>
      </c>
      <c r="G158" s="52"/>
    </row>
    <row r="159" spans="1:7" outlineLevel="1" x14ac:dyDescent="0.25">
      <c r="A159" s="26" t="s">
        <v>762</v>
      </c>
      <c r="B159" s="58" t="s">
        <v>763</v>
      </c>
      <c r="C159" s="47">
        <v>471.04767035999998</v>
      </c>
      <c r="D159" s="86"/>
      <c r="E159" s="86"/>
      <c r="F159" s="53">
        <f t="shared" si="2"/>
        <v>2.9029982961185453E-2</v>
      </c>
      <c r="G159" s="52"/>
    </row>
    <row r="160" spans="1:7" outlineLevel="1" x14ac:dyDescent="0.25">
      <c r="A160" s="26" t="s">
        <v>764</v>
      </c>
      <c r="B160" s="58" t="s">
        <v>765</v>
      </c>
      <c r="C160" s="47">
        <v>4605.4702328797048</v>
      </c>
      <c r="D160" s="86"/>
      <c r="E160" s="86"/>
      <c r="F160" s="53">
        <f t="shared" si="2"/>
        <v>0.28382843351409931</v>
      </c>
      <c r="G160" s="52"/>
    </row>
    <row r="161" spans="1:7" outlineLevel="1" x14ac:dyDescent="0.25">
      <c r="A161" s="26" t="s">
        <v>766</v>
      </c>
      <c r="B161" s="58" t="s">
        <v>767</v>
      </c>
      <c r="C161" s="47">
        <v>1876.4474838199999</v>
      </c>
      <c r="D161" s="86"/>
      <c r="E161" s="86"/>
      <c r="F161" s="53">
        <f t="shared" si="2"/>
        <v>0.11564272983501338</v>
      </c>
      <c r="G161" s="52"/>
    </row>
    <row r="162" spans="1:7" outlineLevel="1" x14ac:dyDescent="0.25">
      <c r="A162" s="26" t="s">
        <v>768</v>
      </c>
      <c r="B162" s="58" t="s">
        <v>769</v>
      </c>
      <c r="C162" s="47">
        <v>176.32702147000001</v>
      </c>
      <c r="D162" s="86"/>
      <c r="E162" s="86"/>
      <c r="F162" s="53">
        <f t="shared" si="2"/>
        <v>1.0866777931326232E-2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0.37860038119663209</v>
      </c>
    </row>
    <row r="174" spans="1:7" outlineLevel="1" x14ac:dyDescent="0.25">
      <c r="A174" s="26" t="s">
        <v>784</v>
      </c>
      <c r="B174" s="26" t="s">
        <v>785</v>
      </c>
      <c r="C174" s="267">
        <v>0.29482896230589106</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tabSelected="1" workbookViewId="0">
      <selection activeCell="M5" sqref="M5"/>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5"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abSelected="1" topLeftCell="A44" zoomScale="90" zoomScaleNormal="90" workbookViewId="0">
      <selection activeCell="M5" sqref="M5"/>
    </sheetView>
  </sheetViews>
  <sheetFormatPr baseColWidth="10"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20" bestFit="1" customWidth="1"/>
    <col min="7" max="7" width="12.85546875" bestFit="1" customWidth="1"/>
    <col min="8" max="8" width="6.7109375" customWidth="1"/>
    <col min="9" max="9" width="70.7109375" customWidth="1"/>
    <col min="10" max="10" width="8.7109375"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64.809479301850814</v>
      </c>
      <c r="D75" s="26"/>
      <c r="E75" s="26"/>
      <c r="F75" s="26"/>
      <c r="G75" s="26"/>
    </row>
    <row r="76" spans="1:7" x14ac:dyDescent="0.25">
      <c r="A76" s="26" t="s">
        <v>982</v>
      </c>
      <c r="B76" s="26" t="s">
        <v>983</v>
      </c>
      <c r="C76" s="47">
        <v>133.07696645411193</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5.2862013452017835E-4</v>
      </c>
      <c r="F82" s="26"/>
      <c r="G82" s="265">
        <v>5.2862013452017835E-4</v>
      </c>
    </row>
    <row r="83" spans="1:7" x14ac:dyDescent="0.25">
      <c r="A83" s="26" t="s">
        <v>995</v>
      </c>
      <c r="B83" s="26" t="s">
        <v>996</v>
      </c>
      <c r="C83" s="26"/>
      <c r="D83" s="26"/>
      <c r="E83" s="265">
        <v>3.3900071869643148E-5</v>
      </c>
      <c r="F83" s="26"/>
      <c r="G83" s="265">
        <v>3.3900071869643148E-5</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abSelected="1" topLeftCell="A91" workbookViewId="0">
      <selection activeCell="M5" sqref="M5"/>
    </sheetView>
  </sheetViews>
  <sheetFormatPr baseColWidth="10" defaultColWidth="9.140625" defaultRowHeight="15" x14ac:dyDescent="0.25"/>
  <cols>
    <col min="1" max="1" width="10.5703125" customWidth="1"/>
    <col min="2" max="3" width="24.7109375" customWidth="1"/>
    <col min="4" max="4" width="13.855468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45230</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0.13100000000000001</v>
      </c>
      <c r="E27" s="113"/>
      <c r="F27" s="157"/>
      <c r="G27" s="113"/>
      <c r="H27" s="113"/>
      <c r="I27" s="113"/>
      <c r="J27" s="113"/>
    </row>
    <row r="28" spans="1:10" x14ac:dyDescent="0.25">
      <c r="A28" s="112"/>
      <c r="B28" s="130"/>
      <c r="C28" s="158" t="s">
        <v>1035</v>
      </c>
      <c r="D28" s="159">
        <v>45230</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16226.246876886371</v>
      </c>
      <c r="F37" s="302">
        <v>754.67673637999997</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312.74342838409643</v>
      </c>
      <c r="F40" s="307"/>
      <c r="G40" s="167"/>
      <c r="H40" s="113"/>
      <c r="I40" s="113"/>
      <c r="J40" s="113"/>
    </row>
    <row r="41" spans="1:10" x14ac:dyDescent="0.25">
      <c r="A41" s="148"/>
      <c r="B41" s="172"/>
      <c r="C41" s="173" t="s">
        <v>102</v>
      </c>
      <c r="D41" s="174"/>
      <c r="E41" s="308">
        <f>E37+E40</f>
        <v>16538.990305270469</v>
      </c>
      <c r="F41" s="308">
        <f>F37</f>
        <v>754.67673637999997</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306.13234245000001</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131.81887297000014</v>
      </c>
      <c r="F57" s="183"/>
      <c r="G57" s="184"/>
      <c r="H57" s="113"/>
      <c r="I57" s="113"/>
      <c r="J57" s="113"/>
    </row>
    <row r="58" spans="1:10" x14ac:dyDescent="0.25">
      <c r="A58" s="148"/>
      <c r="B58" s="172"/>
      <c r="C58" s="174"/>
      <c r="D58" s="188" t="s">
        <v>1059</v>
      </c>
      <c r="E58" s="312">
        <f>E62-E61</f>
        <v>437.95121542000015</v>
      </c>
      <c r="F58" s="183"/>
      <c r="G58" s="184"/>
      <c r="H58" s="113"/>
      <c r="I58" s="113"/>
      <c r="J58" s="113"/>
    </row>
    <row r="59" spans="1:10" x14ac:dyDescent="0.25">
      <c r="A59" s="148"/>
      <c r="B59" s="189" t="s">
        <v>1047</v>
      </c>
      <c r="C59" s="190"/>
      <c r="D59" s="191"/>
      <c r="E59" s="313">
        <v>12276.74851888</v>
      </c>
      <c r="F59" s="183"/>
      <c r="G59" s="184"/>
      <c r="H59" s="113"/>
      <c r="I59" s="113"/>
      <c r="J59" s="113"/>
    </row>
    <row r="60" spans="1:10" x14ac:dyDescent="0.25">
      <c r="A60" s="148"/>
      <c r="B60" s="192" t="s">
        <v>1060</v>
      </c>
      <c r="C60" s="193"/>
      <c r="D60" s="194"/>
      <c r="E60" s="314">
        <v>5.3863233299999997</v>
      </c>
      <c r="F60" s="183"/>
      <c r="G60" s="184"/>
      <c r="H60" s="113"/>
      <c r="I60" s="113"/>
      <c r="J60" s="113"/>
    </row>
    <row r="61" spans="1:10" x14ac:dyDescent="0.25">
      <c r="A61" s="148"/>
      <c r="B61" s="172"/>
      <c r="C61" s="174"/>
      <c r="D61" s="188" t="s">
        <v>1061</v>
      </c>
      <c r="E61" s="312">
        <f>E59+E60</f>
        <v>12282.13484221</v>
      </c>
      <c r="F61" s="183"/>
      <c r="G61" s="184"/>
      <c r="H61" s="113"/>
      <c r="I61" s="113"/>
      <c r="J61" s="113"/>
    </row>
    <row r="62" spans="1:10" x14ac:dyDescent="0.25">
      <c r="A62" s="148"/>
      <c r="B62" s="181" t="s">
        <v>1062</v>
      </c>
      <c r="C62" s="174"/>
      <c r="D62" s="175"/>
      <c r="E62" s="312">
        <v>12720.08605763</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5.8947685104979852</v>
      </c>
      <c r="E70" s="315">
        <v>5.9711967350472799</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0.15878297935758814</v>
      </c>
      <c r="E73" s="317">
        <v>0.15878297935758814</v>
      </c>
      <c r="F73" s="209" t="s">
        <v>1072</v>
      </c>
      <c r="G73" s="118"/>
      <c r="H73" s="113"/>
      <c r="I73" s="201"/>
      <c r="J73" s="113"/>
    </row>
    <row r="74" spans="1:10" x14ac:dyDescent="0.25">
      <c r="A74" s="112"/>
      <c r="B74" s="172"/>
      <c r="C74" s="173" t="s">
        <v>1073</v>
      </c>
      <c r="D74" s="318">
        <v>5.7863041032361489</v>
      </c>
      <c r="E74" s="318">
        <v>5.8612871110866207</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4.7734883615202772</v>
      </c>
      <c r="E76" s="268">
        <v>4.7734883615202772</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1848.6543796476205</v>
      </c>
      <c r="E81" s="270">
        <v>1787.3962309415538</v>
      </c>
      <c r="F81" s="271">
        <v>1703.4199101051647</v>
      </c>
      <c r="G81" s="272">
        <v>1539.0174007421167</v>
      </c>
      <c r="H81" s="270">
        <v>1527.0422008529863</v>
      </c>
      <c r="I81" s="272">
        <v>4927.2944502014025</v>
      </c>
      <c r="J81" s="273">
        <v>2893.4223043955253</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312.74342838409643</v>
      </c>
      <c r="E84" s="280"/>
      <c r="F84" s="280"/>
      <c r="G84" s="280"/>
      <c r="H84" s="280"/>
      <c r="I84" s="280"/>
      <c r="J84" s="281"/>
    </row>
    <row r="85" spans="1:10" x14ac:dyDescent="0.25">
      <c r="A85" s="112"/>
      <c r="B85" s="172"/>
      <c r="C85" s="216" t="s">
        <v>1078</v>
      </c>
      <c r="D85" s="282">
        <f>D81+D84</f>
        <v>2161.397808031717</v>
      </c>
      <c r="E85" s="283">
        <f>E81</f>
        <v>1787.3962309415538</v>
      </c>
      <c r="F85" s="283">
        <f t="shared" ref="F85:I85" si="0">F81</f>
        <v>1703.4199101051647</v>
      </c>
      <c r="G85" s="283">
        <f t="shared" si="0"/>
        <v>1539.0174007421167</v>
      </c>
      <c r="H85" s="283">
        <f t="shared" si="0"/>
        <v>1527.0422008529863</v>
      </c>
      <c r="I85" s="283">
        <f t="shared" si="0"/>
        <v>4927.2944502014025</v>
      </c>
      <c r="J85" s="286">
        <f>J81</f>
        <v>2893.4223043955253</v>
      </c>
    </row>
    <row r="86" spans="1:10" x14ac:dyDescent="0.25">
      <c r="A86" s="112"/>
      <c r="B86" s="138"/>
      <c r="C86" s="217"/>
      <c r="D86" s="218"/>
      <c r="E86" s="218"/>
      <c r="F86" s="218"/>
      <c r="G86" s="218"/>
      <c r="H86" s="218"/>
      <c r="I86" s="218"/>
      <c r="J86" s="218"/>
    </row>
    <row r="87" spans="1:10" x14ac:dyDescent="0.25">
      <c r="A87" s="112"/>
      <c r="B87" s="130"/>
      <c r="C87" s="219" t="s">
        <v>1079</v>
      </c>
      <c r="D87" s="287">
        <f>D98</f>
        <v>3070</v>
      </c>
      <c r="E87" s="287">
        <f t="shared" ref="E87:I87" si="1">E98</f>
        <v>1000</v>
      </c>
      <c r="F87" s="287">
        <f t="shared" si="1"/>
        <v>1000</v>
      </c>
      <c r="G87" s="287">
        <f t="shared" si="1"/>
        <v>1000</v>
      </c>
      <c r="H87" s="287">
        <f t="shared" si="1"/>
        <v>1100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1809.7297834954652</v>
      </c>
      <c r="E92" s="270">
        <v>1758.0574250556815</v>
      </c>
      <c r="F92" s="271">
        <v>1683.0220845045851</v>
      </c>
      <c r="G92" s="272">
        <v>1526.0376827325654</v>
      </c>
      <c r="H92" s="270">
        <v>1522.2428579703146</v>
      </c>
      <c r="I92" s="272">
        <v>4954.4395787885614</v>
      </c>
      <c r="J92" s="273">
        <v>2972.7174643391959</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312.74342838409643</v>
      </c>
      <c r="E95" s="290"/>
      <c r="F95" s="291"/>
      <c r="G95" s="292"/>
      <c r="H95" s="290"/>
      <c r="I95" s="292"/>
      <c r="J95" s="293"/>
    </row>
    <row r="96" spans="1:10" x14ac:dyDescent="0.25">
      <c r="A96" s="112"/>
      <c r="B96" s="172"/>
      <c r="C96" s="216" t="s">
        <v>1082</v>
      </c>
      <c r="D96" s="282">
        <f>D92+D95</f>
        <v>2122.4732118795619</v>
      </c>
      <c r="E96" s="283">
        <f>E92</f>
        <v>1758.0574250556815</v>
      </c>
      <c r="F96" s="283">
        <f t="shared" ref="F96:I96" si="2">F92</f>
        <v>1683.0220845045851</v>
      </c>
      <c r="G96" s="283">
        <f t="shared" si="2"/>
        <v>1526.0376827325654</v>
      </c>
      <c r="H96" s="283">
        <f t="shared" si="2"/>
        <v>1522.2428579703146</v>
      </c>
      <c r="I96" s="283">
        <f t="shared" si="2"/>
        <v>4954.4395787885614</v>
      </c>
      <c r="J96" s="286">
        <f>J92</f>
        <v>2972.7174643391959</v>
      </c>
    </row>
    <row r="97" spans="1:10" x14ac:dyDescent="0.25">
      <c r="A97" s="112"/>
      <c r="B97" s="138"/>
      <c r="C97" s="217"/>
      <c r="D97" s="222"/>
      <c r="E97" s="222"/>
      <c r="F97" s="222"/>
      <c r="G97" s="222"/>
      <c r="H97" s="222"/>
      <c r="I97" s="222"/>
      <c r="J97" s="222"/>
    </row>
    <row r="98" spans="1:10" x14ac:dyDescent="0.25">
      <c r="A98" s="112"/>
      <c r="B98" s="223"/>
      <c r="C98" s="219" t="s">
        <v>1083</v>
      </c>
      <c r="D98" s="282">
        <v>3070</v>
      </c>
      <c r="E98" s="283">
        <v>1000</v>
      </c>
      <c r="F98" s="284">
        <v>1000</v>
      </c>
      <c r="G98" s="285">
        <v>1000</v>
      </c>
      <c r="H98" s="283">
        <v>1100</v>
      </c>
      <c r="I98" s="285">
        <v>3300</v>
      </c>
      <c r="J98" s="286">
        <v>1750</v>
      </c>
    </row>
    <row r="99" spans="1:10" x14ac:dyDescent="0.25">
      <c r="A99" s="112"/>
      <c r="B99" s="224"/>
      <c r="C99" s="225" t="s">
        <v>1084</v>
      </c>
      <c r="D99" s="290">
        <v>70</v>
      </c>
      <c r="E99" s="290">
        <v>0</v>
      </c>
      <c r="F99" s="290">
        <v>0</v>
      </c>
      <c r="G99" s="290">
        <v>0</v>
      </c>
      <c r="H99" s="290">
        <v>300</v>
      </c>
      <c r="I99" s="290">
        <v>300</v>
      </c>
      <c r="J99" s="293">
        <v>0</v>
      </c>
    </row>
    <row r="100" spans="1:10" x14ac:dyDescent="0.25">
      <c r="A100" s="112"/>
      <c r="B100" s="226"/>
      <c r="C100" s="227" t="s">
        <v>1085</v>
      </c>
      <c r="D100" s="294">
        <f>D98-D99</f>
        <v>3000</v>
      </c>
      <c r="E100" s="294">
        <f t="shared" ref="E100:I100" si="3">E98-E99</f>
        <v>1000</v>
      </c>
      <c r="F100" s="294">
        <f t="shared" si="3"/>
        <v>1000</v>
      </c>
      <c r="G100" s="294">
        <f t="shared" si="3"/>
        <v>1000</v>
      </c>
      <c r="H100" s="294">
        <f t="shared" si="3"/>
        <v>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5.7644144144144143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312.74342838409643</v>
      </c>
      <c r="D115" s="320">
        <f>E73</f>
        <v>0.15878297935758814</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312.74342838409643</v>
      </c>
      <c r="D117" s="321">
        <f>D115</f>
        <v>0.15878297935758814</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72"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tabSelected="1" topLeftCell="A15" workbookViewId="0">
      <selection activeCell="M5" sqref="M5"/>
    </sheetView>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45230</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0.9994374797936102</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5.2862013452017835E-4</v>
      </c>
      <c r="D14" s="1"/>
      <c r="E14" s="1"/>
      <c r="F14" s="1"/>
      <c r="G14" s="1"/>
      <c r="H14" s="1"/>
      <c r="I14" s="1"/>
      <c r="J14" s="1"/>
      <c r="K14" s="1"/>
      <c r="L14" s="1"/>
      <c r="M14" s="1"/>
      <c r="N14" s="1"/>
    </row>
    <row r="15" spans="1:16" x14ac:dyDescent="0.25">
      <c r="A15" s="240"/>
      <c r="B15" s="245" t="s">
        <v>1107</v>
      </c>
      <c r="C15" s="366">
        <v>3.3900071869643148E-5</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16.181126436500001</v>
      </c>
      <c r="H26" s="325">
        <v>0</v>
      </c>
      <c r="I26" s="325">
        <v>0</v>
      </c>
      <c r="J26" s="325">
        <v>0</v>
      </c>
      <c r="K26" s="325">
        <v>0</v>
      </c>
      <c r="L26" s="325">
        <v>0</v>
      </c>
      <c r="M26" s="325">
        <v>0</v>
      </c>
      <c r="N26" s="325">
        <f t="shared" ref="N26:N37" si="0">SUM(D26:M26)</f>
        <v>16.181126436500001</v>
      </c>
      <c r="O26" s="327">
        <f t="shared" ref="O26:O37" si="1">N26/N$38</f>
        <v>9.9721929286983551E-4</v>
      </c>
    </row>
    <row r="27" spans="1:15" s="368" customFormat="1" x14ac:dyDescent="0.25">
      <c r="A27" s="250"/>
      <c r="B27" s="395" t="s">
        <v>595</v>
      </c>
      <c r="C27" s="396"/>
      <c r="D27" s="325">
        <v>0</v>
      </c>
      <c r="E27" s="325">
        <v>0</v>
      </c>
      <c r="F27" s="325">
        <v>0</v>
      </c>
      <c r="G27" s="325">
        <v>110.50641646</v>
      </c>
      <c r="H27" s="325">
        <v>0</v>
      </c>
      <c r="I27" s="325">
        <v>31.5</v>
      </c>
      <c r="J27" s="325">
        <v>0</v>
      </c>
      <c r="K27" s="325">
        <v>0</v>
      </c>
      <c r="L27" s="325">
        <v>0</v>
      </c>
      <c r="M27" s="325">
        <v>0</v>
      </c>
      <c r="N27" s="325">
        <f t="shared" si="0"/>
        <v>142.00641646</v>
      </c>
      <c r="O27" s="327">
        <f t="shared" si="1"/>
        <v>8.7516489510758265E-3</v>
      </c>
    </row>
    <row r="28" spans="1:15" s="368" customFormat="1" x14ac:dyDescent="0.25">
      <c r="A28" s="250"/>
      <c r="B28" s="395" t="s">
        <v>605</v>
      </c>
      <c r="C28" s="396"/>
      <c r="D28" s="325">
        <v>0</v>
      </c>
      <c r="E28" s="325">
        <v>0</v>
      </c>
      <c r="F28" s="325">
        <v>0</v>
      </c>
      <c r="G28" s="325">
        <v>42.055001186552403</v>
      </c>
      <c r="H28" s="325">
        <v>0</v>
      </c>
      <c r="I28" s="325">
        <v>0</v>
      </c>
      <c r="J28" s="325">
        <v>0</v>
      </c>
      <c r="K28" s="325">
        <v>0</v>
      </c>
      <c r="L28" s="325">
        <v>0</v>
      </c>
      <c r="M28" s="325">
        <v>0</v>
      </c>
      <c r="N28" s="325">
        <f t="shared" si="0"/>
        <v>42.055001186552403</v>
      </c>
      <c r="O28" s="327">
        <f t="shared" si="1"/>
        <v>2.5917885698175866E-3</v>
      </c>
    </row>
    <row r="29" spans="1:15" s="368" customFormat="1" x14ac:dyDescent="0.25">
      <c r="A29" s="250"/>
      <c r="B29" s="395" t="s">
        <v>609</v>
      </c>
      <c r="C29" s="396"/>
      <c r="D29" s="325">
        <v>0</v>
      </c>
      <c r="E29" s="325">
        <v>0</v>
      </c>
      <c r="F29" s="325">
        <v>0</v>
      </c>
      <c r="G29" s="325">
        <v>6.0007091810000004</v>
      </c>
      <c r="H29" s="325">
        <v>0</v>
      </c>
      <c r="I29" s="325">
        <v>0</v>
      </c>
      <c r="J29" s="325">
        <v>0</v>
      </c>
      <c r="K29" s="325">
        <v>0</v>
      </c>
      <c r="L29" s="325">
        <v>0</v>
      </c>
      <c r="M29" s="325">
        <v>0</v>
      </c>
      <c r="N29" s="325">
        <f t="shared" si="0"/>
        <v>6.0007091810000004</v>
      </c>
      <c r="O29" s="327">
        <f t="shared" si="1"/>
        <v>3.6981498103222919E-4</v>
      </c>
    </row>
    <row r="30" spans="1:15" s="368" customFormat="1" x14ac:dyDescent="0.25">
      <c r="A30" s="250"/>
      <c r="B30" s="395" t="s">
        <v>2</v>
      </c>
      <c r="C30" s="396"/>
      <c r="D30" s="325">
        <v>0</v>
      </c>
      <c r="E30" s="325">
        <v>99.550599379999994</v>
      </c>
      <c r="F30" s="325">
        <v>43.443115830000004</v>
      </c>
      <c r="G30" s="325">
        <v>2331.7890771610164</v>
      </c>
      <c r="H30" s="325">
        <v>3349.8321081499998</v>
      </c>
      <c r="I30" s="325">
        <v>206.25392120999999</v>
      </c>
      <c r="J30" s="325">
        <v>4587.2575235200002</v>
      </c>
      <c r="K30" s="325">
        <v>471.04767035999998</v>
      </c>
      <c r="L30" s="325">
        <v>1876.4474838199999</v>
      </c>
      <c r="M30" s="325">
        <v>176.32702147000001</v>
      </c>
      <c r="N30" s="325">
        <f t="shared" si="0"/>
        <v>13141.948520901018</v>
      </c>
      <c r="O30" s="327">
        <f t="shared" si="1"/>
        <v>0.80991917728191298</v>
      </c>
    </row>
    <row r="31" spans="1:15" s="368" customFormat="1" x14ac:dyDescent="0.25">
      <c r="A31" s="250"/>
      <c r="B31" s="395" t="s">
        <v>612</v>
      </c>
      <c r="C31" s="396"/>
      <c r="D31" s="325">
        <v>0</v>
      </c>
      <c r="E31" s="325">
        <v>0</v>
      </c>
      <c r="F31" s="325">
        <v>0</v>
      </c>
      <c r="G31" s="325">
        <v>330.04420570822566</v>
      </c>
      <c r="H31" s="325">
        <v>0</v>
      </c>
      <c r="I31" s="325">
        <v>0</v>
      </c>
      <c r="J31" s="325">
        <v>0</v>
      </c>
      <c r="K31" s="325">
        <v>0</v>
      </c>
      <c r="L31" s="325">
        <v>0</v>
      </c>
      <c r="M31" s="325">
        <v>0</v>
      </c>
      <c r="N31" s="325">
        <f t="shared" si="0"/>
        <v>330.04420570822566</v>
      </c>
      <c r="O31" s="327">
        <f t="shared" si="1"/>
        <v>2.0340144471631346E-2</v>
      </c>
    </row>
    <row r="32" spans="1:15" s="368" customFormat="1" x14ac:dyDescent="0.25">
      <c r="A32" s="250"/>
      <c r="B32" s="395" t="s">
        <v>668</v>
      </c>
      <c r="C32" s="396"/>
      <c r="D32" s="325">
        <v>0</v>
      </c>
      <c r="E32" s="325">
        <v>330.84992166000001</v>
      </c>
      <c r="F32" s="325">
        <v>0</v>
      </c>
      <c r="G32" s="325">
        <v>0</v>
      </c>
      <c r="H32" s="325">
        <v>0</v>
      </c>
      <c r="I32" s="325">
        <v>0</v>
      </c>
      <c r="J32" s="325">
        <v>0</v>
      </c>
      <c r="K32" s="325">
        <v>0</v>
      </c>
      <c r="L32" s="325">
        <v>0</v>
      </c>
      <c r="M32" s="325">
        <v>0</v>
      </c>
      <c r="N32" s="325">
        <f t="shared" si="0"/>
        <v>330.84992166000001</v>
      </c>
      <c r="O32" s="327">
        <f t="shared" si="1"/>
        <v>2.0389799574125938E-2</v>
      </c>
    </row>
    <row r="33" spans="1:15" s="368" customFormat="1" x14ac:dyDescent="0.25">
      <c r="A33" s="250"/>
      <c r="B33" s="395" t="s">
        <v>1125</v>
      </c>
      <c r="C33" s="396"/>
      <c r="D33" s="325">
        <v>0</v>
      </c>
      <c r="E33" s="325">
        <v>0</v>
      </c>
      <c r="F33" s="325">
        <v>0</v>
      </c>
      <c r="G33" s="325">
        <v>713.83314783447963</v>
      </c>
      <c r="H33" s="325">
        <v>0</v>
      </c>
      <c r="I33" s="325">
        <v>0</v>
      </c>
      <c r="J33" s="325">
        <v>0</v>
      </c>
      <c r="K33" s="325">
        <v>0</v>
      </c>
      <c r="L33" s="325">
        <v>0</v>
      </c>
      <c r="M33" s="325">
        <v>0</v>
      </c>
      <c r="N33" s="325">
        <f t="shared" si="0"/>
        <v>713.83314783447963</v>
      </c>
      <c r="O33" s="327">
        <f t="shared" si="1"/>
        <v>4.3992498897037366E-2</v>
      </c>
    </row>
    <row r="34" spans="1:15" s="368" customFormat="1" x14ac:dyDescent="0.25">
      <c r="A34" s="250"/>
      <c r="B34" s="395" t="s">
        <v>642</v>
      </c>
      <c r="C34" s="396"/>
      <c r="D34" s="325">
        <v>0</v>
      </c>
      <c r="E34" s="325">
        <v>0</v>
      </c>
      <c r="F34" s="325">
        <v>0</v>
      </c>
      <c r="G34" s="325">
        <v>85.441017535832003</v>
      </c>
      <c r="H34" s="325">
        <v>0</v>
      </c>
      <c r="I34" s="325">
        <v>0</v>
      </c>
      <c r="J34" s="325">
        <v>0</v>
      </c>
      <c r="K34" s="325">
        <v>0</v>
      </c>
      <c r="L34" s="325">
        <v>0</v>
      </c>
      <c r="M34" s="325">
        <v>0</v>
      </c>
      <c r="N34" s="325">
        <f t="shared" si="0"/>
        <v>85.441017535832003</v>
      </c>
      <c r="O34" s="327">
        <f t="shared" si="1"/>
        <v>5.2656056686490619E-3</v>
      </c>
    </row>
    <row r="35" spans="1:15" s="368" customFormat="1" x14ac:dyDescent="0.25">
      <c r="A35" s="250"/>
      <c r="B35" s="395" t="s">
        <v>666</v>
      </c>
      <c r="C35" s="396"/>
      <c r="D35" s="325">
        <v>448.26727860666546</v>
      </c>
      <c r="E35" s="325">
        <v>0</v>
      </c>
      <c r="F35" s="325">
        <v>0</v>
      </c>
      <c r="G35" s="325">
        <v>0</v>
      </c>
      <c r="H35" s="325">
        <v>0</v>
      </c>
      <c r="I35" s="325">
        <v>0</v>
      </c>
      <c r="J35" s="325">
        <v>0</v>
      </c>
      <c r="K35" s="325">
        <v>0</v>
      </c>
      <c r="L35" s="325">
        <v>0</v>
      </c>
      <c r="M35" s="325">
        <v>0</v>
      </c>
      <c r="N35" s="325">
        <f t="shared" si="0"/>
        <v>448.26727860666546</v>
      </c>
      <c r="O35" s="327">
        <f t="shared" si="1"/>
        <v>2.7626060543008504E-2</v>
      </c>
    </row>
    <row r="36" spans="1:15" s="368" customFormat="1" x14ac:dyDescent="0.25">
      <c r="A36" s="250"/>
      <c r="B36" s="395" t="s">
        <v>1126</v>
      </c>
      <c r="C36" s="396"/>
      <c r="D36" s="325">
        <v>0</v>
      </c>
      <c r="E36" s="325">
        <v>0</v>
      </c>
      <c r="F36" s="325">
        <v>0</v>
      </c>
      <c r="G36" s="325">
        <v>932.97585583609839</v>
      </c>
      <c r="H36" s="325">
        <v>0</v>
      </c>
      <c r="I36" s="325">
        <v>0</v>
      </c>
      <c r="J36" s="325">
        <v>0</v>
      </c>
      <c r="K36" s="325">
        <v>0</v>
      </c>
      <c r="L36" s="325">
        <v>0</v>
      </c>
      <c r="M36" s="325">
        <v>0</v>
      </c>
      <c r="N36" s="325">
        <f t="shared" si="0"/>
        <v>932.97585583609839</v>
      </c>
      <c r="O36" s="327">
        <f t="shared" si="1"/>
        <v>5.7497945329864582E-2</v>
      </c>
    </row>
    <row r="37" spans="1:15" s="368" customFormat="1" x14ac:dyDescent="0.25">
      <c r="A37" s="250"/>
      <c r="B37" s="395" t="s">
        <v>1127</v>
      </c>
      <c r="C37" s="396"/>
      <c r="D37" s="325">
        <v>0</v>
      </c>
      <c r="E37" s="325">
        <v>0</v>
      </c>
      <c r="F37" s="325">
        <v>0</v>
      </c>
      <c r="G37" s="325">
        <v>36.643675539999997</v>
      </c>
      <c r="H37" s="325">
        <v>0</v>
      </c>
      <c r="I37" s="325">
        <v>0</v>
      </c>
      <c r="J37" s="325">
        <v>0</v>
      </c>
      <c r="K37" s="325">
        <v>0</v>
      </c>
      <c r="L37" s="325">
        <v>0</v>
      </c>
      <c r="M37" s="325">
        <v>0</v>
      </c>
      <c r="N37" s="325">
        <f t="shared" si="0"/>
        <v>36.643675539999997</v>
      </c>
      <c r="O37" s="327">
        <f t="shared" si="1"/>
        <v>2.258296438974895E-3</v>
      </c>
    </row>
    <row r="38" spans="1:15" x14ac:dyDescent="0.25">
      <c r="A38" s="240"/>
      <c r="B38" s="393" t="s">
        <v>102</v>
      </c>
      <c r="C38" s="394"/>
      <c r="D38" s="326">
        <f t="shared" ref="D38:O38" si="2">SUM(D26:D37)</f>
        <v>448.26727860666546</v>
      </c>
      <c r="E38" s="326">
        <f t="shared" si="2"/>
        <v>430.40052104</v>
      </c>
      <c r="F38" s="326">
        <f t="shared" si="2"/>
        <v>43.443115830000004</v>
      </c>
      <c r="G38" s="326">
        <f t="shared" si="2"/>
        <v>4605.4702328797048</v>
      </c>
      <c r="H38" s="326">
        <f t="shared" si="2"/>
        <v>3349.8321081499998</v>
      </c>
      <c r="I38" s="326">
        <f t="shared" si="2"/>
        <v>237.75392120999999</v>
      </c>
      <c r="J38" s="326">
        <f t="shared" si="2"/>
        <v>4587.2575235200002</v>
      </c>
      <c r="K38" s="326">
        <f t="shared" si="2"/>
        <v>471.04767035999998</v>
      </c>
      <c r="L38" s="326">
        <f t="shared" si="2"/>
        <v>1876.4474838199999</v>
      </c>
      <c r="M38" s="326">
        <f t="shared" si="2"/>
        <v>176.32702147000001</v>
      </c>
      <c r="N38" s="326">
        <f t="shared" si="2"/>
        <v>16226.246876886369</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workbookViewId="0">
      <selection activeCell="M5" sqref="M5"/>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45230</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 Covered Bond Label Reporting 31 10 2023</dc:title>
  <dc:creator>Societe Generale</dc:creator>
  <cp:lastModifiedBy>ANDRE Patrick CommEde</cp:lastModifiedBy>
  <cp:lastPrinted>2023-11-29T17:35:54Z</cp:lastPrinted>
  <dcterms:created xsi:type="dcterms:W3CDTF">2020-12-29T15:50:15Z</dcterms:created>
  <dcterms:modified xsi:type="dcterms:W3CDTF">2023-11-30T16:40:16Z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