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3\20231031_SG SFH  SG SCF - Rapports HTT\"/>
    </mc:Choice>
  </mc:AlternateContent>
  <xr:revisionPtr revIDLastSave="0" documentId="13_ncr:1_{DAE8BFB4-B4F9-432B-B5B1-3BBC821C92C1}" xr6:coauthVersionLast="47" xr6:coauthVersionMax="47" xr10:uidLastSave="{00000000-0000-0000-0000-000000000000}"/>
  <bookViews>
    <workbookView xWindow="-120" yWindow="-120" windowWidth="29040" windowHeight="15840" tabRatio="894" activeTab="1"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E26" i="9"/>
  <c r="E24" i="9" s="1"/>
  <c r="D26" i="9"/>
  <c r="D24" i="9" s="1"/>
  <c r="G21" i="9"/>
  <c r="G26" i="9" s="1"/>
  <c r="G24" i="9" s="1"/>
  <c r="F21" i="9"/>
  <c r="F26" i="9" s="1"/>
  <c r="F24" i="9" s="1"/>
  <c r="E21" i="9"/>
  <c r="D21" i="9"/>
  <c r="G13" i="9"/>
  <c r="F13" i="9"/>
  <c r="E13" i="9"/>
  <c r="D13" i="9"/>
  <c r="G12" i="9"/>
  <c r="F12" i="9"/>
  <c r="E12" i="9"/>
  <c r="D12" i="9"/>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5" i="7"/>
  <c r="D84" i="7"/>
  <c r="D76" i="7"/>
  <c r="D73" i="7"/>
  <c r="E61" i="7"/>
  <c r="E58" i="7" s="1"/>
  <c r="E57" i="7"/>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C585" i="4"/>
  <c r="F584" i="4"/>
  <c r="F583" i="4"/>
  <c r="F579" i="4"/>
  <c r="G578" i="4"/>
  <c r="F578" i="4"/>
  <c r="F577" i="4"/>
  <c r="G576" i="4"/>
  <c r="F576" i="4"/>
  <c r="F575" i="4"/>
  <c r="G574" i="4"/>
  <c r="F574" i="4"/>
  <c r="F573" i="4"/>
  <c r="F585" i="4" s="1"/>
  <c r="F572" i="4"/>
  <c r="D567" i="4"/>
  <c r="C567" i="4"/>
  <c r="F566" i="4"/>
  <c r="F565" i="4"/>
  <c r="F564" i="4"/>
  <c r="F563" i="4"/>
  <c r="F562" i="4"/>
  <c r="F561" i="4"/>
  <c r="F560" i="4"/>
  <c r="G559" i="4"/>
  <c r="F559" i="4"/>
  <c r="F558" i="4"/>
  <c r="F557" i="4"/>
  <c r="F556" i="4"/>
  <c r="F555" i="4"/>
  <c r="F554" i="4"/>
  <c r="F553" i="4"/>
  <c r="F552" i="4"/>
  <c r="F567" i="4" s="1"/>
  <c r="G551" i="4"/>
  <c r="F551" i="4"/>
  <c r="F550" i="4"/>
  <c r="F549" i="4"/>
  <c r="D544" i="4"/>
  <c r="C544" i="4"/>
  <c r="F543" i="4"/>
  <c r="F542" i="4"/>
  <c r="F541" i="4"/>
  <c r="G540" i="4"/>
  <c r="F540" i="4"/>
  <c r="F539" i="4"/>
  <c r="G538" i="4"/>
  <c r="F538" i="4"/>
  <c r="F537" i="4"/>
  <c r="G536" i="4"/>
  <c r="F536" i="4"/>
  <c r="F535" i="4"/>
  <c r="F534" i="4"/>
  <c r="F533" i="4"/>
  <c r="G532" i="4"/>
  <c r="F532" i="4"/>
  <c r="F531" i="4"/>
  <c r="G530" i="4"/>
  <c r="F530" i="4"/>
  <c r="F529" i="4"/>
  <c r="G528" i="4"/>
  <c r="F528" i="4"/>
  <c r="F527" i="4"/>
  <c r="F544" i="4" s="1"/>
  <c r="F526" i="4"/>
  <c r="F493" i="4"/>
  <c r="G492" i="4"/>
  <c r="F491" i="4"/>
  <c r="F489" i="4"/>
  <c r="G488" i="4"/>
  <c r="D487" i="4"/>
  <c r="C487" i="4"/>
  <c r="F492" i="4" s="1"/>
  <c r="F486" i="4"/>
  <c r="F485" i="4"/>
  <c r="F484" i="4"/>
  <c r="G483" i="4"/>
  <c r="F483" i="4"/>
  <c r="F482" i="4"/>
  <c r="G481" i="4"/>
  <c r="F481" i="4"/>
  <c r="F480" i="4"/>
  <c r="F487" i="4" s="1"/>
  <c r="G479" i="4"/>
  <c r="F479" i="4"/>
  <c r="F471" i="4"/>
  <c r="F469" i="4"/>
  <c r="F467" i="4"/>
  <c r="D465" i="4"/>
  <c r="C465" i="4"/>
  <c r="F470" i="4" s="1"/>
  <c r="F464" i="4"/>
  <c r="F463" i="4"/>
  <c r="F462" i="4"/>
  <c r="F461" i="4"/>
  <c r="F460" i="4"/>
  <c r="G459" i="4"/>
  <c r="F459" i="4"/>
  <c r="F458" i="4"/>
  <c r="F465" i="4" s="1"/>
  <c r="G457" i="4"/>
  <c r="F457" i="4"/>
  <c r="D452" i="4"/>
  <c r="C452" i="4"/>
  <c r="F451" i="4"/>
  <c r="F450" i="4"/>
  <c r="F449" i="4"/>
  <c r="G448" i="4"/>
  <c r="F448" i="4"/>
  <c r="F447" i="4"/>
  <c r="G446" i="4"/>
  <c r="F446" i="4"/>
  <c r="F445" i="4"/>
  <c r="G444" i="4"/>
  <c r="F444" i="4"/>
  <c r="F443" i="4"/>
  <c r="F442" i="4"/>
  <c r="F441" i="4"/>
  <c r="G440" i="4"/>
  <c r="F440" i="4"/>
  <c r="F439" i="4"/>
  <c r="G438" i="4"/>
  <c r="F438" i="4"/>
  <c r="F437" i="4"/>
  <c r="G436" i="4"/>
  <c r="F436" i="4"/>
  <c r="F435" i="4"/>
  <c r="F434" i="4"/>
  <c r="F433" i="4"/>
  <c r="G432" i="4"/>
  <c r="F432" i="4"/>
  <c r="F431" i="4"/>
  <c r="G430" i="4"/>
  <c r="F430" i="4"/>
  <c r="F429" i="4"/>
  <c r="F452" i="4" s="1"/>
  <c r="G428" i="4"/>
  <c r="F428" i="4"/>
  <c r="G384" i="4"/>
  <c r="G383" i="4"/>
  <c r="G382" i="4"/>
  <c r="G381" i="4"/>
  <c r="G380" i="4"/>
  <c r="G379" i="4"/>
  <c r="G378" i="4"/>
  <c r="G377" i="4"/>
  <c r="G376" i="4"/>
  <c r="G375" i="4"/>
  <c r="D372" i="4"/>
  <c r="C372" i="4"/>
  <c r="G371" i="4"/>
  <c r="G370" i="4"/>
  <c r="G369" i="4"/>
  <c r="G372" i="4" s="1"/>
  <c r="G368" i="4"/>
  <c r="D365" i="4"/>
  <c r="C365" i="4"/>
  <c r="G364" i="4"/>
  <c r="G363" i="4"/>
  <c r="F363" i="4"/>
  <c r="G362" i="4"/>
  <c r="G361" i="4"/>
  <c r="F361" i="4"/>
  <c r="G360" i="4"/>
  <c r="G359" i="4"/>
  <c r="F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F328" i="4"/>
  <c r="D328" i="4"/>
  <c r="G310" i="4" s="1"/>
  <c r="G328" i="4" s="1"/>
  <c r="C328" i="4"/>
  <c r="F310" i="4"/>
  <c r="D305" i="4"/>
  <c r="C305" i="4"/>
  <c r="G304" i="4"/>
  <c r="G303" i="4"/>
  <c r="F303" i="4"/>
  <c r="G302" i="4"/>
  <c r="G301" i="4"/>
  <c r="F301" i="4"/>
  <c r="G300" i="4"/>
  <c r="G299" i="4"/>
  <c r="F299" i="4"/>
  <c r="G298" i="4"/>
  <c r="G297" i="4"/>
  <c r="F297" i="4"/>
  <c r="G296" i="4"/>
  <c r="G295" i="4"/>
  <c r="F295" i="4"/>
  <c r="G294" i="4"/>
  <c r="G293" i="4"/>
  <c r="F293" i="4"/>
  <c r="G292" i="4"/>
  <c r="G291" i="4"/>
  <c r="F291" i="4"/>
  <c r="G290" i="4"/>
  <c r="G305" i="4" s="1"/>
  <c r="G289" i="4"/>
  <c r="F289" i="4"/>
  <c r="G288" i="4"/>
  <c r="G287" i="4"/>
  <c r="F287" i="4"/>
  <c r="G253" i="4"/>
  <c r="C249" i="4"/>
  <c r="D248" i="4"/>
  <c r="D249" i="4" s="1"/>
  <c r="C248" i="4"/>
  <c r="G247" i="4"/>
  <c r="G245" i="4"/>
  <c r="G243" i="4"/>
  <c r="G241" i="4"/>
  <c r="F233" i="4"/>
  <c r="F229" i="4"/>
  <c r="D226" i="4"/>
  <c r="D227" i="4" s="1"/>
  <c r="C226" i="4"/>
  <c r="C227" i="4" s="1"/>
  <c r="F225" i="4"/>
  <c r="F223" i="4"/>
  <c r="F221" i="4"/>
  <c r="F219" i="4"/>
  <c r="D214" i="4"/>
  <c r="C214" i="4"/>
  <c r="G195" i="4"/>
  <c r="G194" i="4"/>
  <c r="G193" i="4"/>
  <c r="G192" i="4"/>
  <c r="G191" i="4"/>
  <c r="G214" i="4" s="1"/>
  <c r="G190" i="4"/>
  <c r="F190"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04" i="10"/>
  <c r="C303" i="10"/>
  <c r="C302" i="10"/>
  <c r="C298" i="10"/>
  <c r="C297" i="10"/>
  <c r="C296" i="10"/>
  <c r="C295" i="10"/>
  <c r="D293" i="10"/>
  <c r="C293" i="10"/>
  <c r="C292" i="10"/>
  <c r="C291" i="10"/>
  <c r="C289" i="10"/>
  <c r="C288" i="10"/>
  <c r="G218" i="10"/>
  <c r="C179" i="10"/>
  <c r="C217" i="10" s="1"/>
  <c r="F177" i="10"/>
  <c r="C167" i="10"/>
  <c r="F166" i="10"/>
  <c r="F167" i="10" s="1"/>
  <c r="D166" i="10"/>
  <c r="F165" i="10"/>
  <c r="D165" i="10"/>
  <c r="F164" i="10"/>
  <c r="D164" i="10"/>
  <c r="C156" i="10"/>
  <c r="F138" i="10"/>
  <c r="F156" i="10" s="1"/>
  <c r="D138" i="10"/>
  <c r="D156" i="10" s="1"/>
  <c r="G138" i="10" s="1"/>
  <c r="G156" i="10" s="1"/>
  <c r="C130" i="10"/>
  <c r="F112" i="10"/>
  <c r="F130" i="10" s="1"/>
  <c r="D112" i="10"/>
  <c r="D100" i="10"/>
  <c r="G99" i="10" s="1"/>
  <c r="C100" i="10"/>
  <c r="F99" i="10" s="1"/>
  <c r="G98" i="10"/>
  <c r="F98" i="10"/>
  <c r="G96" i="10"/>
  <c r="F96" i="10"/>
  <c r="G94" i="10"/>
  <c r="F94" i="10"/>
  <c r="D77" i="10"/>
  <c r="C77" i="10"/>
  <c r="G76" i="10"/>
  <c r="F76" i="10"/>
  <c r="G75" i="10"/>
  <c r="F75" i="10"/>
  <c r="G74" i="10"/>
  <c r="F74" i="10"/>
  <c r="G73" i="10"/>
  <c r="F73" i="10"/>
  <c r="G72" i="10"/>
  <c r="F72" i="10"/>
  <c r="G71" i="10"/>
  <c r="F71" i="10"/>
  <c r="G70" i="10"/>
  <c r="G77" i="10" s="1"/>
  <c r="F70" i="10"/>
  <c r="F77" i="10" s="1"/>
  <c r="C56" i="10"/>
  <c r="C58" i="10" s="1"/>
  <c r="C307" i="10"/>
  <c r="G233" i="4" l="1"/>
  <c r="G231" i="4"/>
  <c r="G229" i="4"/>
  <c r="G225" i="4"/>
  <c r="G223" i="4"/>
  <c r="G221" i="4"/>
  <c r="G219" i="4"/>
  <c r="G222" i="4"/>
  <c r="G230" i="4"/>
  <c r="G224" i="4"/>
  <c r="G220" i="4"/>
  <c r="G232" i="4"/>
  <c r="G228" i="4"/>
  <c r="G226" i="4" s="1"/>
  <c r="G217" i="10"/>
  <c r="G220" i="10" s="1"/>
  <c r="C220" i="10"/>
  <c r="F217" i="10"/>
  <c r="F220" i="10" s="1"/>
  <c r="F54" i="10"/>
  <c r="F218" i="10"/>
  <c r="F53" i="10"/>
  <c r="C38" i="10"/>
  <c r="D45" i="10" s="1"/>
  <c r="D130" i="10"/>
  <c r="G112" i="10" s="1"/>
  <c r="G130" i="10" s="1"/>
  <c r="D167" i="10"/>
  <c r="G164" i="10" s="1"/>
  <c r="F255" i="4"/>
  <c r="F253" i="4"/>
  <c r="F251" i="4"/>
  <c r="F247" i="4"/>
  <c r="F245" i="4"/>
  <c r="F243" i="4"/>
  <c r="F241" i="4"/>
  <c r="F252" i="4"/>
  <c r="F371" i="4"/>
  <c r="F369" i="4"/>
  <c r="G566" i="4"/>
  <c r="G564" i="4"/>
  <c r="G562" i="4"/>
  <c r="G560" i="4"/>
  <c r="G558" i="4"/>
  <c r="G556" i="4"/>
  <c r="G554" i="4"/>
  <c r="G552" i="4"/>
  <c r="G550" i="4"/>
  <c r="G10" i="9"/>
  <c r="G30" i="9" s="1"/>
  <c r="F10" i="9"/>
  <c r="F30" i="9" s="1"/>
  <c r="F56" i="10"/>
  <c r="C193" i="10"/>
  <c r="F195" i="4"/>
  <c r="F193" i="4"/>
  <c r="F191" i="4"/>
  <c r="F214" i="4" s="1"/>
  <c r="F244" i="4"/>
  <c r="F370" i="4"/>
  <c r="G471" i="4"/>
  <c r="G469" i="4"/>
  <c r="G467" i="4"/>
  <c r="G464" i="4"/>
  <c r="G462" i="4"/>
  <c r="G460" i="4"/>
  <c r="G458" i="4"/>
  <c r="G465" i="4" s="1"/>
  <c r="G468" i="4"/>
  <c r="G549" i="4"/>
  <c r="G557" i="4"/>
  <c r="G565" i="4"/>
  <c r="E10" i="9"/>
  <c r="E30" i="9" s="1"/>
  <c r="F93" i="10"/>
  <c r="F95" i="10"/>
  <c r="F97" i="10"/>
  <c r="F194" i="4"/>
  <c r="G254" i="4"/>
  <c r="G252" i="4"/>
  <c r="G250" i="4"/>
  <c r="G246" i="4"/>
  <c r="G244" i="4"/>
  <c r="G242" i="4"/>
  <c r="F250" i="4"/>
  <c r="F248" i="4" s="1"/>
  <c r="F254" i="4"/>
  <c r="F368" i="4"/>
  <c r="G451" i="4"/>
  <c r="G449" i="4"/>
  <c r="G447" i="4"/>
  <c r="G445" i="4"/>
  <c r="G443" i="4"/>
  <c r="G441" i="4"/>
  <c r="G439" i="4"/>
  <c r="G437" i="4"/>
  <c r="G435" i="4"/>
  <c r="G433" i="4"/>
  <c r="G431" i="4"/>
  <c r="G429" i="4"/>
  <c r="G452" i="4" s="1"/>
  <c r="G463" i="4"/>
  <c r="G493" i="4"/>
  <c r="G491" i="4"/>
  <c r="G489" i="4"/>
  <c r="G486" i="4"/>
  <c r="G484" i="4"/>
  <c r="G482" i="4"/>
  <c r="G480" i="4"/>
  <c r="G487" i="4" s="1"/>
  <c r="G490" i="4"/>
  <c r="G543" i="4"/>
  <c r="G541" i="4"/>
  <c r="G539" i="4"/>
  <c r="G537" i="4"/>
  <c r="G535" i="4"/>
  <c r="G533" i="4"/>
  <c r="G531" i="4"/>
  <c r="G529" i="4"/>
  <c r="G527" i="4"/>
  <c r="G555" i="4"/>
  <c r="G563" i="4"/>
  <c r="G584" i="4"/>
  <c r="G579" i="4"/>
  <c r="G577" i="4"/>
  <c r="G575" i="4"/>
  <c r="G573" i="4"/>
  <c r="D30" i="9"/>
  <c r="G93" i="10"/>
  <c r="G95" i="10"/>
  <c r="G97" i="10"/>
  <c r="F174" i="10"/>
  <c r="F179" i="10" s="1"/>
  <c r="C187" i="10"/>
  <c r="C187" i="4"/>
  <c r="F192" i="4"/>
  <c r="F232" i="4"/>
  <c r="F230" i="4"/>
  <c r="F228" i="4"/>
  <c r="F224" i="4"/>
  <c r="F222" i="4"/>
  <c r="F220" i="4"/>
  <c r="F231" i="4"/>
  <c r="F242" i="4"/>
  <c r="F246" i="4"/>
  <c r="G251" i="4"/>
  <c r="G255" i="4"/>
  <c r="F304" i="4"/>
  <c r="F302" i="4"/>
  <c r="F300" i="4"/>
  <c r="F298" i="4"/>
  <c r="F296" i="4"/>
  <c r="F294" i="4"/>
  <c r="F292" i="4"/>
  <c r="F290" i="4"/>
  <c r="F305" i="4" s="1"/>
  <c r="F288" i="4"/>
  <c r="F364" i="4"/>
  <c r="F362" i="4"/>
  <c r="F360" i="4"/>
  <c r="F358" i="4"/>
  <c r="G434" i="4"/>
  <c r="G442" i="4"/>
  <c r="G450" i="4"/>
  <c r="G461" i="4"/>
  <c r="G466" i="4"/>
  <c r="G470" i="4"/>
  <c r="G485" i="4"/>
  <c r="G526" i="4"/>
  <c r="G534" i="4"/>
  <c r="G542" i="4"/>
  <c r="G553" i="4"/>
  <c r="G561" i="4"/>
  <c r="G572" i="4"/>
  <c r="G583" i="4"/>
  <c r="F466" i="4"/>
  <c r="F468" i="4"/>
  <c r="F488" i="4"/>
  <c r="F490" i="4"/>
  <c r="F226" i="4" l="1"/>
  <c r="F227" i="4" s="1"/>
  <c r="G248" i="4"/>
  <c r="C313" i="10"/>
  <c r="F187" i="10"/>
  <c r="G100" i="10"/>
  <c r="G249" i="4"/>
  <c r="C207" i="10"/>
  <c r="C208" i="10" s="1"/>
  <c r="F193" i="10" s="1"/>
  <c r="F207" i="10" s="1"/>
  <c r="F208" i="10" s="1"/>
  <c r="F58" i="10"/>
  <c r="G585" i="4"/>
  <c r="F372" i="4"/>
  <c r="F100" i="10"/>
  <c r="G567" i="4"/>
  <c r="F249" i="4"/>
  <c r="G167" i="10"/>
  <c r="G227" i="4"/>
  <c r="G165" i="10"/>
  <c r="G544" i="4"/>
  <c r="F365" i="4"/>
  <c r="G166" i="10"/>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<sst xmlns="http://schemas.openxmlformats.org/spreadsheetml/2006/main" count="2279" uniqueCount="1647">
  <si>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</si>
  <si>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</si>
  <si>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</si>
  <si>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</si>
  <si>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30/09/23</t>
  </si>
  <si>
    <t>Cut-off Date: 30/09/23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</si>
  <si>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</si>
  <si>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</si>
  <si>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</si>
  <si>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</si>
  <si>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</si>
  <si>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</si>
  <si>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</si>
  <si>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</si>
  <si>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</si>
  <si>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</si>
  <si>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</si>
  <si>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</si>
  <si>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</si>
  <si>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</si>
  <si>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</si>
  <si>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</si>
  <si>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</si>
  <si>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</si>
  <si>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</si>
  <si>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</si>
  <si>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</si>
  <si>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</si>
  <si>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</si>
  <si>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</si>
  <si>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</si>
  <si>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</si>
  <si>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</si>
  <si>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</si>
  <si>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30/09/23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</si>
  <si>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</si>
  <si>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</si>
  <si>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</si>
  <si>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</si>
  <si>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</si>
  <si>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</si>
  <si>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</si>
  <si>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</si>
  <si>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</si>
  <si>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</si>
  <si>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</si>
  <si>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</si>
  <si>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</si>
  <si>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</si>
  <si>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</si>
  <si>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</si>
  <si>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</si>
  <si>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</si>
  <si>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</si>
  <si>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</si>
  <si>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</si>
  <si>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</si>
  <si>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</si>
  <si>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</si>
  <si>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</si>
  <si>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</si>
  <si>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</si>
  <si>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</si>
  <si>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</si>
  <si>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</si>
  <si>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</si>
  <si>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</si>
  <si>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</si>
  <si>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</si>
  <si>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</si>
  <si>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</si>
  <si>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</si>
  <si>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</si>
  <si>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</si>
  <si>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</si>
  <si>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</si>
  <si>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</si>
  <si>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</si>
  <si>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</si>
  <si>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</si>
  <si>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</si>
  <si>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</si>
  <si>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</si>
  <si>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</si>
  <si>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</si>
  <si>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</si>
  <si>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</si>
  <si>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</si>
  <si>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</si>
  <si>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</si>
  <si>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</si>
  <si>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</si>
  <si>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</si>
  <si>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</si>
  <si>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</si>
  <si>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</si>
  <si>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</si>
  <si>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</si>
  <si>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</si>
  <si>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</si>
  <si>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</si>
  <si>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</si>
  <si>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</si>
  <si>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</si>
  <si>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</si>
  <si>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</si>
  <si>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</si>
  <si>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</si>
  <si>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</si>
  <si>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</si>
  <si>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</si>
  <si>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</si>
  <si>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</si>
  <si>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</si>
  <si>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</si>
  <si>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</si>
  <si>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</si>
  <si>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</si>
  <si>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</si>
  <si>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</si>
  <si>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</si>
  <si>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</si>
  <si>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</si>
  <si>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</si>
  <si>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</si>
  <si>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</si>
  <si>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</si>
  <si>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</si>
  <si>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</si>
  <si>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</si>
  <si>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</si>
  <si>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</si>
  <si>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</si>
  <si>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</si>
  <si>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</si>
  <si>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</si>
  <si>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</si>
  <si>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</si>
  <si>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</si>
  <si>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</si>
  <si>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</si>
  <si>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</si>
  <si>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</si>
  <si>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</si>
  <si>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</si>
  <si>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</si>
  <si>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</si>
  <si>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</si>
  <si>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</si>
  <si>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</si>
  <si>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</si>
  <si>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</si>
  <si>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</si>
  <si>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</si>
  <si>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</si>
  <si>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</si>
  <si>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</si>
  <si>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</si>
  <si>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</si>
  <si>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</si>
  <si>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</si>
  <si>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</si>
  <si>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</si>
  <si>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</si>
  <si>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</si>
  <si>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</si>
  <si>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</si>
  <si>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</si>
  <si>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</si>
  <si>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</si>
  <si>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</si>
  <si>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</si>
  <si>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</si>
  <si>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</si>
  <si>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</si>
  <si>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</si>
  <si>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</si>
  <si>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</si>
  <si>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</si>
  <si>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</si>
  <si>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</si>
  <si>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</si>
  <si>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</si>
  <si>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</si>
  <si>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</si>
  <si>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</si>
  <si>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</si>
  <si>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</si>
  <si>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</si>
  <si>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</si>
  <si>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</si>
  <si>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</si>
  <si>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</si>
  <si>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</si>
  <si>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</si>
  <si>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</si>
  <si>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</si>
  <si>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</si>
  <si>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</si>
  <si>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</si>
  <si>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</si>
  <si>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</si>
  <si>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</si>
  <si>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</si>
  <si>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</si>
  <si>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</si>
  <si>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</si>
  <si>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</si>
  <si>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</si>
  <si>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</si>
  <si>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</si>
  <si>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</si>
  <si>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</si>
  <si>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</si>
  <si>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</si>
  <si>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</si>
  <si>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</si>
  <si>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</si>
  <si>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</si>
  <si>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</si>
  <si>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</si>
  <si>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</si>
  <si>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</si>
  <si>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</si>
  <si>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</si>
  <si>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</si>
  <si>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</si>
  <si>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</si>
  <si>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</si>
  <si>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</si>
  <si>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</si>
  <si>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</si>
  <si>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</si>
  <si>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</si>
  <si>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</si>
  <si>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</si>
  <si>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</si>
  <si>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</si>
  <si>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</si>
  <si>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</si>
  <si>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</si>
  <si>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</si>
  <si>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</si>
  <si>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</si>
  <si>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</si>
  <si>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</si>
  <si>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</si>
  <si>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</si>
  <si>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</si>
  <si>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</si>
  <si>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</si>
  <si>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</si>
  <si>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</si>
  <si>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</si>
  <si>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</si>
  <si>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</si>
  <si>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</si>
  <si>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</si>
  <si>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</si>
  <si>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</si>
  <si>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</si>
  <si>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</si>
  <si>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</si>
  <si>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</si>
  <si>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</si>
  <si>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</si>
  <si>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</si>
  <si>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</si>
  <si>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</si>
  <si>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</si>
  <si>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</si>
  <si>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</si>
  <si>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</si>
  <si>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</si>
  <si>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</si>
  <si>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</si>
  <si>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</si>
  <si>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</si>
  <si>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</si>
  <si>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</si>
  <si>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</si>
  <si>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</si>
  <si>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</si>
  <si>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</si>
  <si>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</si>
  <si>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</si>
  <si>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</si>
  <si>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</si>
  <si>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</si>
  <si>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</si>
  <si>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</si>
  <si>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</si>
  <si>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</si>
  <si>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</si>
  <si>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</si>
  <si>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</si>
  <si>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</si>
  <si>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</si>
  <si>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</si>
  <si>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</si>
  <si>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</si>
  <si>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</si>
  <si>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</si>
  <si>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</si>
  <si>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</si>
  <si>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</si>
  <si>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</si>
  <si>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</si>
  <si>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</si>
  <si>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</si>
  <si>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</si>
  <si>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</si>
  <si>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</si>
  <si>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</si>
  <si>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</si>
  <si>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</si>
  <si>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</si>
  <si>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</si>
  <si>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</si>
  <si>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</si>
  <si>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</si>
  <si>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</si>
  <si>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</si>
  <si>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</si>
  <si>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</si>
  <si>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</si>
  <si>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</si>
  <si>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</si>
  <si>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</si>
  <si>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</si>
  <si>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</si>
  <si>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</si>
  <si>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</si>
  <si>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</si>
  <si>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</si>
  <si>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</si>
  <si>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</si>
  <si>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</si>
  <si>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</si>
  <si>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</si>
  <si>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</si>
  <si>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</si>
  <si>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</si>
  <si>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</si>
  <si>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</si>
  <si>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</si>
  <si>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</si>
  <si>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</si>
  <si>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</si>
  <si>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</si>
  <si>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</si>
  <si>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</si>
  <si>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</si>
  <si>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</si>
  <si>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</si>
  <si>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</si>
  <si>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</si>
  <si>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</si>
  <si>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</si>
  <si>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</si>
  <si>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</si>
  <si>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</si>
  <si>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</si>
  <si>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</si>
  <si>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</si>
  <si>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</si>
  <si>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</si>
  <si>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</si>
  <si>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</si>
  <si>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</si>
  <si>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</si>
  <si>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</si>
  <si>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</si>
  <si>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</si>
  <si>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</si>
  <si>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</si>
  <si>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</si>
  <si>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</si>
  <si>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</si>
  <si>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</si>
  <si>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</si>
  <si>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</si>
  <si>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</si>
  <si>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</si>
  <si>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</si>
  <si>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</si>
  <si>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</si>
  <si>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</si>
  <si>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</si>
  <si>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</si>
  <si>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</si>
  <si>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</si>
  <si>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</si>
  <si>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</si>
  <si>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</si>
  <si>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</si>
  <si>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</si>
  <si>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</si>
  <si>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</si>
  <si>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</si>
  <si>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</si>
  <si>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</si>
  <si>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</si>
  <si>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</si>
  <si>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</si>
  <si>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</si>
  <si>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</si>
  <si>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</si>
  <si>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</si>
  <si>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</si>
  <si>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</si>
  <si>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</si>
  <si>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</si>
  <si>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</si>
  <si>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</si>
  <si>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</si>
  <si>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</si>
  <si>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</si>
  <si>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</si>
  <si>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</si>
  <si>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</si>
  <si>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</si>
  <si>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</si>
  <si>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</si>
  <si>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</si>
  <si>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</si>
  <si>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</si>
  <si>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</si>
  <si>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</si>
  <si>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</si>
  <si>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</si>
  <si>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</si>
  <si>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</si>
  <si>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</si>
  <si>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</si>
  <si>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</si>
  <si>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</si>
  <si>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</si>
  <si>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</si>
  <si>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</si>
  <si>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</si>
  <si>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</si>
  <si>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</si>
  <si>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</si>
  <si>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</si>
  <si>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</si>
  <si>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</si>
  <si>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</si>
  <si>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</si>
  <si>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</si>
  <si>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</si>
  <si>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</si>
  <si>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</si>
  <si>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</si>
  <si>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</si>
  <si>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</si>
  <si>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</si>
  <si>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</si>
  <si>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</si>
  <si>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</si>
  <si>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</si>
  <si>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</si>
  <si>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</si>
  <si>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</si>
  <si>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</si>
  <si>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</si>
  <si>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</si>
  <si>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</si>
  <si>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</si>
  <si>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</si>
  <si>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</si>
  <si>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</si>
  <si>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</si>
  <si>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</si>
  <si>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</si>
  <si>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</si>
  <si>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</si>
  <si>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</si>
  <si>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</si>
  <si>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</si>
  <si>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</si>
  <si>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</si>
  <si>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</si>
  <si>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</si>
  <si>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</si>
  <si>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</si>
  <si>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</si>
  <si>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</si>
  <si>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</si>
  <si>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</si>
  <si>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</si>
  <si>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</si>
  <si>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</si>
  <si>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</si>
  <si>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</si>
  <si>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</si>
  <si>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</si>
  <si>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</si>
  <si>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</si>
  <si>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</si>
  <si>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</si>
  <si>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</si>
  <si>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</si>
  <si>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</si>
  <si>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</si>
  <si>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</si>
  <si>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</si>
  <si>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</si>
  <si>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</si>
  <si>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</si>
  <si>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</si>
  <si>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</si>
  <si>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</si>
  <si>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</si>
  <si>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</si>
  <si>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</si>
  <si>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</si>
  <si>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</si>
  <si>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</si>
  <si>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</si>
  <si>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</si>
  <si>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</si>
  <si>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</si>
  <si>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</si>
  <si>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</si>
  <si>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</si>
  <si>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</si>
  <si>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</si>
  <si>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</si>
  <si>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</si>
  <si>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</si>
  <si>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</si>
  <si>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</si>
  <si>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</si>
  <si>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</si>
  <si>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</si>
  <si>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</si>
  <si>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</si>
  <si>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</si>
  <si>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</si>
  <si>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</si>
  <si>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</si>
  <si>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</si>
  <si>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</si>
  <si>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</si>
  <si>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</si>
  <si>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</si>
  <si>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</si>
  <si>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</si>
  <si>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</si>
  <si>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</si>
  <si>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</si>
  <si>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</si>
  <si>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</si>
  <si>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</si>
  <si>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</si>
  <si>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</si>
  <si>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</si>
  <si>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</si>
  <si>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</si>
  <si>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</si>
  <si>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</si>
  <si>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</si>
  <si>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</si>
  <si>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</si>
  <si>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</si>
  <si>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</si>
  <si>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</si>
  <si>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</si>
  <si>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</si>
  <si>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</si>
  <si>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</si>
  <si>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</si>
  <si>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</si>
  <si>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</si>
  <si>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</si>
  <si>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</si>
  <si>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</si>
  <si>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</si>
  <si>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</si>
  <si>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</si>
  <si>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</si>
  <si>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</si>
  <si>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</si>
  <si>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</si>
  <si>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</si>
  <si>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</si>
  <si>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</si>
  <si>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</si>
  <si>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</si>
  <si>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</si>
  <si>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</si>
  <si>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</si>
  <si>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</si>
  <si>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</si>
  <si>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</si>
  <si>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</si>
  <si>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</si>
  <si>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</si>
  <si>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</si>
  <si>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</si>
  <si>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</si>
  <si>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</si>
  <si>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</si>
  <si>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</si>
  <si>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</si>
  <si>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</si>
  <si>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</si>
  <si>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</si>
  <si>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</si>
  <si>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</si>
  <si>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</si>
  <si>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</si>
  <si>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</si>
  <si>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</si>
  <si>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</si>
  <si>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</si>
  <si>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</si>
  <si>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</si>
  <si>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</si>
  <si>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</si>
  <si>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</si>
  <si>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</si>
  <si>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</si>
  <si>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</si>
  <si>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</si>
  <si>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</si>
  <si>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</si>
  <si>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</si>
  <si>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</si>
  <si>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</si>
  <si>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</si>
  <si>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</si>
  <si>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</si>
  <si>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</si>
  <si>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</si>
  <si>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</si>
  <si>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</si>
  <si>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</si>
  <si>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</si>
  <si>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</si>
  <si>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</si>
  <si>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</si>
  <si>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</si>
  <si>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</si>
  <si>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</si>
  <si>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</si>
  <si>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</si>
  <si>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</si>
  <si>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</si>
  <si>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</si>
  <si>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</si>
  <si>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</si>
  <si>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</si>
  <si>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</si>
  <si>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</si>
  <si>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</si>
  <si>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</si>
  <si>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</si>
  <si>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</si>
  <si>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</si>
  <si>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</si>
  <si>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</si>
  <si>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</si>
  <si>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</si>
  <si>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</si>
  <si>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</si>
  <si>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</si>
  <si>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</si>
  <si>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</si>
  <si>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</si>
  <si>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</si>
  <si>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</si>
  <si>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</si>
  <si>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</si>
  <si>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</si>
  <si>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</si>
  <si>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</si>
  <si>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</si>
  <si>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</si>
  <si>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</si>
  <si>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</si>
  <si>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</si>
  <si>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</si>
  <si>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</si>
  <si>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</si>
  <si>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</si>
  <si>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</si>
  <si>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</si>
  <si>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</si>
  <si>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</si>
  <si>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</si>
  <si>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</si>
  <si>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</si>
  <si>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</si>
  <si>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</si>
  <si>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</si>
  <si>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</si>
  <si>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</si>
  <si>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</si>
  <si>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</si>
  <si>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</si>
  <si>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</si>
  <si>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</si>
  <si>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</si>
  <si>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</si>
  <si>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</si>
  <si>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</si>
  <si>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</si>
  <si>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</si>
  <si>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</si>
  <si>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</si>
  <si>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</si>
  <si>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</si>
  <si>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</si>
  <si>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</si>
  <si>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</si>
  <si>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</si>
  <si>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</si>
  <si>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</si>
  <si>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</si>
  <si>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</si>
  <si>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</si>
  <si>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</si>
  <si>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</si>
  <si>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</si>
  <si>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</si>
  <si>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</si>
  <si>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</si>
  <si>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</si>
  <si>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</si>
  <si>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</si>
  <si>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</si>
  <si>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</si>
  <si>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</si>
  <si>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</si>
  <si>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</si>
  <si>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</si>
  <si>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</si>
  <si>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</si>
  <si>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</si>
  <si>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</si>
  <si>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</si>
  <si>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</si>
  <si>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</si>
  <si>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</si>
  <si>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</si>
  <si>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</si>
  <si>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</si>
  <si>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</si>
  <si>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</si>
  <si>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</si>
  <si>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</si>
  <si>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</si>
  <si>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</si>
  <si>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</si>
  <si>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</si>
  <si>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</si>
  <si>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</si>
  <si>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</si>
  <si>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</si>
  <si>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</si>
  <si>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</si>
  <si>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</si>
  <si>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</si>
  <si>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</si>
  <si>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</si>
  <si>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</si>
  <si>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</si>
  <si>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</si>
  <si>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</si>
  <si>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</si>
  <si>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</si>
  <si>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</si>
  <si>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</si>
  <si>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</si>
  <si>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</si>
  <si>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</si>
  <si>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</si>
  <si>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</si>
  <si>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</si>
  <si>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</si>
  <si>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</si>
  <si>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</si>
  <si>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</si>
  <si>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</si>
  <si>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</si>
  <si>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</si>
  <si>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</si>
  <si>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</si>
  <si>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</si>
  <si>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</si>
  <si>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</si>
  <si>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</si>
  <si>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</si>
  <si>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</si>
  <si>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</si>
  <si>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</si>
  <si>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</si>
  <si>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</si>
  <si>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</si>
  <si>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</si>
  <si>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</si>
  <si>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</si>
  <si>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</si>
  <si>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</si>
  <si>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</si>
  <si>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</si>
  <si>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</si>
  <si>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</si>
  <si>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</si>
  <si>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</si>
  <si>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</si>
  <si>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</si>
  <si>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</si>
  <si>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</si>
  <si>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</si>
  <si>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</si>
  <si>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</si>
  <si>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</si>
  <si>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</si>
  <si>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</si>
  <si>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</si>
  <si>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</si>
  <si>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</si>
  <si>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</si>
  <si>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</si>
  <si>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</si>
  <si>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</si>
  <si>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</si>
  <si>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</si>
  <si>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</si>
  <si>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</si>
  <si>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</si>
  <si>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</si>
  <si>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</si>
  <si>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</si>
  <si>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</si>
  <si>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</si>
  <si>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</si>
  <si>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</si>
  <si>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</si>
  <si>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</si>
  <si>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</si>
  <si>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</si>
  <si>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</si>
  <si>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</si>
  <si>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</si>
  <si>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</si>
  <si>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</si>
  <si>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</si>
  <si>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</si>
  <si>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</si>
  <si>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</si>
  <si>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</si>
  <si>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</si>
  <si>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</si>
  <si>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</si>
  <si>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</si>
  <si>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</si>
  <si>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</si>
  <si>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</si>
  <si>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</si>
  <si>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</si>
  <si>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</si>
  <si>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</si>
  <si>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</si>
  <si>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</si>
  <si>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</si>
  <si>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</si>
  <si>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</si>
  <si>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</si>
  <si>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</si>
  <si>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</si>
  <si>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</si>
  <si>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</si>
  <si>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</si>
  <si>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</si>
  <si>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</si>
  <si>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</si>
  <si>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</si>
  <si>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</si>
  <si>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</si>
  <si>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</si>
  <si>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</si>
  <si>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</si>
  <si>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</si>
  <si>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</si>
  <si>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</si>
  <si>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</si>
  <si>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</si>
  <si>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</si>
  <si>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</si>
  <si>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</si>
  <si>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</si>
  <si>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</si>
  <si>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</si>
  <si>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</si>
  <si>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</si>
  <si>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</si>
  <si>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</si>
  <si>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</si>
  <si>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</si>
  <si>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</si>
  <si>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</si>
  <si>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</si>
  <si>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</si>
  <si>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</si>
  <si>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</si>
  <si>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</si>
  <si>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</si>
  <si>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</si>
  <si>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</si>
  <si>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</si>
  <si>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</si>
  <si>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</si>
  <si>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</si>
  <si>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</si>
  <si>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</si>
  <si>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</si>
  <si>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</si>
  <si>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</si>
  <si>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</si>
  <si>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</si>
  <si>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</si>
  <si>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</si>
  <si>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</si>
  <si>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</si>
  <si>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</si>
  <si>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</si>
  <si>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</si>
  <si>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</si>
  <si>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</si>
  <si>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</si>
  <si>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</si>
  <si>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</si>
  <si>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</si>
  <si>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</si>
  <si>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</si>
  <si>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</si>
  <si>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</si>
  <si>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</si>
  <si>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</si>
  <si>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</si>
  <si>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</si>
  <si>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</si>
  <si>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</si>
  <si>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</si>
  <si>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</si>
  <si>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</si>
  <si>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</si>
  <si>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</si>
  <si>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</si>
  <si>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</si>
  <si>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</si>
  <si>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</si>
  <si>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</si>
  <si>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</si>
  <si>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</si>
  <si>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</si>
  <si>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</si>
  <si>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</si>
  <si>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</si>
  <si>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</si>
  <si>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</si>
  <si>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</si>
  <si>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</si>
  <si>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</si>
  <si>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</si>
  <si>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</si>
  <si>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</si>
  <si>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</si>
  <si>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</si>
  <si>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</si>
  <si>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</si>
  <si>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</si>
  <si>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</si>
  <si>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</si>
  <si>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</si>
  <si>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</si>
  <si>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</si>
  <si>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</si>
  <si>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</si>
  <si>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</si>
  <si>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</si>
  <si>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</si>
  <si>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</si>
  <si>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</si>
  <si>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</si>
  <si>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</si>
  <si>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</si>
  <si>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</si>
  <si>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</si>
  <si>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</si>
  <si>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</si>
  <si>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</si>
  <si>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</si>
  <si>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</si>
  <si>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</si>
  <si>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</si>
  <si>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</si>
  <si>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</si>
  <si>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</si>
  <si>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</si>
  <si>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</si>
  <si>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</si>
  <si>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</si>
  <si>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</si>
  <si>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</si>
  <si>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</si>
  <si>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</si>
  <si>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</si>
  <si>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</si>
  <si>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</si>
  <si>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</si>
  <si>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</si>
  <si>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</si>
  <si>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</si>
  <si>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</si>
  <si>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</si>
  <si>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</si>
  <si>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</si>
  <si>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</si>
  <si>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</si>
  <si>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</si>
  <si>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</si>
  <si>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</si>
  <si>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</si>
  <si>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</si>
  <si>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</si>
  <si>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</si>
  <si>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</si>
  <si>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</si>
  <si>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</si>
  <si>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</si>
  <si>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</si>
  <si>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</si>
  <si>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</si>
  <si>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</si>
  <si>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</si>
  <si>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</si>
  <si>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</si>
  <si>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</si>
  <si>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</si>
  <si>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</si>
  <si>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</si>
  <si>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</si>
  <si>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</si>
  <si>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</si>
  <si>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</si>
  <si>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</si>
  <si>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</si>
  <si>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</si>
  <si>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</si>
  <si>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</si>
  <si>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</si>
  <si>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</si>
  <si>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</si>
  <si>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</si>
  <si>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</si>
  <si>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</si>
  <si>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</si>
  <si>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</si>
  <si>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</si>
  <si>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</si>
  <si>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</si>
  <si>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</si>
  <si>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</si>
  <si>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</si>
  <si>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</si>
  <si>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</si>
  <si>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</si>
  <si>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</si>
  <si>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</si>
  <si>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</si>
  <si>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</si>
  <si>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</si>
  <si>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</si>
  <si>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</si>
  <si>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</si>
  <si>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</si>
  <si>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</si>
  <si>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</si>
  <si>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</si>
  <si>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</si>
  <si>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</si>
  <si>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</si>
  <si>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</si>
  <si>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</si>
  <si>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</si>
  <si>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</si>
  <si>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</si>
  <si>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</si>
  <si>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</si>
  <si>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</si>
  <si>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</si>
  <si>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</si>
  <si>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</si>
  <si>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</si>
  <si>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</si>
  <si>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</si>
  <si>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</si>
  <si>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</si>
  <si>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</si>
  <si>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</si>
  <si>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</si>
  <si>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</si>
  <si>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</si>
  <si>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</si>
  <si>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</si>
  <si>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</si>
  <si>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</si>
  <si>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</si>
  <si>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</si>
  <si>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</si>
  <si>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</si>
  <si>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</si>
  <si>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</si>
  <si>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</si>
  <si>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</si>
  <si>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</si>
  <si>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</si>
  <si>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</si>
  <si>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</si>
  <si>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</si>
  <si>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</si>
  <si>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</si>
  <si>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</si>
  <si>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</si>
  <si>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</si>
  <si>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</si>
  <si>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</si>
  <si>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</si>
  <si>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</si>
  <si>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</si>
  <si>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</si>
  <si>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</si>
  <si>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</si>
  <si>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</si>
  <si>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</si>
  <si>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</si>
  <si>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</si>
  <si>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</si>
  <si>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</si>
  <si>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</si>
  <si>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</si>
  <si>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</si>
  <si>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</si>
  <si>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</si>
  <si>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</si>
  <si>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</si>
  <si>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</si>
  <si>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</si>
  <si>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</si>
  <si>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</si>
  <si>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</si>
  <si>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</si>
  <si>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</si>
  <si>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</si>
  <si>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</si>
  <si>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</si>
  <si>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</si>
  <si>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</si>
  <si>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</si>
  <si>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</si>
  <si>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</si>
  <si>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</si>
  <si>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</si>
  <si>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</si>
  <si>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</si>
  <si>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</si>
  <si>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</si>
  <si>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</si>
  <si>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</si>
  <si>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</si>
  <si>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</si>
  <si>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</si>
  <si>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</si>
  <si>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</si>
  <si>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</si>
  <si>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</si>
  <si>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</si>
  <si>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</si>
  <si>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</si>
  <si>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</si>
  <si>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</si>
  <si>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</si>
  <si>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</si>
  <si>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</si>
  <si>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</si>
  <si>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</si>
  <si>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</si>
  <si>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</si>
  <si>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</si>
  <si>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</si>
  <si>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</si>
  <si>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</si>
  <si>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</si>
  <si>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</si>
  <si>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</si>
  <si>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</si>
  <si>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</si>
  <si>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</si>
  <si>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</si>
  <si>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</si>
  <si>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</si>
  <si>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</si>
  <si>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</si>
  <si>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</si>
  <si>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</si>
  <si>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</si>
  <si>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</si>
  <si>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</si>
  <si>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</si>
  <si>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</si>
  <si>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</si>
  <si>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</si>
  <si>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</si>
  <si>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</si>
  <si>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</si>
  <si>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</si>
  <si>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</si>
  <si>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</si>
  <si>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</si>
  <si>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</si>
  <si>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</si>
  <si>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</si>
  <si>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</si>
  <si>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</si>
  <si>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</si>
  <si>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</si>
  <si>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</si>
  <si>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</si>
  <si>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</si>
  <si>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</si>
  <si>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</si>
  <si>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</si>
  <si>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</si>
  <si>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</si>
  <si>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</si>
  <si>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</si>
  <si>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</si>
  <si>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</si>
  <si>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</si>
  <si>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</si>
  <si>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</si>
  <si>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</si>
  <si>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</si>
  <si>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</si>
  <si>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</si>
  <si>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</si>
  <si>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</si>
  <si>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</si>
  <si>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</si>
  <si>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</si>
  <si>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</si>
  <si>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</si>
  <si>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</si>
  <si>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</si>
  <si>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</si>
  <si>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</si>
  <si>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</si>
  <si>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</si>
  <si>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</si>
  <si>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</si>
  <si>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</si>
  <si>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</si>
  <si>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</si>
  <si>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</si>
  <si>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</si>
  <si>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</si>
  <si>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</si>
  <si>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</si>
  <si>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</si>
  <si>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</si>
  <si>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</si>
  <si>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</si>
  <si>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</si>
  <si>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</si>
  <si>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</si>
  <si>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</si>
  <si>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</si>
  <si>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</si>
  <si>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</si>
  <si>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</si>
  <si>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</si>
  <si>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</si>
  <si>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</si>
  <si>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</si>
  <si>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</si>
  <si>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</si>
  <si>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</si>
  <si>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</si>
  <si>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</si>
  <si>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</si>
  <si>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</si>
  <si>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</si>
  <si>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</si>
  <si>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</si>
  <si>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</si>
  <si>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</si>
  <si>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</si>
  <si>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</si>
  <si>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</si>
  <si>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</si>
  <si>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</si>
  <si>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</si>
  <si>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</si>
  <si>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</si>
  <si>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</si>
  <si>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</si>
  <si>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</si>
  <si>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</si>
  <si>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</si>
  <si>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</si>
  <si>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</si>
  <si>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</si>
  <si>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</si>
  <si>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</si>
  <si>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</si>
  <si>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</si>
  <si>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</si>
  <si>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</si>
  <si>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</si>
  <si>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</si>
  <si>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</si>
  <si>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</si>
  <si>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</si>
  <si>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</si>
  <si>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</si>
  <si>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</si>
  <si>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</si>
  <si>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</si>
  <si>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</si>
  <si>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</si>
  <si>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</si>
  <si>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</si>
  <si>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</si>
  <si>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</si>
  <si>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</si>
  <si>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</si>
  <si>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</si>
  <si>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</si>
  <si>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</si>
  <si>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</si>
  <si>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</si>
  <si>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</si>
  <si>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</si>
  <si>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</si>
  <si>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</si>
  <si>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</si>
  <si>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</si>
  <si>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</si>
  <si>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</si>
  <si>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</si>
  <si>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</si>
  <si>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</si>
  <si>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</si>
  <si>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</si>
  <si>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</si>
  <si>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</si>
  <si>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</si>
  <si>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</si>
  <si>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</si>
  <si>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</si>
  <si>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</si>
  <si>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</si>
  <si>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</si>
  <si>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</si>
  <si>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</si>
  <si>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</si>
  <si>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</si>
  <si>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</si>
  <si>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</si>
  <si>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</si>
  <si>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</si>
  <si>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</si>
  <si>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</si>
  <si>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</si>
  <si>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</si>
  <si>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</si>
  <si>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</si>
  <si>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</si>
  <si>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</si>
  <si>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</si>
  <si>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</si>
  <si>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</si>
  <si>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</si>
  <si>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</si>
  <si>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</si>
  <si>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</si>
  <si>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</si>
  <si>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</si>
  <si>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</si>
  <si>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</si>
  <si>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</si>
  <si>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</si>
  <si>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</si>
  <si>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</si>
  <si>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</si>
  <si>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</si>
  <si>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</si>
  <si>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</si>
  <si>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</si>
  <si>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</si>
  <si>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</si>
  <si>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</si>
  <si>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</si>
  <si>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</si>
  <si>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</si>
  <si>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</si>
  <si>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</si>
  <si>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</si>
  <si>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</si>
  <si>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</si>
  <si>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</si>
  <si>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</si>
  <si>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</si>
  <si>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</si>
  <si>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</si>
  <si>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</si>
  <si>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</si>
  <si>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</si>
  <si>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</si>
  <si>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</si>
  <si>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</si>
  <si>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</si>
  <si>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</si>
  <si>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</si>
  <si>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</si>
  <si>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</si>
  <si>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</si>
  <si>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</si>
  <si>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</si>
  <si>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</si>
  <si>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</si>
  <si>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</si>
  <si>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</si>
  <si>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</si>
  <si>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</si>
  <si>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</si>
  <si>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</si>
  <si>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</si>
  <si>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</si>
  <si>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</si>
  <si>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</si>
  <si>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</si>
  <si>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</si>
  <si>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</si>
  <si>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</si>
  <si>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</si>
  <si>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</si>
  <si>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</si>
  <si>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</si>
  <si>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</si>
  <si>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</si>
  <si>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</si>
  <si>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</si>
  <si>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</si>
  <si>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</si>
  <si>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</si>
  <si>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</si>
  <si>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</si>
  <si>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</si>
  <si>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</si>
  <si>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</si>
  <si>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</si>
  <si>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</si>
  <si>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</si>
  <si>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</si>
  <si>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</si>
  <si>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</si>
  <si>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</si>
  <si>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</si>
  <si>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</si>
  <si>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</si>
  <si>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</si>
  <si>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</si>
  <si>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</si>
  <si>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</si>
  <si>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</si>
  <si>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</si>
  <si>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</si>
  <si>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</si>
  <si>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</si>
  <si>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</si>
  <si>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</si>
  <si>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</si>
  <si>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</si>
  <si>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</si>
  <si>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</si>
  <si>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</si>
  <si>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</si>
  <si>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</si>
  <si>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</si>
  <si>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</si>
  <si>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</si>
  <si>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</si>
  <si>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</si>
  <si>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</si>
  <si>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</si>
  <si>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</si>
  <si>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</si>
  <si>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</si>
  <si>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</si>
  <si>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</si>
  <si>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</si>
  <si>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</si>
  <si>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</si>
  <si>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</si>
  <si>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</si>
  <si>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</si>
  <si>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</si>
  <si>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</si>
  <si>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</si>
  <si>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</si>
  <si>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</si>
  <si>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</si>
  <si>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</si>
  <si>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</si>
  <si>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</si>
  <si>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</si>
  <si>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</si>
  <si>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</si>
  <si>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</si>
  <si>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</si>
  <si>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</si>
  <si>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</si>
  <si>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</si>
  <si>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</si>
  <si>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</si>
  <si>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</si>
  <si>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</si>
  <si>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</si>
  <si>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</si>
  <si>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</si>
  <si>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</si>
  <si>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</si>
  <si>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</si>
  <si>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</si>
  <si>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</si>
  <si>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</si>
  <si>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</si>
  <si>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</si>
  <si>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</si>
  <si>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</si>
  <si>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</si>
  <si>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</si>
  <si>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</si>
  <si>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</si>
  <si>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</si>
  <si>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</si>
  <si>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</si>
  <si>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</si>
  <si>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</si>
  <si>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</si>
  <si>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</si>
  <si>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</si>
  <si>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</si>
  <si>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</si>
  <si>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</si>
  <si>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</si>
  <si>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</si>
  <si>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</si>
  <si>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</si>
  <si>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</si>
  <si>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</si>
  <si>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</si>
  <si>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</si>
  <si>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</si>
  <si>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</si>
  <si>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</si>
  <si>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</si>
  <si>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</si>
  <si>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</si>
  <si>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CPR=3.29%;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</si>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</sst>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0" fontId="29" fillId="0" borderId="0">
      <alignment horizontal="left" wrapText="1"/>
    </xf>
    <xf numFmtId="9" fontId="1" fillId="0" borderId="0"/>
  </cellStyleXfs>
  <cellXfs count="442">
    <xf numFmtId="0" fontId="0" fillId="0" borderId="0" xfId="0" applyProtection="1"/>
    <xf numFmtId="0" fontId="4" fillId="3" borderId="0" xfId="0" applyFont="1" applyFill="1" applyAlignment="1" applyProtection="1">
      <alignment horizontal="center"/>
    </xf>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6" applyNumberFormat="1" applyFont="1" applyBorder="1"/>
    <xf numFmtId="0" fontId="29" fillId="9" borderId="25" xfId="7" applyFont="1" applyFill="1" applyBorder="1" applyProtection="1"/>
    <xf numFmtId="0" fontId="29" fillId="9" borderId="59" xfId="7" applyFont="1" applyFill="1" applyBorder="1" applyProtection="1"/>
    <xf numFmtId="10" fontId="29" fillId="0" borderId="28" xfId="16" applyNumberFormat="1" applyFont="1" applyBorder="1"/>
    <xf numFmtId="0" fontId="29" fillId="9" borderId="6" xfId="7" applyFont="1" applyFill="1" applyBorder="1" applyProtection="1"/>
    <xf numFmtId="0" fontId="29" fillId="9" borderId="46" xfId="7" applyFont="1" applyFill="1" applyBorder="1" applyProtection="1"/>
    <xf numFmtId="10" fontId="29" fillId="0" borderId="8" xfId="16" applyNumberFormat="1" applyFont="1" applyBorder="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lignment horizontal="center" vertical="center" wrapText="1"/>
    </xf>
    <xf numFmtId="10"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165" fontId="15" fillId="0" borderId="0" xfId="16" quotePrefix="1" applyNumberFormat="1" applyFont="1" applyAlignment="1">
      <alignment horizontal="center" vertical="center" wrapText="1"/>
    </xf>
    <xf numFmtId="9" fontId="15" fillId="0" borderId="0" xfId="16" quotePrefix="1" applyFont="1" applyAlignment="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Font="1" applyAlignment="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6" applyNumberFormat="1" applyFont="1" applyAlignment="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5" fillId="0" borderId="0" xfId="3" applyFont="1" applyAlignment="1" applyProtection="1">
      <alignment horizontal="left" vertic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6" builtinId="5"/>
    <cellStyle name="Standard 3" xfId="15"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workbookViewId="0">
      <selection activeCell="M10" sqref="M10"/>
    </sheetView>
  </sheetViews>
  <sheetFormatPr baseColWidth="10" defaultColWidth="9.140625" defaultRowHeight="15" x14ac:dyDescent="0.25"/>
  <cols>
    <col min="2" max="10" width="12.5703125"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31.5" x14ac:dyDescent="0.25">
      <c r="B6" s="6"/>
      <c r="C6" s="7"/>
      <c r="D6" s="7"/>
      <c r="E6" s="435" t="s">
        <v>1</v>
      </c>
      <c r="F6" s="435"/>
      <c r="G6" s="435"/>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436" t="s">
        <v>7</v>
      </c>
      <c r="E24" s="437" t="s">
        <v>8</v>
      </c>
      <c r="F24" s="437"/>
      <c r="G24" s="437"/>
      <c r="H24" s="437"/>
      <c r="I24" s="7"/>
      <c r="J24" s="8"/>
    </row>
    <row r="25" spans="2:10" x14ac:dyDescent="0.25">
      <c r="B25" s="6"/>
      <c r="C25" s="7"/>
      <c r="D25" s="7"/>
      <c r="H25" s="7"/>
      <c r="I25" s="7"/>
      <c r="J25" s="8"/>
    </row>
    <row r="26" spans="2:10" x14ac:dyDescent="0.25">
      <c r="B26" s="6"/>
      <c r="C26" s="7"/>
      <c r="D26" s="436" t="s">
        <v>9</v>
      </c>
      <c r="E26" s="437"/>
      <c r="F26" s="437"/>
      <c r="G26" s="437"/>
      <c r="H26" s="437"/>
      <c r="I26" s="7"/>
      <c r="J26" s="8"/>
    </row>
    <row r="27" spans="2:10" x14ac:dyDescent="0.25">
      <c r="B27" s="6"/>
      <c r="C27" s="7"/>
      <c r="D27" s="15"/>
      <c r="E27" s="15"/>
      <c r="F27" s="15"/>
      <c r="G27" s="15"/>
      <c r="H27" s="15"/>
      <c r="I27" s="7"/>
      <c r="J27" s="8"/>
    </row>
    <row r="28" spans="2:10" x14ac:dyDescent="0.25">
      <c r="B28" s="6"/>
      <c r="C28" s="7"/>
      <c r="D28" s="436" t="s">
        <v>10</v>
      </c>
      <c r="E28" s="437" t="s">
        <v>8</v>
      </c>
      <c r="F28" s="437"/>
      <c r="G28" s="437"/>
      <c r="H28" s="437"/>
      <c r="I28" s="7"/>
      <c r="J28" s="8"/>
    </row>
    <row r="29" spans="2:10" x14ac:dyDescent="0.25">
      <c r="B29" s="6"/>
      <c r="C29" s="7"/>
      <c r="I29" s="7"/>
      <c r="J29" s="8"/>
    </row>
    <row r="30" spans="2:10" x14ac:dyDescent="0.25">
      <c r="B30" s="6"/>
      <c r="C30" s="7"/>
      <c r="D30" s="1" t="s">
        <v>11</v>
      </c>
      <c r="E30" s="434"/>
      <c r="F30" s="434"/>
      <c r="G30" s="434"/>
      <c r="H30" s="434"/>
      <c r="I30" s="7"/>
      <c r="J30" s="8"/>
    </row>
    <row r="31" spans="2:10" x14ac:dyDescent="0.25">
      <c r="B31" s="16"/>
      <c r="C31" s="17"/>
      <c r="D31" s="17"/>
      <c r="E31" s="17"/>
      <c r="F31" s="17"/>
      <c r="G31" s="17"/>
      <c r="H31" s="17"/>
      <c r="I31" s="17"/>
      <c r="J31" s="18"/>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tabSelected="1" zoomScaleNormal="100" workbookViewId="0">
      <selection activeCell="D297" sqref="D297"/>
    </sheetView>
  </sheetViews>
  <sheetFormatPr baseColWidth="10" defaultColWidth="9.140625" defaultRowHeight="15" outlineLevelRow="1" x14ac:dyDescent="0.25"/>
  <cols>
    <col min="1" max="1" width="13.28515625" customWidth="1"/>
    <col min="2" max="2" width="60.7109375" customWidth="1"/>
    <col min="3" max="3" width="39.140625" customWidth="1"/>
    <col min="4" max="4" width="25.42578125" customWidth="1"/>
    <col min="5" max="5" width="6.7109375" customWidth="1"/>
    <col min="6" max="6" width="21.5703125" bestFit="1" customWidth="1"/>
    <col min="7" max="7" width="38.28515625" bestFit="1" customWidth="1"/>
  </cols>
  <sheetData>
    <row r="1" spans="1:7" ht="31.5" x14ac:dyDescent="0.25">
      <c r="A1" s="19" t="s">
        <v>12</v>
      </c>
      <c r="B1" s="19"/>
      <c r="C1" s="20"/>
      <c r="D1" s="20"/>
      <c r="E1" s="20"/>
      <c r="F1" s="21" t="s">
        <v>13</v>
      </c>
      <c r="G1" s="20"/>
    </row>
    <row r="2" spans="1:7" x14ac:dyDescent="0.25">
      <c r="A2" s="20"/>
      <c r="B2" s="80"/>
      <c r="C2" s="8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81" t="s">
        <v>17</v>
      </c>
      <c r="C6" s="25"/>
      <c r="D6" s="25"/>
      <c r="E6" s="25"/>
      <c r="F6" s="25"/>
      <c r="G6" s="20"/>
    </row>
    <row r="7" spans="1:7" x14ac:dyDescent="0.25">
      <c r="A7" s="25"/>
      <c r="B7" s="292" t="s">
        <v>18</v>
      </c>
      <c r="C7" s="25"/>
      <c r="D7" s="25"/>
      <c r="E7" s="25"/>
      <c r="F7" s="25"/>
      <c r="G7" s="20"/>
    </row>
    <row r="8" spans="1:7" x14ac:dyDescent="0.25">
      <c r="A8" s="25"/>
      <c r="B8" s="292" t="s">
        <v>19</v>
      </c>
      <c r="C8" s="25"/>
      <c r="D8" s="25"/>
      <c r="E8" s="25"/>
      <c r="F8" s="25" t="s">
        <v>20</v>
      </c>
      <c r="G8" s="20"/>
    </row>
    <row r="9" spans="1:7" x14ac:dyDescent="0.25">
      <c r="A9" s="25"/>
      <c r="B9" s="81" t="s">
        <v>21</v>
      </c>
      <c r="C9" s="25"/>
      <c r="D9" s="25"/>
      <c r="E9" s="25"/>
      <c r="F9" s="25"/>
      <c r="G9" s="20"/>
    </row>
    <row r="10" spans="1:7" x14ac:dyDescent="0.25">
      <c r="A10" s="25"/>
      <c r="B10" s="81" t="s">
        <v>22</v>
      </c>
      <c r="C10" s="25"/>
      <c r="D10" s="25"/>
      <c r="E10" s="25"/>
      <c r="F10" s="25"/>
      <c r="G10" s="20"/>
    </row>
    <row r="11" spans="1:7" x14ac:dyDescent="0.25">
      <c r="A11" s="25"/>
      <c r="B11" s="82" t="s">
        <v>23</v>
      </c>
      <c r="C11" s="25"/>
      <c r="D11" s="25"/>
      <c r="E11" s="25"/>
      <c r="F11" s="25"/>
      <c r="G11" s="20"/>
    </row>
    <row r="12" spans="1:7" x14ac:dyDescent="0.25">
      <c r="A12" s="25"/>
      <c r="B12" s="83"/>
      <c r="C12" s="25"/>
      <c r="D12" s="25"/>
      <c r="E12" s="25"/>
      <c r="F12" s="25"/>
      <c r="G12" s="20"/>
    </row>
    <row r="13" spans="1:7" ht="37.5" x14ac:dyDescent="0.25">
      <c r="A13" s="33" t="s">
        <v>24</v>
      </c>
      <c r="B13" s="33" t="s">
        <v>17</v>
      </c>
      <c r="C13" s="34"/>
      <c r="D13" s="34"/>
      <c r="E13" s="34"/>
      <c r="F13" s="34"/>
      <c r="G13" s="35"/>
    </row>
    <row r="14" spans="1:7" x14ac:dyDescent="0.25">
      <c r="A14" s="25" t="s">
        <v>25</v>
      </c>
      <c r="B14" s="58" t="s">
        <v>26</v>
      </c>
      <c r="C14" s="25" t="s">
        <v>2</v>
      </c>
      <c r="D14" s="25"/>
      <c r="E14" s="28"/>
      <c r="F14" s="28"/>
      <c r="G14" s="20"/>
    </row>
    <row r="15" spans="1:7" x14ac:dyDescent="0.25">
      <c r="A15" s="25" t="s">
        <v>27</v>
      </c>
      <c r="B15" s="58" t="s">
        <v>28</v>
      </c>
      <c r="C15" s="25" t="s">
        <v>3</v>
      </c>
      <c r="D15" s="25"/>
      <c r="E15" s="28"/>
      <c r="F15" s="28"/>
      <c r="G15" s="20"/>
    </row>
    <row r="16" spans="1:7" x14ac:dyDescent="0.25">
      <c r="A16" s="25" t="s">
        <v>29</v>
      </c>
      <c r="B16" s="58" t="s">
        <v>30</v>
      </c>
      <c r="C16" s="438" t="s">
        <v>31</v>
      </c>
      <c r="D16" s="438"/>
      <c r="E16" s="438"/>
      <c r="F16" s="438"/>
      <c r="G16" s="438"/>
    </row>
    <row r="17" spans="1:7" x14ac:dyDescent="0.25">
      <c r="A17" s="25" t="s">
        <v>32</v>
      </c>
      <c r="B17" s="58" t="s">
        <v>33</v>
      </c>
      <c r="C17" s="25" t="s">
        <v>34</v>
      </c>
      <c r="D17" s="25"/>
      <c r="E17" s="28"/>
      <c r="F17" s="28"/>
      <c r="G17" s="20"/>
    </row>
    <row r="18" spans="1:7" hidden="1" outlineLevel="1" x14ac:dyDescent="0.25">
      <c r="A18" s="25" t="s">
        <v>35</v>
      </c>
      <c r="B18" s="47" t="s">
        <v>36</v>
      </c>
      <c r="C18" s="25"/>
      <c r="D18" s="25"/>
      <c r="E18" s="28"/>
      <c r="F18" s="28"/>
      <c r="G18" s="20"/>
    </row>
    <row r="19" spans="1:7" ht="0.75" hidden="1" customHeight="1" outlineLevel="1" x14ac:dyDescent="0.25">
      <c r="A19" s="25" t="s">
        <v>37</v>
      </c>
      <c r="B19" s="47" t="s">
        <v>38</v>
      </c>
      <c r="C19" s="25"/>
      <c r="D19" s="25"/>
      <c r="E19" s="28"/>
      <c r="F19" s="28"/>
      <c r="G19" s="20"/>
    </row>
    <row r="20" spans="1:7" hidden="1" outlineLevel="1" x14ac:dyDescent="0.25">
      <c r="A20" s="25" t="s">
        <v>39</v>
      </c>
      <c r="B20" s="47"/>
      <c r="C20" s="25"/>
      <c r="D20" s="25"/>
      <c r="E20" s="28"/>
      <c r="F20" s="28"/>
      <c r="G20" s="20"/>
    </row>
    <row r="21" spans="1:7" hidden="1" outlineLevel="1" x14ac:dyDescent="0.25">
      <c r="A21" s="25" t="s">
        <v>40</v>
      </c>
      <c r="B21" s="47"/>
      <c r="C21" s="25"/>
      <c r="D21" s="25"/>
      <c r="E21" s="28"/>
      <c r="F21" s="28"/>
      <c r="G21" s="20"/>
    </row>
    <row r="22" spans="1:7" ht="0.75" hidden="1" customHeight="1" outlineLevel="1" x14ac:dyDescent="0.25">
      <c r="A22" s="25" t="s">
        <v>41</v>
      </c>
      <c r="B22" s="47"/>
      <c r="C22" s="25"/>
      <c r="D22" s="25"/>
      <c r="E22" s="28"/>
      <c r="F22" s="28"/>
      <c r="G22" s="20"/>
    </row>
    <row r="23" spans="1:7" ht="0.75" hidden="1" customHeight="1" outlineLevel="1" x14ac:dyDescent="0.25">
      <c r="A23" s="25" t="s">
        <v>42</v>
      </c>
      <c r="B23" s="47"/>
      <c r="C23" s="25"/>
      <c r="D23" s="25"/>
      <c r="E23" s="28"/>
      <c r="F23" s="28"/>
      <c r="G23" s="20"/>
    </row>
    <row r="24" spans="1:7" hidden="1" outlineLevel="1" x14ac:dyDescent="0.25">
      <c r="A24" s="25" t="s">
        <v>43</v>
      </c>
      <c r="B24" s="47"/>
      <c r="C24" s="25"/>
      <c r="D24" s="25"/>
      <c r="E24" s="28"/>
      <c r="F24" s="28"/>
      <c r="G24" s="20"/>
    </row>
    <row r="25" spans="1:7" hidden="1" outlineLevel="1" x14ac:dyDescent="0.25">
      <c r="A25" s="25" t="s">
        <v>44</v>
      </c>
      <c r="B25" s="47"/>
      <c r="C25" s="25"/>
      <c r="D25" s="25"/>
      <c r="E25" s="28"/>
      <c r="F25" s="28"/>
      <c r="G25" s="20"/>
    </row>
    <row r="26" spans="1:7" ht="18.75" collapsed="1" x14ac:dyDescent="0.25">
      <c r="A26" s="34"/>
      <c r="B26" s="33" t="s">
        <v>18</v>
      </c>
      <c r="C26" s="34"/>
      <c r="D26" s="34"/>
      <c r="E26" s="34"/>
      <c r="F26" s="34"/>
      <c r="G26" s="35"/>
    </row>
    <row r="27" spans="1:7" x14ac:dyDescent="0.25">
      <c r="A27" s="25" t="s">
        <v>45</v>
      </c>
      <c r="B27" s="425" t="s">
        <v>46</v>
      </c>
      <c r="C27" s="25" t="s">
        <v>47</v>
      </c>
      <c r="D27" s="51"/>
      <c r="E27" s="51"/>
      <c r="F27" s="51"/>
      <c r="G27" s="20"/>
    </row>
    <row r="28" spans="1:7" x14ac:dyDescent="0.25">
      <c r="A28" s="25" t="s">
        <v>48</v>
      </c>
      <c r="B28" s="425" t="s">
        <v>49</v>
      </c>
      <c r="C28" s="25" t="s">
        <v>47</v>
      </c>
      <c r="D28" s="51"/>
      <c r="E28" s="51"/>
      <c r="F28" s="51"/>
      <c r="G28" s="20"/>
    </row>
    <row r="29" spans="1:7" s="422" customFormat="1" x14ac:dyDescent="0.25">
      <c r="A29" s="411" t="s">
        <v>50</v>
      </c>
      <c r="B29" s="293" t="s">
        <v>51</v>
      </c>
      <c r="C29" s="411" t="s">
        <v>47</v>
      </c>
      <c r="D29" s="412"/>
      <c r="E29" s="412"/>
      <c r="F29" s="412"/>
      <c r="G29" s="414"/>
    </row>
    <row r="30" spans="1:7" s="422" customFormat="1" x14ac:dyDescent="0.25">
      <c r="A30" s="411" t="s">
        <v>52</v>
      </c>
      <c r="B30" s="293" t="s">
        <v>53</v>
      </c>
      <c r="C30" s="318" t="s">
        <v>54</v>
      </c>
      <c r="D30" s="412"/>
      <c r="E30" s="412"/>
      <c r="F30" s="412"/>
      <c r="G30" s="414"/>
    </row>
    <row r="31" spans="1:7" hidden="1" outlineLevel="1" x14ac:dyDescent="0.25">
      <c r="A31" s="25" t="s">
        <v>55</v>
      </c>
      <c r="B31" s="293"/>
      <c r="C31" s="25"/>
      <c r="D31" s="25"/>
      <c r="E31" s="51"/>
      <c r="F31" s="51"/>
      <c r="G31" s="20"/>
    </row>
    <row r="32" spans="1:7" ht="0.75" hidden="1" customHeight="1" outlineLevel="1" x14ac:dyDescent="0.25">
      <c r="A32" s="25" t="s">
        <v>56</v>
      </c>
      <c r="B32" s="293"/>
      <c r="C32" s="25"/>
      <c r="D32" s="25"/>
      <c r="E32" s="51"/>
      <c r="F32" s="51"/>
      <c r="G32" s="20"/>
    </row>
    <row r="33" spans="1:7" hidden="1" outlineLevel="1" x14ac:dyDescent="0.25">
      <c r="A33" s="25" t="s">
        <v>57</v>
      </c>
      <c r="B33" s="293"/>
      <c r="C33" s="25"/>
      <c r="D33" s="25"/>
      <c r="E33" s="51"/>
      <c r="F33" s="51"/>
      <c r="G33" s="20"/>
    </row>
    <row r="34" spans="1:7" hidden="1" outlineLevel="1" x14ac:dyDescent="0.25">
      <c r="A34" s="25" t="s">
        <v>58</v>
      </c>
      <c r="B34" s="293"/>
      <c r="C34" s="25"/>
      <c r="D34" s="25"/>
      <c r="E34" s="51"/>
      <c r="F34" s="51"/>
      <c r="G34" s="20"/>
    </row>
    <row r="35" spans="1:7" hidden="1" outlineLevel="1" x14ac:dyDescent="0.25">
      <c r="A35" s="25" t="s">
        <v>59</v>
      </c>
      <c r="B35" s="75"/>
      <c r="C35" s="25"/>
      <c r="D35" s="25"/>
      <c r="E35" s="51"/>
      <c r="F35" s="51"/>
      <c r="G35" s="20"/>
    </row>
    <row r="36" spans="1:7" ht="18.75" collapsed="1" x14ac:dyDescent="0.25">
      <c r="A36" s="33"/>
      <c r="B36" s="33" t="s">
        <v>19</v>
      </c>
      <c r="C36" s="33"/>
      <c r="D36" s="34"/>
      <c r="E36" s="34"/>
      <c r="F36" s="34"/>
      <c r="G36" s="35"/>
    </row>
    <row r="37" spans="1:7" x14ac:dyDescent="0.25">
      <c r="A37" s="36"/>
      <c r="B37" s="37" t="s">
        <v>60</v>
      </c>
      <c r="C37" s="36" t="s">
        <v>61</v>
      </c>
      <c r="D37" s="46"/>
      <c r="E37" s="46"/>
      <c r="F37" s="46"/>
      <c r="G37" s="38"/>
    </row>
    <row r="38" spans="1:7" x14ac:dyDescent="0.25">
      <c r="A38" s="25" t="s">
        <v>62</v>
      </c>
      <c r="B38" s="51" t="s">
        <v>63</v>
      </c>
      <c r="C38" s="39">
        <f>C58</f>
        <v>55721.642281479995</v>
      </c>
      <c r="D38" s="25"/>
      <c r="E38" s="25"/>
      <c r="F38" s="51"/>
      <c r="G38" s="20"/>
    </row>
    <row r="39" spans="1:7" ht="12.75" customHeight="1" x14ac:dyDescent="0.25">
      <c r="A39" s="25" t="s">
        <v>64</v>
      </c>
      <c r="B39" s="51" t="s">
        <v>65</v>
      </c>
      <c r="C39" s="39">
        <v>45740</v>
      </c>
      <c r="D39" s="25"/>
      <c r="E39" s="25"/>
      <c r="F39" s="51"/>
      <c r="G39" s="20"/>
    </row>
    <row r="40" spans="1:7" hidden="1" outlineLevel="1" x14ac:dyDescent="0.25">
      <c r="A40" s="25" t="s">
        <v>66</v>
      </c>
      <c r="B40" s="295" t="s">
        <v>67</v>
      </c>
      <c r="C40" s="39" t="s">
        <v>68</v>
      </c>
      <c r="D40" s="25"/>
      <c r="E40" s="25"/>
      <c r="F40" s="51"/>
      <c r="G40" s="20"/>
    </row>
    <row r="41" spans="1:7" hidden="1" outlineLevel="1" x14ac:dyDescent="0.25">
      <c r="A41" s="25" t="s">
        <v>69</v>
      </c>
      <c r="B41" s="295" t="s">
        <v>70</v>
      </c>
      <c r="C41" s="39" t="s">
        <v>68</v>
      </c>
      <c r="D41" s="25"/>
      <c r="E41" s="25"/>
      <c r="F41" s="51"/>
      <c r="G41" s="20"/>
    </row>
    <row r="42" spans="1:7" hidden="1" outlineLevel="1" x14ac:dyDescent="0.25">
      <c r="A42" s="25" t="s">
        <v>71</v>
      </c>
      <c r="B42" s="295"/>
      <c r="C42" s="39"/>
      <c r="D42" s="25"/>
      <c r="E42" s="25"/>
      <c r="F42" s="51"/>
      <c r="G42" s="20"/>
    </row>
    <row r="43" spans="1:7" hidden="1" outlineLevel="1" x14ac:dyDescent="0.25">
      <c r="A43" s="45" t="s">
        <v>72</v>
      </c>
      <c r="B43" s="51"/>
      <c r="C43" s="25"/>
      <c r="D43" s="25"/>
      <c r="E43" s="25"/>
      <c r="F43" s="51"/>
      <c r="G43" s="20"/>
    </row>
    <row r="44" spans="1:7" collapsed="1" x14ac:dyDescent="0.25">
      <c r="A44" s="36"/>
      <c r="B44" s="37" t="s">
        <v>73</v>
      </c>
      <c r="C44" s="67" t="s">
        <v>74</v>
      </c>
      <c r="D44" s="36" t="s">
        <v>75</v>
      </c>
      <c r="E44" s="46"/>
      <c r="F44" s="38" t="s">
        <v>76</v>
      </c>
      <c r="G44" s="38" t="s">
        <v>77</v>
      </c>
    </row>
    <row r="45" spans="1:7" ht="45" x14ac:dyDescent="0.25">
      <c r="A45" s="25" t="s">
        <v>78</v>
      </c>
      <c r="B45" s="51" t="s">
        <v>79</v>
      </c>
      <c r="C45" s="420">
        <v>0.05</v>
      </c>
      <c r="D45" s="420">
        <f>C38/C39-1-MAX(C45,F45)</f>
        <v>0.13322567296633142</v>
      </c>
      <c r="E45" s="296"/>
      <c r="F45" s="420">
        <v>8.5000000000000006E-2</v>
      </c>
      <c r="G45" s="297" t="s">
        <v>80</v>
      </c>
    </row>
    <row r="46" spans="1:7" hidden="1" outlineLevel="1" x14ac:dyDescent="0.25">
      <c r="A46" s="25" t="s">
        <v>81</v>
      </c>
      <c r="B46" s="47" t="s">
        <v>82</v>
      </c>
      <c r="C46" s="296"/>
      <c r="D46" s="296"/>
      <c r="E46" s="296"/>
      <c r="F46" s="296"/>
      <c r="G46" s="298"/>
    </row>
    <row r="47" spans="1:7" ht="0.75" hidden="1" customHeight="1" outlineLevel="1" x14ac:dyDescent="0.25">
      <c r="A47" s="25" t="s">
        <v>83</v>
      </c>
      <c r="B47" s="47" t="s">
        <v>84</v>
      </c>
      <c r="C47" s="296"/>
      <c r="D47" s="296"/>
      <c r="E47" s="296"/>
      <c r="F47" s="296"/>
      <c r="G47" s="298"/>
    </row>
    <row r="48" spans="1:7" hidden="1" outlineLevel="1" x14ac:dyDescent="0.25">
      <c r="A48" s="25" t="s">
        <v>85</v>
      </c>
      <c r="B48" s="47"/>
      <c r="C48" s="298"/>
      <c r="D48" s="298"/>
      <c r="E48" s="298"/>
      <c r="F48" s="298"/>
      <c r="G48" s="298"/>
    </row>
    <row r="49" spans="1:7" hidden="1" outlineLevel="1" x14ac:dyDescent="0.25">
      <c r="A49" s="25" t="s">
        <v>86</v>
      </c>
      <c r="B49" s="47"/>
      <c r="C49" s="298"/>
      <c r="D49" s="298"/>
      <c r="E49" s="298"/>
      <c r="F49" s="298"/>
      <c r="G49" s="298"/>
    </row>
    <row r="50" spans="1:7" hidden="1" outlineLevel="1" x14ac:dyDescent="0.25">
      <c r="A50" s="25" t="s">
        <v>87</v>
      </c>
      <c r="B50" s="47"/>
      <c r="C50" s="298"/>
      <c r="D50" s="298"/>
      <c r="E50" s="298"/>
      <c r="F50" s="298"/>
      <c r="G50" s="298"/>
    </row>
    <row r="51" spans="1:7" hidden="1" outlineLevel="1" x14ac:dyDescent="0.25">
      <c r="A51" s="25" t="s">
        <v>88</v>
      </c>
      <c r="B51" s="47"/>
      <c r="C51" s="298"/>
      <c r="D51" s="298"/>
      <c r="E51" s="298"/>
      <c r="F51" s="298"/>
      <c r="G51" s="298"/>
    </row>
    <row r="52" spans="1:7" collapsed="1" x14ac:dyDescent="0.25">
      <c r="A52" s="36"/>
      <c r="B52" s="37" t="s">
        <v>89</v>
      </c>
      <c r="C52" s="36" t="s">
        <v>61</v>
      </c>
      <c r="D52" s="36"/>
      <c r="E52" s="46"/>
      <c r="F52" s="38" t="s">
        <v>90</v>
      </c>
      <c r="G52" s="38"/>
    </row>
    <row r="53" spans="1:7" x14ac:dyDescent="0.25">
      <c r="A53" s="25" t="s">
        <v>91</v>
      </c>
      <c r="B53" s="51" t="s">
        <v>92</v>
      </c>
      <c r="C53" s="39">
        <v>54888.324571259996</v>
      </c>
      <c r="D53" s="25"/>
      <c r="E53" s="65"/>
      <c r="F53" s="40">
        <f>C53/C$58</f>
        <v>0.98504499013129476</v>
      </c>
      <c r="G53" s="68"/>
    </row>
    <row r="54" spans="1:7" x14ac:dyDescent="0.25">
      <c r="A54" s="25" t="s">
        <v>93</v>
      </c>
      <c r="B54" s="51" t="s">
        <v>94</v>
      </c>
      <c r="C54" s="39">
        <v>2.0159670000000001E-2</v>
      </c>
      <c r="D54" s="25"/>
      <c r="E54" s="65"/>
      <c r="F54" s="413">
        <f>C54/C$58</f>
        <v>3.6179245934932537E-7</v>
      </c>
      <c r="G54" s="68"/>
    </row>
    <row r="55" spans="1:7" x14ac:dyDescent="0.25">
      <c r="A55" s="25" t="s">
        <v>95</v>
      </c>
      <c r="B55" s="51" t="s">
        <v>96</v>
      </c>
      <c r="C55" s="39"/>
      <c r="D55" s="25"/>
      <c r="E55" s="65"/>
      <c r="F55" s="40"/>
      <c r="G55" s="68"/>
    </row>
    <row r="56" spans="1:7" x14ac:dyDescent="0.25">
      <c r="A56" s="25" t="s">
        <v>97</v>
      </c>
      <c r="B56" s="51" t="s">
        <v>98</v>
      </c>
      <c r="C56" s="39">
        <f>C179</f>
        <v>833.29755054999998</v>
      </c>
      <c r="D56" s="25"/>
      <c r="E56" s="65"/>
      <c r="F56" s="40">
        <f>C56/C$58</f>
        <v>1.4954648076245953E-2</v>
      </c>
      <c r="G56" s="68"/>
    </row>
    <row r="57" spans="1:7" x14ac:dyDescent="0.25">
      <c r="A57" s="25" t="s">
        <v>99</v>
      </c>
      <c r="B57" s="25" t="s">
        <v>100</v>
      </c>
      <c r="C57" s="39"/>
      <c r="D57" s="25"/>
      <c r="E57" s="65"/>
      <c r="F57" s="40"/>
      <c r="G57" s="68"/>
    </row>
    <row r="58" spans="1:7" x14ac:dyDescent="0.25">
      <c r="A58" s="25" t="s">
        <v>101</v>
      </c>
      <c r="B58" s="63" t="s">
        <v>102</v>
      </c>
      <c r="C58" s="64">
        <f>C53+C54+C56</f>
        <v>55721.642281479995</v>
      </c>
      <c r="D58" s="65"/>
      <c r="E58" s="65"/>
      <c r="F58" s="299">
        <f>F53+F54+F56</f>
        <v>1</v>
      </c>
      <c r="G58" s="68"/>
    </row>
    <row r="59" spans="1:7" hidden="1" outlineLevel="1" x14ac:dyDescent="0.25">
      <c r="A59" s="25" t="s">
        <v>103</v>
      </c>
      <c r="B59" s="43" t="s">
        <v>104</v>
      </c>
      <c r="C59" s="39"/>
      <c r="D59" s="25"/>
      <c r="E59" s="65"/>
      <c r="F59" s="40"/>
      <c r="G59" s="68"/>
    </row>
    <row r="60" spans="1:7" hidden="1" outlineLevel="1" x14ac:dyDescent="0.25">
      <c r="A60" s="25" t="s">
        <v>105</v>
      </c>
      <c r="B60" s="43" t="s">
        <v>104</v>
      </c>
      <c r="C60" s="39"/>
      <c r="D60" s="25"/>
      <c r="E60" s="65"/>
      <c r="F60" s="40"/>
      <c r="G60" s="68"/>
    </row>
    <row r="61" spans="1:7" hidden="1" outlineLevel="1" x14ac:dyDescent="0.25">
      <c r="A61" s="25" t="s">
        <v>106</v>
      </c>
      <c r="B61" s="43" t="s">
        <v>104</v>
      </c>
      <c r="C61" s="39"/>
      <c r="D61" s="25"/>
      <c r="E61" s="65"/>
      <c r="F61" s="40"/>
      <c r="G61" s="68"/>
    </row>
    <row r="62" spans="1:7" hidden="1" outlineLevel="1" x14ac:dyDescent="0.25">
      <c r="A62" s="25" t="s">
        <v>107</v>
      </c>
      <c r="B62" s="43" t="s">
        <v>104</v>
      </c>
      <c r="C62" s="39"/>
      <c r="D62" s="25"/>
      <c r="E62" s="65"/>
      <c r="F62" s="40"/>
      <c r="G62" s="68"/>
    </row>
    <row r="63" spans="1:7" hidden="1" outlineLevel="1" x14ac:dyDescent="0.25">
      <c r="A63" s="25" t="s">
        <v>108</v>
      </c>
      <c r="B63" s="43" t="s">
        <v>104</v>
      </c>
      <c r="C63" s="39"/>
      <c r="D63" s="25"/>
      <c r="E63" s="65"/>
      <c r="F63" s="40"/>
      <c r="G63" s="68"/>
    </row>
    <row r="64" spans="1:7" ht="0.75" customHeight="1" outlineLevel="1" x14ac:dyDescent="0.25">
      <c r="A64" s="25" t="s">
        <v>109</v>
      </c>
      <c r="B64" s="43" t="s">
        <v>104</v>
      </c>
      <c r="C64" s="44"/>
      <c r="D64" s="45"/>
      <c r="E64" s="45"/>
      <c r="F64" s="40"/>
      <c r="G64" s="300"/>
    </row>
    <row r="65" spans="1:7" ht="30" x14ac:dyDescent="0.25">
      <c r="A65" s="36"/>
      <c r="B65" s="37" t="s">
        <v>110</v>
      </c>
      <c r="C65" s="67" t="s">
        <v>111</v>
      </c>
      <c r="D65" s="67" t="s">
        <v>112</v>
      </c>
      <c r="E65" s="46"/>
      <c r="F65" s="38" t="s">
        <v>113</v>
      </c>
      <c r="G65" s="301" t="s">
        <v>114</v>
      </c>
    </row>
    <row r="66" spans="1:7" x14ac:dyDescent="0.25">
      <c r="A66" s="25" t="s">
        <v>115</v>
      </c>
      <c r="B66" s="51" t="s">
        <v>116</v>
      </c>
      <c r="C66" s="302">
        <v>7.9705335342643462</v>
      </c>
      <c r="D66" s="302">
        <v>6.612365535063252</v>
      </c>
      <c r="E66" s="58"/>
      <c r="F66" s="303"/>
      <c r="G66" s="59"/>
    </row>
    <row r="67" spans="1:7" x14ac:dyDescent="0.25">
      <c r="A67" s="25"/>
      <c r="B67" s="51"/>
      <c r="C67" s="25"/>
      <c r="D67" s="25"/>
      <c r="E67" s="58"/>
      <c r="F67" s="303"/>
      <c r="G67" s="59"/>
    </row>
    <row r="68" spans="1:7" x14ac:dyDescent="0.25">
      <c r="A68" s="25"/>
      <c r="B68" s="51" t="s">
        <v>117</v>
      </c>
      <c r="C68" s="58"/>
      <c r="D68" s="58"/>
      <c r="E68" s="58"/>
      <c r="F68" s="59"/>
      <c r="G68" s="59"/>
    </row>
    <row r="69" spans="1:7" x14ac:dyDescent="0.25">
      <c r="A69" s="25"/>
      <c r="B69" s="51" t="s">
        <v>118</v>
      </c>
      <c r="C69" s="25"/>
      <c r="D69" s="25"/>
      <c r="E69" s="58"/>
      <c r="F69" s="59"/>
      <c r="G69" s="59"/>
    </row>
    <row r="70" spans="1:7" x14ac:dyDescent="0.25">
      <c r="A70" s="25" t="s">
        <v>119</v>
      </c>
      <c r="B70" s="54" t="s">
        <v>120</v>
      </c>
      <c r="C70" s="39">
        <v>4072.1431214099998</v>
      </c>
      <c r="D70" s="39">
        <v>5742.9166009089977</v>
      </c>
      <c r="E70" s="54"/>
      <c r="F70" s="40">
        <f>C70/C$77</f>
        <v>7.4233956100683687E-2</v>
      </c>
      <c r="G70" s="40">
        <f>D70/D$77</f>
        <v>0.10469165894497119</v>
      </c>
    </row>
    <row r="71" spans="1:7" x14ac:dyDescent="0.25">
      <c r="A71" s="25" t="s">
        <v>121</v>
      </c>
      <c r="B71" s="54" t="s">
        <v>122</v>
      </c>
      <c r="C71" s="39">
        <v>4179.5243694000001</v>
      </c>
      <c r="D71" s="39">
        <v>5524.8406568896426</v>
      </c>
      <c r="E71" s="54"/>
      <c r="F71" s="40">
        <f t="shared" ref="F71:F76" si="0">C71/C$77</f>
        <v>7.6191484265009643E-2</v>
      </c>
      <c r="G71" s="40">
        <f t="shared" ref="G71:G76" si="1">D71/D$77</f>
        <v>0.10071619944556574</v>
      </c>
    </row>
    <row r="72" spans="1:7" x14ac:dyDescent="0.25">
      <c r="A72" s="25" t="s">
        <v>123</v>
      </c>
      <c r="B72" s="54" t="s">
        <v>124</v>
      </c>
      <c r="C72" s="39">
        <v>4139.6455692999998</v>
      </c>
      <c r="D72" s="39">
        <v>5178.395289189174</v>
      </c>
      <c r="E72" s="54"/>
      <c r="F72" s="40">
        <f t="shared" si="0"/>
        <v>7.5464505618211414E-2</v>
      </c>
      <c r="G72" s="40">
        <f t="shared" si="1"/>
        <v>9.4400603590905102E-2</v>
      </c>
    </row>
    <row r="73" spans="1:7" x14ac:dyDescent="0.25">
      <c r="A73" s="25" t="s">
        <v>125</v>
      </c>
      <c r="B73" s="54" t="s">
        <v>126</v>
      </c>
      <c r="C73" s="39">
        <v>3988.5182826300002</v>
      </c>
      <c r="D73" s="39">
        <v>4752.6376463637371</v>
      </c>
      <c r="E73" s="54"/>
      <c r="F73" s="40">
        <f t="shared" si="0"/>
        <v>7.2709500199739874E-2</v>
      </c>
      <c r="G73" s="40">
        <f t="shared" si="1"/>
        <v>8.663916858611323E-2</v>
      </c>
    </row>
    <row r="74" spans="1:7" x14ac:dyDescent="0.25">
      <c r="A74" s="25" t="s">
        <v>127</v>
      </c>
      <c r="B74" s="54" t="s">
        <v>128</v>
      </c>
      <c r="C74" s="39">
        <v>3830.5263617300002</v>
      </c>
      <c r="D74" s="39">
        <v>4347.8317584270371</v>
      </c>
      <c r="E74" s="54"/>
      <c r="F74" s="40">
        <f t="shared" si="0"/>
        <v>6.9829354544080235E-2</v>
      </c>
      <c r="G74" s="40">
        <f t="shared" si="1"/>
        <v>7.9259677831872197E-2</v>
      </c>
    </row>
    <row r="75" spans="1:7" x14ac:dyDescent="0.25">
      <c r="A75" s="25" t="s">
        <v>129</v>
      </c>
      <c r="B75" s="54" t="s">
        <v>130</v>
      </c>
      <c r="C75" s="39">
        <v>16303.53797132</v>
      </c>
      <c r="D75" s="39">
        <v>16182.320212583516</v>
      </c>
      <c r="E75" s="54"/>
      <c r="F75" s="40">
        <f t="shared" si="0"/>
        <v>0.29720864074878939</v>
      </c>
      <c r="G75" s="40">
        <f t="shared" si="1"/>
        <v>0.29499887711514977</v>
      </c>
    </row>
    <row r="76" spans="1:7" x14ac:dyDescent="0.25">
      <c r="A76" s="25" t="s">
        <v>131</v>
      </c>
      <c r="B76" s="54" t="s">
        <v>132</v>
      </c>
      <c r="C76" s="39">
        <v>18341.635880239999</v>
      </c>
      <c r="D76" s="39">
        <v>13126.589391667898</v>
      </c>
      <c r="E76" s="54"/>
      <c r="F76" s="40">
        <f t="shared" si="0"/>
        <v>0.33436255852348573</v>
      </c>
      <c r="G76" s="40">
        <f t="shared" si="1"/>
        <v>0.23929381448542278</v>
      </c>
    </row>
    <row r="77" spans="1:7" x14ac:dyDescent="0.25">
      <c r="A77" s="25" t="s">
        <v>133</v>
      </c>
      <c r="B77" s="304" t="s">
        <v>102</v>
      </c>
      <c r="C77" s="64">
        <f>SUM(C70:C76)</f>
        <v>54855.531556030001</v>
      </c>
      <c r="D77" s="64">
        <f>SUM(D70:D76)</f>
        <v>54855.531556030001</v>
      </c>
      <c r="E77" s="51"/>
      <c r="F77" s="299">
        <f>SUM(F70:F76)</f>
        <v>1</v>
      </c>
      <c r="G77" s="299">
        <f>SUM(G70:G76)</f>
        <v>1</v>
      </c>
    </row>
    <row r="78" spans="1:7" hidden="1" outlineLevel="1" x14ac:dyDescent="0.25">
      <c r="A78" s="25" t="s">
        <v>134</v>
      </c>
      <c r="B78" s="305" t="s">
        <v>135</v>
      </c>
      <c r="C78" s="64"/>
      <c r="D78" s="64"/>
      <c r="E78" s="51"/>
      <c r="F78" s="40"/>
      <c r="G78" s="40"/>
    </row>
    <row r="79" spans="1:7" hidden="1" outlineLevel="1" x14ac:dyDescent="0.25">
      <c r="A79" s="25" t="s">
        <v>136</v>
      </c>
      <c r="B79" s="305" t="s">
        <v>137</v>
      </c>
      <c r="C79" s="64"/>
      <c r="D79" s="64"/>
      <c r="E79" s="51"/>
      <c r="F79" s="40"/>
      <c r="G79" s="40"/>
    </row>
    <row r="80" spans="1:7" hidden="1" outlineLevel="1" x14ac:dyDescent="0.25">
      <c r="A80" s="25" t="s">
        <v>138</v>
      </c>
      <c r="B80" s="305" t="s">
        <v>139</v>
      </c>
      <c r="C80" s="64"/>
      <c r="D80" s="64"/>
      <c r="E80" s="51"/>
      <c r="F80" s="40"/>
      <c r="G80" s="40"/>
    </row>
    <row r="81" spans="1:7" ht="3" hidden="1" customHeight="1" outlineLevel="1" x14ac:dyDescent="0.25">
      <c r="A81" s="25" t="s">
        <v>140</v>
      </c>
      <c r="B81" s="305" t="s">
        <v>141</v>
      </c>
      <c r="C81" s="64"/>
      <c r="D81" s="64"/>
      <c r="E81" s="51"/>
      <c r="F81" s="40"/>
      <c r="G81" s="40"/>
    </row>
    <row r="82" spans="1:7" hidden="1" outlineLevel="1" x14ac:dyDescent="0.25">
      <c r="A82" s="25" t="s">
        <v>142</v>
      </c>
      <c r="B82" s="305" t="s">
        <v>143</v>
      </c>
      <c r="C82" s="64"/>
      <c r="D82" s="64"/>
      <c r="E82" s="51"/>
      <c r="F82" s="40"/>
      <c r="G82" s="40"/>
    </row>
    <row r="83" spans="1:7" hidden="1" outlineLevel="1" x14ac:dyDescent="0.25">
      <c r="A83" s="25" t="s">
        <v>144</v>
      </c>
      <c r="B83" s="305"/>
      <c r="C83" s="65"/>
      <c r="D83" s="65"/>
      <c r="E83" s="51"/>
      <c r="F83" s="68"/>
      <c r="G83" s="68"/>
    </row>
    <row r="84" spans="1:7" hidden="1" outlineLevel="1" x14ac:dyDescent="0.25">
      <c r="A84" s="25" t="s">
        <v>145</v>
      </c>
      <c r="B84" s="305"/>
      <c r="C84" s="65"/>
      <c r="D84" s="65"/>
      <c r="E84" s="51"/>
      <c r="F84" s="68"/>
      <c r="G84" s="68"/>
    </row>
    <row r="85" spans="1:7" ht="1.5" hidden="1" customHeight="1" outlineLevel="1" x14ac:dyDescent="0.25">
      <c r="A85" s="25" t="s">
        <v>146</v>
      </c>
      <c r="B85" s="305"/>
      <c r="C85" s="65"/>
      <c r="D85" s="65"/>
      <c r="E85" s="51"/>
      <c r="F85" s="68"/>
      <c r="G85" s="68"/>
    </row>
    <row r="86" spans="1:7" hidden="1" outlineLevel="1" x14ac:dyDescent="0.25">
      <c r="A86" s="25" t="s">
        <v>147</v>
      </c>
      <c r="B86" s="304"/>
      <c r="C86" s="65"/>
      <c r="D86" s="65"/>
      <c r="E86" s="51"/>
      <c r="F86" s="68"/>
      <c r="G86" s="68"/>
    </row>
    <row r="87" spans="1:7" hidden="1" outlineLevel="1" x14ac:dyDescent="0.25">
      <c r="A87" s="25" t="s">
        <v>148</v>
      </c>
      <c r="B87" s="305"/>
      <c r="C87" s="65"/>
      <c r="D87" s="65"/>
      <c r="E87" s="51"/>
      <c r="F87" s="68"/>
      <c r="G87" s="68"/>
    </row>
    <row r="88" spans="1:7" collapsed="1" x14ac:dyDescent="0.25">
      <c r="A88" s="36"/>
      <c r="B88" s="37" t="s">
        <v>149</v>
      </c>
      <c r="C88" s="67" t="s">
        <v>150</v>
      </c>
      <c r="D88" s="67" t="s">
        <v>151</v>
      </c>
      <c r="E88" s="46"/>
      <c r="F88" s="38" t="s">
        <v>152</v>
      </c>
      <c r="G88" s="36" t="s">
        <v>153</v>
      </c>
    </row>
    <row r="89" spans="1:7" x14ac:dyDescent="0.25">
      <c r="A89" s="25" t="s">
        <v>154</v>
      </c>
      <c r="B89" s="51" t="s">
        <v>155</v>
      </c>
      <c r="C89" s="302">
        <v>5.5209141038721272</v>
      </c>
      <c r="D89" s="302">
        <v>6.5045170771996306</v>
      </c>
      <c r="E89" s="58"/>
      <c r="F89" s="306"/>
      <c r="G89" s="307"/>
    </row>
    <row r="90" spans="1:7" x14ac:dyDescent="0.25">
      <c r="A90" s="25"/>
      <c r="B90" s="51"/>
      <c r="C90" s="302"/>
      <c r="D90" s="302"/>
      <c r="E90" s="58"/>
      <c r="F90" s="306"/>
      <c r="G90" s="307"/>
    </row>
    <row r="91" spans="1:7" x14ac:dyDescent="0.25">
      <c r="A91" s="25"/>
      <c r="B91" s="51" t="s">
        <v>156</v>
      </c>
      <c r="C91" s="308"/>
      <c r="D91" s="308"/>
      <c r="E91" s="58"/>
      <c r="F91" s="307"/>
      <c r="G91" s="307"/>
    </row>
    <row r="92" spans="1:7" x14ac:dyDescent="0.25">
      <c r="A92" s="25" t="s">
        <v>157</v>
      </c>
      <c r="B92" s="51" t="s">
        <v>118</v>
      </c>
      <c r="C92" s="302"/>
      <c r="D92" s="302"/>
      <c r="E92" s="58"/>
      <c r="F92" s="307"/>
      <c r="G92" s="307"/>
    </row>
    <row r="93" spans="1:7" x14ac:dyDescent="0.25">
      <c r="A93" s="25" t="s">
        <v>158</v>
      </c>
      <c r="B93" s="54" t="s">
        <v>120</v>
      </c>
      <c r="C93" s="39">
        <v>3600</v>
      </c>
      <c r="D93" s="39">
        <v>750</v>
      </c>
      <c r="E93" s="54"/>
      <c r="F93" s="40">
        <f>C93/C$100</f>
        <v>7.8705728027984256E-2</v>
      </c>
      <c r="G93" s="40">
        <f>D93/D$100</f>
        <v>1.639702667249672E-2</v>
      </c>
    </row>
    <row r="94" spans="1:7" x14ac:dyDescent="0.25">
      <c r="A94" s="25" t="s">
        <v>159</v>
      </c>
      <c r="B94" s="54" t="s">
        <v>122</v>
      </c>
      <c r="C94" s="39">
        <v>3040</v>
      </c>
      <c r="D94" s="39">
        <v>2850</v>
      </c>
      <c r="E94" s="54"/>
      <c r="F94" s="40">
        <f t="shared" ref="F94:F99" si="2">C94/C$100</f>
        <v>6.6462614779186704E-2</v>
      </c>
      <c r="G94" s="40">
        <f t="shared" ref="G94:G99" si="3">D94/D$100</f>
        <v>6.2308701355487536E-2</v>
      </c>
    </row>
    <row r="95" spans="1:7" x14ac:dyDescent="0.25">
      <c r="A95" s="25" t="s">
        <v>160</v>
      </c>
      <c r="B95" s="54" t="s">
        <v>124</v>
      </c>
      <c r="C95" s="39">
        <v>4750</v>
      </c>
      <c r="D95" s="39">
        <v>3040</v>
      </c>
      <c r="E95" s="54"/>
      <c r="F95" s="40">
        <f t="shared" si="2"/>
        <v>0.10384783559247923</v>
      </c>
      <c r="G95" s="40">
        <f t="shared" si="3"/>
        <v>6.6462614779186704E-2</v>
      </c>
    </row>
    <row r="96" spans="1:7" x14ac:dyDescent="0.25">
      <c r="A96" s="25" t="s">
        <v>161</v>
      </c>
      <c r="B96" s="54" t="s">
        <v>126</v>
      </c>
      <c r="C96" s="39">
        <v>4750</v>
      </c>
      <c r="D96" s="39">
        <v>4750</v>
      </c>
      <c r="E96" s="54"/>
      <c r="F96" s="40">
        <f t="shared" si="2"/>
        <v>0.10384783559247923</v>
      </c>
      <c r="G96" s="40">
        <f t="shared" si="3"/>
        <v>0.10384783559247923</v>
      </c>
    </row>
    <row r="97" spans="1:7" x14ac:dyDescent="0.25">
      <c r="A97" s="25" t="s">
        <v>162</v>
      </c>
      <c r="B97" s="54" t="s">
        <v>128</v>
      </c>
      <c r="C97" s="39">
        <v>3590</v>
      </c>
      <c r="D97" s="39">
        <v>4750</v>
      </c>
      <c r="E97" s="54"/>
      <c r="F97" s="40">
        <f t="shared" si="2"/>
        <v>7.8487101005684304E-2</v>
      </c>
      <c r="G97" s="40">
        <f t="shared" si="3"/>
        <v>0.10384783559247923</v>
      </c>
    </row>
    <row r="98" spans="1:7" x14ac:dyDescent="0.25">
      <c r="A98" s="25" t="s">
        <v>163</v>
      </c>
      <c r="B98" s="54" t="s">
        <v>130</v>
      </c>
      <c r="C98" s="39">
        <v>23160</v>
      </c>
      <c r="D98" s="39">
        <v>25000</v>
      </c>
      <c r="E98" s="54"/>
      <c r="F98" s="40">
        <f t="shared" si="2"/>
        <v>0.50634018364669875</v>
      </c>
      <c r="G98" s="40">
        <f t="shared" si="3"/>
        <v>0.54656755574989069</v>
      </c>
    </row>
    <row r="99" spans="1:7" x14ac:dyDescent="0.25">
      <c r="A99" s="25" t="s">
        <v>164</v>
      </c>
      <c r="B99" s="54" t="s">
        <v>132</v>
      </c>
      <c r="C99" s="39">
        <v>2850</v>
      </c>
      <c r="D99" s="39">
        <v>4600</v>
      </c>
      <c r="E99" s="54"/>
      <c r="F99" s="40">
        <f t="shared" si="2"/>
        <v>6.2308701355487536E-2</v>
      </c>
      <c r="G99" s="40">
        <f t="shared" si="3"/>
        <v>0.10056843025797989</v>
      </c>
    </row>
    <row r="100" spans="1:7" x14ac:dyDescent="0.25">
      <c r="A100" s="25" t="s">
        <v>165</v>
      </c>
      <c r="B100" s="304" t="s">
        <v>102</v>
      </c>
      <c r="C100" s="64">
        <f>SUM(C93:C99)</f>
        <v>45740</v>
      </c>
      <c r="D100" s="64">
        <f>SUM(D93:D99)</f>
        <v>45740</v>
      </c>
      <c r="E100" s="51"/>
      <c r="F100" s="299">
        <f>SUM(F93:F99)</f>
        <v>1</v>
      </c>
      <c r="G100" s="299">
        <f>SUM(G93:G99)</f>
        <v>1</v>
      </c>
    </row>
    <row r="101" spans="1:7" hidden="1" outlineLevel="1" x14ac:dyDescent="0.25">
      <c r="A101" s="25" t="s">
        <v>166</v>
      </c>
      <c r="B101" s="305" t="s">
        <v>135</v>
      </c>
      <c r="C101" s="64"/>
      <c r="D101" s="64"/>
      <c r="E101" s="51"/>
      <c r="F101" s="40"/>
      <c r="G101" s="40"/>
    </row>
    <row r="102" spans="1:7" hidden="1" outlineLevel="1" x14ac:dyDescent="0.25">
      <c r="A102" s="25" t="s">
        <v>167</v>
      </c>
      <c r="B102" s="305" t="s">
        <v>137</v>
      </c>
      <c r="C102" s="64"/>
      <c r="D102" s="64"/>
      <c r="E102" s="51"/>
      <c r="F102" s="40"/>
      <c r="G102" s="40"/>
    </row>
    <row r="103" spans="1:7" hidden="1" outlineLevel="1" x14ac:dyDescent="0.25">
      <c r="A103" s="25" t="s">
        <v>168</v>
      </c>
      <c r="B103" s="305" t="s">
        <v>139</v>
      </c>
      <c r="C103" s="64"/>
      <c r="D103" s="64"/>
      <c r="E103" s="51"/>
      <c r="F103" s="40"/>
      <c r="G103" s="40"/>
    </row>
    <row r="104" spans="1:7" ht="3" hidden="1" customHeight="1" outlineLevel="1" x14ac:dyDescent="0.25">
      <c r="A104" s="25" t="s">
        <v>169</v>
      </c>
      <c r="B104" s="305" t="s">
        <v>141</v>
      </c>
      <c r="C104" s="64"/>
      <c r="D104" s="64"/>
      <c r="E104" s="51"/>
      <c r="F104" s="40"/>
      <c r="G104" s="40"/>
    </row>
    <row r="105" spans="1:7" hidden="1" outlineLevel="1" x14ac:dyDescent="0.25">
      <c r="A105" s="25" t="s">
        <v>170</v>
      </c>
      <c r="B105" s="305" t="s">
        <v>143</v>
      </c>
      <c r="C105" s="64"/>
      <c r="D105" s="64"/>
      <c r="E105" s="51"/>
      <c r="F105" s="40"/>
      <c r="G105" s="40"/>
    </row>
    <row r="106" spans="1:7" hidden="1" outlineLevel="1" x14ac:dyDescent="0.25">
      <c r="A106" s="25" t="s">
        <v>171</v>
      </c>
      <c r="B106" s="305"/>
      <c r="C106" s="65"/>
      <c r="D106" s="65"/>
      <c r="E106" s="51"/>
      <c r="F106" s="68"/>
      <c r="G106" s="68"/>
    </row>
    <row r="107" spans="1:7" hidden="1" outlineLevel="1" x14ac:dyDescent="0.25">
      <c r="A107" s="25" t="s">
        <v>172</v>
      </c>
      <c r="B107" s="305"/>
      <c r="C107" s="65"/>
      <c r="D107" s="65"/>
      <c r="E107" s="51"/>
      <c r="F107" s="68"/>
      <c r="G107" s="68"/>
    </row>
    <row r="108" spans="1:7" hidden="1" outlineLevel="1" x14ac:dyDescent="0.25">
      <c r="A108" s="25" t="s">
        <v>173</v>
      </c>
      <c r="B108" s="304"/>
      <c r="C108" s="65"/>
      <c r="D108" s="65"/>
      <c r="E108" s="51"/>
      <c r="F108" s="68"/>
      <c r="G108" s="68"/>
    </row>
    <row r="109" spans="1:7" hidden="1" outlineLevel="1" x14ac:dyDescent="0.25">
      <c r="A109" s="25" t="s">
        <v>174</v>
      </c>
      <c r="B109" s="305"/>
      <c r="C109" s="65"/>
      <c r="D109" s="65"/>
      <c r="E109" s="51"/>
      <c r="F109" s="68"/>
      <c r="G109" s="68"/>
    </row>
    <row r="110" spans="1:7" hidden="1" outlineLevel="1" x14ac:dyDescent="0.25">
      <c r="A110" s="25" t="s">
        <v>175</v>
      </c>
      <c r="B110" s="305"/>
      <c r="C110" s="65"/>
      <c r="D110" s="65"/>
      <c r="E110" s="51"/>
      <c r="F110" s="68"/>
      <c r="G110" s="68"/>
    </row>
    <row r="111" spans="1:7" ht="30" collapsed="1" x14ac:dyDescent="0.25">
      <c r="A111" s="36"/>
      <c r="B111" s="52" t="s">
        <v>176</v>
      </c>
      <c r="C111" s="38" t="s">
        <v>177</v>
      </c>
      <c r="D111" s="38" t="s">
        <v>178</v>
      </c>
      <c r="E111" s="46"/>
      <c r="F111" s="38" t="s">
        <v>179</v>
      </c>
      <c r="G111" s="38" t="s">
        <v>180</v>
      </c>
    </row>
    <row r="112" spans="1:7" x14ac:dyDescent="0.25">
      <c r="A112" s="25" t="s">
        <v>181</v>
      </c>
      <c r="B112" s="51" t="s">
        <v>15</v>
      </c>
      <c r="C112" s="39">
        <v>54888.324571259996</v>
      </c>
      <c r="D112" s="39">
        <f>C112</f>
        <v>54888.324571259996</v>
      </c>
      <c r="E112" s="68"/>
      <c r="F112" s="40">
        <f>C112/C$130</f>
        <v>1</v>
      </c>
      <c r="G112" s="40">
        <f>D112/D$130</f>
        <v>1</v>
      </c>
    </row>
    <row r="113" spans="1:7" x14ac:dyDescent="0.25">
      <c r="A113" s="25" t="s">
        <v>182</v>
      </c>
      <c r="B113" s="51" t="s">
        <v>183</v>
      </c>
      <c r="C113" s="39"/>
      <c r="D113" s="39"/>
      <c r="E113" s="68"/>
      <c r="F113" s="40"/>
      <c r="G113" s="40"/>
    </row>
    <row r="114" spans="1:7" x14ac:dyDescent="0.25">
      <c r="A114" s="25" t="s">
        <v>184</v>
      </c>
      <c r="B114" s="51" t="s">
        <v>185</v>
      </c>
      <c r="C114" s="39"/>
      <c r="D114" s="39"/>
      <c r="E114" s="68"/>
      <c r="F114" s="40"/>
      <c r="G114" s="40"/>
    </row>
    <row r="115" spans="1:7" x14ac:dyDescent="0.25">
      <c r="A115" s="25" t="s">
        <v>186</v>
      </c>
      <c r="B115" s="51" t="s">
        <v>187</v>
      </c>
      <c r="C115" s="39"/>
      <c r="D115" s="39"/>
      <c r="E115" s="68"/>
      <c r="F115" s="40"/>
      <c r="G115" s="40"/>
    </row>
    <row r="116" spans="1:7" x14ac:dyDescent="0.25">
      <c r="A116" s="25" t="s">
        <v>188</v>
      </c>
      <c r="B116" s="51" t="s">
        <v>189</v>
      </c>
      <c r="C116" s="39"/>
      <c r="D116" s="39"/>
      <c r="E116" s="68"/>
      <c r="F116" s="40"/>
      <c r="G116" s="40"/>
    </row>
    <row r="117" spans="1:7" x14ac:dyDescent="0.25">
      <c r="A117" s="25" t="s">
        <v>190</v>
      </c>
      <c r="B117" s="51" t="s">
        <v>191</v>
      </c>
      <c r="C117" s="39"/>
      <c r="D117" s="39"/>
      <c r="E117" s="51"/>
      <c r="F117" s="40"/>
      <c r="G117" s="40"/>
    </row>
    <row r="118" spans="1:7" x14ac:dyDescent="0.25">
      <c r="A118" s="25" t="s">
        <v>192</v>
      </c>
      <c r="B118" s="51" t="s">
        <v>193</v>
      </c>
      <c r="C118" s="39"/>
      <c r="D118" s="39"/>
      <c r="E118" s="51"/>
      <c r="F118" s="40"/>
      <c r="G118" s="40"/>
    </row>
    <row r="119" spans="1:7" x14ac:dyDescent="0.25">
      <c r="A119" s="25" t="s">
        <v>194</v>
      </c>
      <c r="B119" s="51" t="s">
        <v>195</v>
      </c>
      <c r="C119" s="39"/>
      <c r="D119" s="39"/>
      <c r="E119" s="51"/>
      <c r="F119" s="40"/>
      <c r="G119" s="40"/>
    </row>
    <row r="120" spans="1:7" x14ac:dyDescent="0.25">
      <c r="A120" s="25" t="s">
        <v>196</v>
      </c>
      <c r="B120" s="51" t="s">
        <v>197</v>
      </c>
      <c r="C120" s="39"/>
      <c r="D120" s="39"/>
      <c r="E120" s="51"/>
      <c r="F120" s="40"/>
      <c r="G120" s="40"/>
    </row>
    <row r="121" spans="1:7" s="421" customFormat="1" x14ac:dyDescent="0.25">
      <c r="A121" s="411" t="s">
        <v>198</v>
      </c>
      <c r="B121" s="412" t="s">
        <v>199</v>
      </c>
      <c r="C121" s="417"/>
      <c r="D121" s="417"/>
      <c r="E121" s="412"/>
      <c r="F121" s="413"/>
      <c r="G121" s="413"/>
    </row>
    <row r="122" spans="1:7" x14ac:dyDescent="0.25">
      <c r="A122" s="411" t="s">
        <v>200</v>
      </c>
      <c r="B122" s="51" t="s">
        <v>201</v>
      </c>
      <c r="C122" s="39"/>
      <c r="D122" s="39"/>
      <c r="E122" s="51"/>
      <c r="F122" s="40"/>
      <c r="G122" s="40"/>
    </row>
    <row r="123" spans="1:7" x14ac:dyDescent="0.25">
      <c r="A123" s="411" t="s">
        <v>202</v>
      </c>
      <c r="B123" s="51" t="s">
        <v>203</v>
      </c>
      <c r="C123" s="39"/>
      <c r="D123" s="39"/>
      <c r="E123" s="51"/>
      <c r="F123" s="40"/>
      <c r="G123" s="40"/>
    </row>
    <row r="124" spans="1:7" x14ac:dyDescent="0.25">
      <c r="A124" s="411" t="s">
        <v>204</v>
      </c>
      <c r="B124" s="51" t="s">
        <v>205</v>
      </c>
      <c r="C124" s="39"/>
      <c r="D124" s="39"/>
      <c r="E124" s="51"/>
      <c r="F124" s="40"/>
      <c r="G124" s="40"/>
    </row>
    <row r="125" spans="1:7" x14ac:dyDescent="0.25">
      <c r="A125" s="411" t="s">
        <v>206</v>
      </c>
      <c r="B125" s="54" t="s">
        <v>207</v>
      </c>
      <c r="C125" s="39"/>
      <c r="D125" s="39"/>
      <c r="E125" s="51"/>
      <c r="F125" s="40"/>
      <c r="G125" s="40"/>
    </row>
    <row r="126" spans="1:7" x14ac:dyDescent="0.25">
      <c r="A126" s="411" t="s">
        <v>208</v>
      </c>
      <c r="B126" s="51" t="s">
        <v>209</v>
      </c>
      <c r="C126" s="39"/>
      <c r="D126" s="39"/>
      <c r="E126" s="51"/>
      <c r="F126" s="40"/>
      <c r="G126" s="40"/>
    </row>
    <row r="127" spans="1:7" x14ac:dyDescent="0.25">
      <c r="A127" s="411" t="s">
        <v>210</v>
      </c>
      <c r="B127" s="51" t="s">
        <v>211</v>
      </c>
      <c r="C127" s="39"/>
      <c r="D127" s="39"/>
      <c r="E127" s="51"/>
      <c r="F127" s="40"/>
      <c r="G127" s="40"/>
    </row>
    <row r="128" spans="1:7" x14ac:dyDescent="0.25">
      <c r="A128" s="411" t="s">
        <v>212</v>
      </c>
      <c r="B128" s="51" t="s">
        <v>213</v>
      </c>
      <c r="C128" s="39"/>
      <c r="D128" s="39"/>
      <c r="E128" s="51"/>
      <c r="F128" s="40"/>
      <c r="G128" s="40"/>
    </row>
    <row r="129" spans="1:7" x14ac:dyDescent="0.25">
      <c r="A129" s="411" t="s">
        <v>214</v>
      </c>
      <c r="B129" s="51" t="s">
        <v>100</v>
      </c>
      <c r="C129" s="39"/>
      <c r="D129" s="39"/>
      <c r="E129" s="51"/>
      <c r="F129" s="40"/>
      <c r="G129" s="40"/>
    </row>
    <row r="130" spans="1:7" x14ac:dyDescent="0.25">
      <c r="A130" s="411" t="s">
        <v>215</v>
      </c>
      <c r="B130" s="304" t="s">
        <v>102</v>
      </c>
      <c r="C130" s="39">
        <f>C112</f>
        <v>54888.324571259996</v>
      </c>
      <c r="D130" s="39">
        <f>D112</f>
        <v>54888.324571259996</v>
      </c>
      <c r="E130" s="51"/>
      <c r="F130" s="296">
        <f>F112</f>
        <v>1</v>
      </c>
      <c r="G130" s="296">
        <f>G112</f>
        <v>1</v>
      </c>
    </row>
    <row r="131" spans="1:7" hidden="1" outlineLevel="1" x14ac:dyDescent="0.25">
      <c r="A131" s="25" t="s">
        <v>216</v>
      </c>
      <c r="B131" s="43" t="s">
        <v>104</v>
      </c>
      <c r="C131" s="39"/>
      <c r="D131" s="39"/>
      <c r="E131" s="51"/>
      <c r="F131" s="40"/>
      <c r="G131" s="40"/>
    </row>
    <row r="132" spans="1:7" hidden="1" outlineLevel="1" x14ac:dyDescent="0.25">
      <c r="A132" s="25" t="s">
        <v>217</v>
      </c>
      <c r="B132" s="43" t="s">
        <v>104</v>
      </c>
      <c r="C132" s="39"/>
      <c r="D132" s="39"/>
      <c r="E132" s="51"/>
      <c r="F132" s="40"/>
      <c r="G132" s="40"/>
    </row>
    <row r="133" spans="1:7" hidden="1" outlineLevel="1" x14ac:dyDescent="0.25">
      <c r="A133" s="25" t="s">
        <v>218</v>
      </c>
      <c r="B133" s="43" t="s">
        <v>104</v>
      </c>
      <c r="C133" s="39"/>
      <c r="D133" s="39"/>
      <c r="E133" s="51"/>
      <c r="F133" s="40"/>
      <c r="G133" s="40"/>
    </row>
    <row r="134" spans="1:7" hidden="1" outlineLevel="1" x14ac:dyDescent="0.25">
      <c r="A134" s="25" t="s">
        <v>219</v>
      </c>
      <c r="B134" s="43" t="s">
        <v>104</v>
      </c>
      <c r="C134" s="39"/>
      <c r="D134" s="39"/>
      <c r="E134" s="51"/>
      <c r="F134" s="40"/>
      <c r="G134" s="40"/>
    </row>
    <row r="135" spans="1:7" hidden="1" outlineLevel="1" x14ac:dyDescent="0.25">
      <c r="A135" s="25" t="s">
        <v>220</v>
      </c>
      <c r="B135" s="43" t="s">
        <v>104</v>
      </c>
      <c r="C135" s="39"/>
      <c r="D135" s="39"/>
      <c r="E135" s="51"/>
      <c r="F135" s="40"/>
      <c r="G135" s="40"/>
    </row>
    <row r="136" spans="1:7" hidden="1" outlineLevel="1" x14ac:dyDescent="0.25">
      <c r="A136" s="25" t="s">
        <v>221</v>
      </c>
      <c r="B136" s="43" t="s">
        <v>104</v>
      </c>
      <c r="C136" s="39"/>
      <c r="D136" s="39"/>
      <c r="E136" s="51"/>
      <c r="F136" s="40"/>
      <c r="G136" s="40"/>
    </row>
    <row r="137" spans="1:7" ht="30" collapsed="1" x14ac:dyDescent="0.25">
      <c r="A137" s="36"/>
      <c r="B137" s="37" t="s">
        <v>222</v>
      </c>
      <c r="C137" s="38" t="s">
        <v>177</v>
      </c>
      <c r="D137" s="38" t="s">
        <v>178</v>
      </c>
      <c r="E137" s="46"/>
      <c r="F137" s="38" t="s">
        <v>179</v>
      </c>
      <c r="G137" s="38" t="s">
        <v>180</v>
      </c>
    </row>
    <row r="138" spans="1:7" x14ac:dyDescent="0.25">
      <c r="A138" s="25" t="s">
        <v>223</v>
      </c>
      <c r="B138" s="51" t="s">
        <v>15</v>
      </c>
      <c r="C138" s="39">
        <v>45740</v>
      </c>
      <c r="D138" s="39">
        <f>C138</f>
        <v>45740</v>
      </c>
      <c r="E138" s="68"/>
      <c r="F138" s="40">
        <f>C138/C$156</f>
        <v>1</v>
      </c>
      <c r="G138" s="40">
        <f>D138/D$156</f>
        <v>1</v>
      </c>
    </row>
    <row r="139" spans="1:7" x14ac:dyDescent="0.25">
      <c r="A139" s="25" t="s">
        <v>224</v>
      </c>
      <c r="B139" s="51" t="s">
        <v>183</v>
      </c>
      <c r="C139" s="39"/>
      <c r="D139" s="39"/>
      <c r="E139" s="68"/>
      <c r="F139" s="40"/>
      <c r="G139" s="40"/>
    </row>
    <row r="140" spans="1:7" x14ac:dyDescent="0.25">
      <c r="A140" s="25" t="s">
        <v>225</v>
      </c>
      <c r="B140" s="51" t="s">
        <v>185</v>
      </c>
      <c r="C140" s="39"/>
      <c r="D140" s="39"/>
      <c r="E140" s="68"/>
      <c r="F140" s="40"/>
      <c r="G140" s="40"/>
    </row>
    <row r="141" spans="1:7" x14ac:dyDescent="0.25">
      <c r="A141" s="25" t="s">
        <v>226</v>
      </c>
      <c r="B141" s="51" t="s">
        <v>187</v>
      </c>
      <c r="C141" s="39"/>
      <c r="D141" s="39"/>
      <c r="E141" s="68"/>
      <c r="F141" s="40"/>
      <c r="G141" s="40"/>
    </row>
    <row r="142" spans="1:7" x14ac:dyDescent="0.25">
      <c r="A142" s="25" t="s">
        <v>227</v>
      </c>
      <c r="B142" s="51" t="s">
        <v>189</v>
      </c>
      <c r="C142" s="39"/>
      <c r="D142" s="39"/>
      <c r="E142" s="68"/>
      <c r="F142" s="40"/>
      <c r="G142" s="40"/>
    </row>
    <row r="143" spans="1:7" x14ac:dyDescent="0.25">
      <c r="A143" s="25" t="s">
        <v>228</v>
      </c>
      <c r="B143" s="51" t="s">
        <v>191</v>
      </c>
      <c r="C143" s="39"/>
      <c r="D143" s="39"/>
      <c r="E143" s="51"/>
      <c r="F143" s="40"/>
      <c r="G143" s="40"/>
    </row>
    <row r="144" spans="1:7" x14ac:dyDescent="0.25">
      <c r="A144" s="25" t="s">
        <v>229</v>
      </c>
      <c r="B144" s="51" t="s">
        <v>193</v>
      </c>
      <c r="C144" s="39"/>
      <c r="D144" s="39"/>
      <c r="E144" s="51"/>
      <c r="F144" s="40"/>
      <c r="G144" s="40"/>
    </row>
    <row r="145" spans="1:7" x14ac:dyDescent="0.25">
      <c r="A145" s="25" t="s">
        <v>230</v>
      </c>
      <c r="B145" s="51" t="s">
        <v>195</v>
      </c>
      <c r="C145" s="39"/>
      <c r="D145" s="39"/>
      <c r="E145" s="51"/>
      <c r="F145" s="40"/>
      <c r="G145" s="40"/>
    </row>
    <row r="146" spans="1:7" x14ac:dyDescent="0.25">
      <c r="A146" s="25" t="s">
        <v>231</v>
      </c>
      <c r="B146" s="51" t="s">
        <v>197</v>
      </c>
      <c r="C146" s="39"/>
      <c r="D146" s="39"/>
      <c r="E146" s="51"/>
      <c r="F146" s="40"/>
      <c r="G146" s="40"/>
    </row>
    <row r="147" spans="1:7" s="422" customFormat="1" x14ac:dyDescent="0.25">
      <c r="A147" s="411" t="s">
        <v>232</v>
      </c>
      <c r="B147" s="412" t="s">
        <v>199</v>
      </c>
      <c r="C147" s="417"/>
      <c r="D147" s="417"/>
      <c r="E147" s="412"/>
      <c r="F147" s="413"/>
      <c r="G147" s="413"/>
    </row>
    <row r="148" spans="1:7" x14ac:dyDescent="0.25">
      <c r="A148" s="25" t="s">
        <v>233</v>
      </c>
      <c r="B148" s="51" t="s">
        <v>201</v>
      </c>
      <c r="C148" s="39"/>
      <c r="D148" s="39"/>
      <c r="E148" s="51"/>
      <c r="F148" s="40"/>
      <c r="G148" s="40"/>
    </row>
    <row r="149" spans="1:7" x14ac:dyDescent="0.25">
      <c r="A149" s="25" t="s">
        <v>234</v>
      </c>
      <c r="B149" s="51" t="s">
        <v>203</v>
      </c>
      <c r="C149" s="39"/>
      <c r="D149" s="39"/>
      <c r="E149" s="51"/>
      <c r="F149" s="40"/>
      <c r="G149" s="40"/>
    </row>
    <row r="150" spans="1:7" x14ac:dyDescent="0.25">
      <c r="A150" s="25" t="s">
        <v>235</v>
      </c>
      <c r="B150" s="51" t="s">
        <v>205</v>
      </c>
      <c r="C150" s="39"/>
      <c r="D150" s="39"/>
      <c r="E150" s="51"/>
      <c r="F150" s="40"/>
      <c r="G150" s="40"/>
    </row>
    <row r="151" spans="1:7" x14ac:dyDescent="0.25">
      <c r="A151" s="25" t="s">
        <v>236</v>
      </c>
      <c r="B151" s="54" t="s">
        <v>207</v>
      </c>
      <c r="C151" s="39"/>
      <c r="D151" s="39"/>
      <c r="E151" s="51"/>
      <c r="F151" s="40"/>
      <c r="G151" s="40"/>
    </row>
    <row r="152" spans="1:7" x14ac:dyDescent="0.25">
      <c r="A152" s="25" t="s">
        <v>237</v>
      </c>
      <c r="B152" s="51" t="s">
        <v>209</v>
      </c>
      <c r="C152" s="39"/>
      <c r="D152" s="39"/>
      <c r="E152" s="51"/>
      <c r="F152" s="40"/>
      <c r="G152" s="40"/>
    </row>
    <row r="153" spans="1:7" x14ac:dyDescent="0.25">
      <c r="A153" s="25" t="s">
        <v>238</v>
      </c>
      <c r="B153" s="51" t="s">
        <v>211</v>
      </c>
      <c r="C153" s="39"/>
      <c r="D153" s="39"/>
      <c r="E153" s="51"/>
      <c r="F153" s="40"/>
      <c r="G153" s="40"/>
    </row>
    <row r="154" spans="1:7" x14ac:dyDescent="0.25">
      <c r="A154" s="25" t="s">
        <v>239</v>
      </c>
      <c r="B154" s="51" t="s">
        <v>213</v>
      </c>
      <c r="C154" s="39"/>
      <c r="D154" s="39"/>
      <c r="E154" s="51"/>
      <c r="F154" s="40"/>
      <c r="G154" s="40"/>
    </row>
    <row r="155" spans="1:7" x14ac:dyDescent="0.25">
      <c r="A155" s="25" t="s">
        <v>240</v>
      </c>
      <c r="B155" s="51" t="s">
        <v>100</v>
      </c>
      <c r="C155" s="39"/>
      <c r="D155" s="39"/>
      <c r="E155" s="51"/>
      <c r="F155" s="40"/>
      <c r="G155" s="40"/>
    </row>
    <row r="156" spans="1:7" x14ac:dyDescent="0.25">
      <c r="A156" s="25" t="s">
        <v>241</v>
      </c>
      <c r="B156" s="304" t="s">
        <v>102</v>
      </c>
      <c r="C156" s="39">
        <f>C138</f>
        <v>45740</v>
      </c>
      <c r="D156" s="39">
        <f>D138</f>
        <v>45740</v>
      </c>
      <c r="E156" s="51"/>
      <c r="F156" s="296">
        <f>F138</f>
        <v>1</v>
      </c>
      <c r="G156" s="296">
        <f>G138</f>
        <v>1</v>
      </c>
    </row>
    <row r="157" spans="1:7" ht="0.75" hidden="1" customHeight="1" outlineLevel="1" x14ac:dyDescent="0.25">
      <c r="A157" s="25" t="s">
        <v>242</v>
      </c>
      <c r="B157" s="43" t="s">
        <v>104</v>
      </c>
      <c r="C157" s="39"/>
      <c r="D157" s="39"/>
      <c r="E157" s="51"/>
      <c r="F157" s="40"/>
      <c r="G157" s="40"/>
    </row>
    <row r="158" spans="1:7" hidden="1" outlineLevel="1" x14ac:dyDescent="0.25">
      <c r="A158" s="25" t="s">
        <v>243</v>
      </c>
      <c r="B158" s="43" t="s">
        <v>104</v>
      </c>
      <c r="C158" s="39"/>
      <c r="D158" s="39"/>
      <c r="E158" s="51"/>
      <c r="F158" s="40"/>
      <c r="G158" s="40"/>
    </row>
    <row r="159" spans="1:7" hidden="1" outlineLevel="1" x14ac:dyDescent="0.25">
      <c r="A159" s="25" t="s">
        <v>244</v>
      </c>
      <c r="B159" s="43" t="s">
        <v>104</v>
      </c>
      <c r="C159" s="39"/>
      <c r="D159" s="39"/>
      <c r="E159" s="51"/>
      <c r="F159" s="40"/>
      <c r="G159" s="40"/>
    </row>
    <row r="160" spans="1:7" hidden="1" outlineLevel="1" x14ac:dyDescent="0.25">
      <c r="A160" s="25" t="s">
        <v>245</v>
      </c>
      <c r="B160" s="43" t="s">
        <v>104</v>
      </c>
      <c r="C160" s="39"/>
      <c r="D160" s="39"/>
      <c r="E160" s="51"/>
      <c r="F160" s="40"/>
      <c r="G160" s="40"/>
    </row>
    <row r="161" spans="1:7" hidden="1" outlineLevel="1" x14ac:dyDescent="0.25">
      <c r="A161" s="25" t="s">
        <v>246</v>
      </c>
      <c r="B161" s="43" t="s">
        <v>104</v>
      </c>
      <c r="C161" s="39"/>
      <c r="D161" s="39"/>
      <c r="E161" s="51"/>
      <c r="F161" s="40"/>
      <c r="G161" s="40"/>
    </row>
    <row r="162" spans="1:7" hidden="1" outlineLevel="1" x14ac:dyDescent="0.25">
      <c r="A162" s="25" t="s">
        <v>247</v>
      </c>
      <c r="B162" s="43" t="s">
        <v>104</v>
      </c>
      <c r="C162" s="39"/>
      <c r="D162" s="39"/>
      <c r="E162" s="51"/>
      <c r="F162" s="40"/>
      <c r="G162" s="40"/>
    </row>
    <row r="163" spans="1:7" ht="30" collapsed="1" x14ac:dyDescent="0.25">
      <c r="A163" s="36"/>
      <c r="B163" s="37" t="s">
        <v>248</v>
      </c>
      <c r="C163" s="67" t="s">
        <v>177</v>
      </c>
      <c r="D163" s="67" t="s">
        <v>178</v>
      </c>
      <c r="E163" s="46"/>
      <c r="F163" s="67" t="s">
        <v>179</v>
      </c>
      <c r="G163" s="67" t="s">
        <v>180</v>
      </c>
    </row>
    <row r="164" spans="1:7" x14ac:dyDescent="0.25">
      <c r="A164" s="25" t="s">
        <v>249</v>
      </c>
      <c r="B164" s="20" t="s">
        <v>250</v>
      </c>
      <c r="C164" s="39">
        <v>45650</v>
      </c>
      <c r="D164" s="39">
        <f>C164</f>
        <v>45650</v>
      </c>
      <c r="E164" s="309"/>
      <c r="F164" s="40">
        <f>C164/C$167</f>
        <v>0.99803235679930036</v>
      </c>
      <c r="G164" s="40">
        <f>D164/D$167</f>
        <v>0.99803235679930036</v>
      </c>
    </row>
    <row r="165" spans="1:7" x14ac:dyDescent="0.25">
      <c r="A165" s="25" t="s">
        <v>251</v>
      </c>
      <c r="B165" s="20" t="s">
        <v>252</v>
      </c>
      <c r="C165" s="39">
        <v>90</v>
      </c>
      <c r="D165" s="39">
        <f>C165</f>
        <v>90</v>
      </c>
      <c r="E165" s="309"/>
      <c r="F165" s="40">
        <f t="shared" ref="F165:F166" si="4">C165/C$167</f>
        <v>1.9676432006996065E-3</v>
      </c>
      <c r="G165" s="40">
        <f t="shared" ref="G165:G166" si="5">D165/D$167</f>
        <v>1.9676432006996065E-3</v>
      </c>
    </row>
    <row r="166" spans="1:7" x14ac:dyDescent="0.25">
      <c r="A166" s="25" t="s">
        <v>253</v>
      </c>
      <c r="B166" s="20" t="s">
        <v>100</v>
      </c>
      <c r="C166" s="39">
        <v>0</v>
      </c>
      <c r="D166" s="39">
        <f>C166</f>
        <v>0</v>
      </c>
      <c r="E166" s="309"/>
      <c r="F166" s="40">
        <f t="shared" si="4"/>
        <v>0</v>
      </c>
      <c r="G166" s="40">
        <f t="shared" si="5"/>
        <v>0</v>
      </c>
    </row>
    <row r="167" spans="1:7" x14ac:dyDescent="0.25">
      <c r="A167" s="25" t="s">
        <v>254</v>
      </c>
      <c r="B167" s="310" t="s">
        <v>102</v>
      </c>
      <c r="C167" s="311">
        <f>SUM(C164:C166)</f>
        <v>45740</v>
      </c>
      <c r="D167" s="311">
        <f>SUM(D164:D166)</f>
        <v>45740</v>
      </c>
      <c r="E167" s="309"/>
      <c r="F167" s="312">
        <f>SUM(F164:F166)</f>
        <v>1</v>
      </c>
      <c r="G167" s="312">
        <f>SUM(G164:G166)</f>
        <v>1</v>
      </c>
    </row>
    <row r="168" spans="1:7" hidden="1" outlineLevel="1" x14ac:dyDescent="0.25">
      <c r="A168" s="25" t="s">
        <v>255</v>
      </c>
      <c r="B168" s="310"/>
      <c r="C168" s="311"/>
      <c r="D168" s="311"/>
      <c r="E168" s="309"/>
      <c r="F168" s="309"/>
      <c r="G168" s="54"/>
    </row>
    <row r="169" spans="1:7" hidden="1" outlineLevel="1" x14ac:dyDescent="0.25">
      <c r="A169" s="25" t="s">
        <v>256</v>
      </c>
      <c r="B169" s="310"/>
      <c r="C169" s="311"/>
      <c r="D169" s="311"/>
      <c r="E169" s="309"/>
      <c r="F169" s="309"/>
      <c r="G169" s="54"/>
    </row>
    <row r="170" spans="1:7" hidden="1" outlineLevel="1" x14ac:dyDescent="0.25">
      <c r="A170" s="25" t="s">
        <v>257</v>
      </c>
      <c r="B170" s="310"/>
      <c r="C170" s="311"/>
      <c r="D170" s="311"/>
      <c r="E170" s="309"/>
      <c r="F170" s="309"/>
      <c r="G170" s="54"/>
    </row>
    <row r="171" spans="1:7" hidden="1" outlineLevel="1" x14ac:dyDescent="0.25">
      <c r="A171" s="25" t="s">
        <v>258</v>
      </c>
      <c r="B171" s="310"/>
      <c r="C171" s="311"/>
      <c r="D171" s="311"/>
      <c r="E171" s="309"/>
      <c r="F171" s="309"/>
      <c r="G171" s="54"/>
    </row>
    <row r="172" spans="1:7" hidden="1" outlineLevel="1" x14ac:dyDescent="0.25">
      <c r="A172" s="25" t="s">
        <v>259</v>
      </c>
      <c r="B172" s="310"/>
      <c r="C172" s="311"/>
      <c r="D172" s="311"/>
      <c r="E172" s="309"/>
      <c r="F172" s="309"/>
      <c r="G172" s="54"/>
    </row>
    <row r="173" spans="1:7" collapsed="1" x14ac:dyDescent="0.25">
      <c r="A173" s="36"/>
      <c r="B173" s="37" t="s">
        <v>260</v>
      </c>
      <c r="C173" s="36" t="s">
        <v>61</v>
      </c>
      <c r="D173" s="36"/>
      <c r="E173" s="46"/>
      <c r="F173" s="38" t="s">
        <v>261</v>
      </c>
      <c r="G173" s="38"/>
    </row>
    <row r="174" spans="1:7" x14ac:dyDescent="0.25">
      <c r="A174" s="25" t="s">
        <v>262</v>
      </c>
      <c r="B174" s="51" t="s">
        <v>263</v>
      </c>
      <c r="C174" s="39">
        <v>83.297550549999997</v>
      </c>
      <c r="D174" s="58"/>
      <c r="E174" s="28"/>
      <c r="F174" s="40">
        <f>C174/C$179</f>
        <v>9.996135293452052E-2</v>
      </c>
      <c r="G174" s="68"/>
    </row>
    <row r="175" spans="1:7" ht="30" x14ac:dyDescent="0.25">
      <c r="A175" s="25" t="s">
        <v>264</v>
      </c>
      <c r="B175" s="51" t="s">
        <v>265</v>
      </c>
      <c r="C175" s="39"/>
      <c r="D175" s="25"/>
      <c r="E175" s="300"/>
      <c r="F175" s="40"/>
      <c r="G175" s="68"/>
    </row>
    <row r="176" spans="1:7" x14ac:dyDescent="0.25">
      <c r="A176" s="25" t="s">
        <v>266</v>
      </c>
      <c r="B176" s="51" t="s">
        <v>267</v>
      </c>
      <c r="C176" s="39"/>
      <c r="D176" s="25"/>
      <c r="E176" s="300"/>
      <c r="F176" s="40"/>
      <c r="G176" s="68"/>
    </row>
    <row r="177" spans="1:7" x14ac:dyDescent="0.25">
      <c r="A177" s="25" t="s">
        <v>268</v>
      </c>
      <c r="B177" s="51" t="s">
        <v>269</v>
      </c>
      <c r="C177" s="39">
        <v>750</v>
      </c>
      <c r="D177" s="25"/>
      <c r="E177" s="300"/>
      <c r="F177" s="40">
        <f>C177/C$179</f>
        <v>0.90003864706547954</v>
      </c>
      <c r="G177" s="68"/>
    </row>
    <row r="178" spans="1:7" x14ac:dyDescent="0.25">
      <c r="A178" s="25" t="s">
        <v>270</v>
      </c>
      <c r="B178" s="51" t="s">
        <v>100</v>
      </c>
      <c r="C178" s="39"/>
      <c r="D178" s="25"/>
      <c r="E178" s="300"/>
      <c r="F178" s="40"/>
      <c r="G178" s="68"/>
    </row>
    <row r="179" spans="1:7" x14ac:dyDescent="0.25">
      <c r="A179" s="25" t="s">
        <v>271</v>
      </c>
      <c r="B179" s="304" t="s">
        <v>102</v>
      </c>
      <c r="C179" s="64">
        <f>C174+C177</f>
        <v>833.29755054999998</v>
      </c>
      <c r="D179" s="25"/>
      <c r="E179" s="300"/>
      <c r="F179" s="299">
        <f>F174+F177</f>
        <v>1</v>
      </c>
      <c r="G179" s="68"/>
    </row>
    <row r="180" spans="1:7" outlineLevel="1" x14ac:dyDescent="0.25">
      <c r="A180" s="25" t="s">
        <v>272</v>
      </c>
      <c r="B180" s="313" t="s">
        <v>273</v>
      </c>
      <c r="C180" s="39"/>
      <c r="D180" s="25"/>
      <c r="E180" s="300"/>
      <c r="F180" s="40"/>
      <c r="G180" s="68"/>
    </row>
    <row r="181" spans="1:7" ht="30" outlineLevel="1" x14ac:dyDescent="0.25">
      <c r="A181" s="25" t="s">
        <v>274</v>
      </c>
      <c r="B181" s="313" t="s">
        <v>275</v>
      </c>
      <c r="C181" s="314"/>
      <c r="D181" s="313"/>
      <c r="E181" s="313"/>
      <c r="F181" s="40"/>
      <c r="G181" s="313"/>
    </row>
    <row r="182" spans="1:7" ht="30" outlineLevel="1" x14ac:dyDescent="0.25">
      <c r="A182" s="25" t="s">
        <v>276</v>
      </c>
      <c r="B182" s="313" t="s">
        <v>277</v>
      </c>
      <c r="C182" s="39"/>
      <c r="D182" s="25"/>
      <c r="E182" s="300"/>
      <c r="F182" s="40"/>
      <c r="G182" s="68"/>
    </row>
    <row r="183" spans="1:7" outlineLevel="1" x14ac:dyDescent="0.25">
      <c r="A183" s="25" t="s">
        <v>278</v>
      </c>
      <c r="B183" s="313" t="s">
        <v>279</v>
      </c>
      <c r="C183" s="39"/>
      <c r="D183" s="25"/>
      <c r="E183" s="300"/>
      <c r="F183" s="40"/>
      <c r="G183" s="68"/>
    </row>
    <row r="184" spans="1:7" ht="30" outlineLevel="1" x14ac:dyDescent="0.25">
      <c r="A184" s="25" t="s">
        <v>280</v>
      </c>
      <c r="B184" s="313" t="s">
        <v>281</v>
      </c>
      <c r="C184" s="314"/>
      <c r="D184" s="313"/>
      <c r="E184" s="313"/>
      <c r="F184" s="40"/>
      <c r="G184" s="313"/>
    </row>
    <row r="185" spans="1:7" ht="30" outlineLevel="1" x14ac:dyDescent="0.25">
      <c r="A185" s="25" t="s">
        <v>282</v>
      </c>
      <c r="B185" s="313" t="s">
        <v>283</v>
      </c>
      <c r="C185" s="39"/>
      <c r="D185" s="25"/>
      <c r="E185" s="300"/>
      <c r="F185" s="40"/>
      <c r="G185" s="68"/>
    </row>
    <row r="186" spans="1:7" outlineLevel="1" x14ac:dyDescent="0.25">
      <c r="A186" s="25" t="s">
        <v>284</v>
      </c>
      <c r="B186" s="313" t="s">
        <v>285</v>
      </c>
      <c r="C186" s="39"/>
      <c r="D186" s="25"/>
      <c r="E186" s="300"/>
      <c r="F186" s="40"/>
      <c r="G186" s="68"/>
    </row>
    <row r="187" spans="1:7" outlineLevel="1" x14ac:dyDescent="0.25">
      <c r="A187" s="25" t="s">
        <v>286</v>
      </c>
      <c r="B187" s="313" t="s">
        <v>287</v>
      </c>
      <c r="C187" s="39">
        <f>C179</f>
        <v>833.29755054999998</v>
      </c>
      <c r="D187" s="25"/>
      <c r="E187" s="300"/>
      <c r="F187" s="40">
        <f>C187/C$179</f>
        <v>1</v>
      </c>
      <c r="G187" s="68"/>
    </row>
    <row r="188" spans="1:7" outlineLevel="1" x14ac:dyDescent="0.25">
      <c r="A188" s="25" t="s">
        <v>288</v>
      </c>
      <c r="B188" s="313"/>
      <c r="C188" s="25"/>
      <c r="D188" s="25"/>
      <c r="E188" s="300"/>
      <c r="F188" s="68"/>
      <c r="G188" s="68"/>
    </row>
    <row r="189" spans="1:7" outlineLevel="1" x14ac:dyDescent="0.25">
      <c r="A189" s="25" t="s">
        <v>289</v>
      </c>
      <c r="B189" s="313"/>
      <c r="C189" s="25"/>
      <c r="D189" s="25"/>
      <c r="E189" s="300"/>
      <c r="F189" s="68"/>
      <c r="G189" s="68"/>
    </row>
    <row r="190" spans="1:7" outlineLevel="1" x14ac:dyDescent="0.25">
      <c r="A190" s="25" t="s">
        <v>290</v>
      </c>
      <c r="B190" s="313"/>
      <c r="C190" s="25"/>
      <c r="D190" s="25"/>
      <c r="E190" s="300"/>
      <c r="F190" s="68"/>
      <c r="G190" s="68"/>
    </row>
    <row r="191" spans="1:7" outlineLevel="1" x14ac:dyDescent="0.25">
      <c r="A191" s="25" t="s">
        <v>291</v>
      </c>
      <c r="B191" s="43"/>
      <c r="C191" s="25"/>
      <c r="D191" s="25"/>
      <c r="E191" s="300"/>
      <c r="F191" s="68"/>
      <c r="G191" s="68"/>
    </row>
    <row r="192" spans="1:7" x14ac:dyDescent="0.25">
      <c r="A192" s="36"/>
      <c r="B192" s="37" t="s">
        <v>292</v>
      </c>
      <c r="C192" s="36" t="s">
        <v>61</v>
      </c>
      <c r="D192" s="36"/>
      <c r="E192" s="46"/>
      <c r="F192" s="38" t="s">
        <v>261</v>
      </c>
      <c r="G192" s="38"/>
    </row>
    <row r="193" spans="1:7" x14ac:dyDescent="0.25">
      <c r="A193" s="25" t="s">
        <v>293</v>
      </c>
      <c r="B193" s="51" t="s">
        <v>294</v>
      </c>
      <c r="C193" s="39">
        <f>C179</f>
        <v>833.29755054999998</v>
      </c>
      <c r="D193" s="25"/>
      <c r="E193" s="65"/>
      <c r="F193" s="40">
        <f>C193/C$208</f>
        <v>1</v>
      </c>
      <c r="G193" s="68"/>
    </row>
    <row r="194" spans="1:7" x14ac:dyDescent="0.25">
      <c r="A194" s="25" t="s">
        <v>295</v>
      </c>
      <c r="B194" s="51" t="s">
        <v>296</v>
      </c>
      <c r="C194" s="39"/>
      <c r="D194" s="25"/>
      <c r="E194" s="300"/>
      <c r="F194" s="40"/>
      <c r="G194" s="300"/>
    </row>
    <row r="195" spans="1:7" x14ac:dyDescent="0.25">
      <c r="A195" s="25" t="s">
        <v>297</v>
      </c>
      <c r="B195" s="51" t="s">
        <v>298</v>
      </c>
      <c r="C195" s="39"/>
      <c r="D195" s="25"/>
      <c r="E195" s="300"/>
      <c r="F195" s="40"/>
      <c r="G195" s="300"/>
    </row>
    <row r="196" spans="1:7" x14ac:dyDescent="0.25">
      <c r="A196" s="25" t="s">
        <v>299</v>
      </c>
      <c r="B196" s="51" t="s">
        <v>300</v>
      </c>
      <c r="C196" s="39"/>
      <c r="D196" s="25"/>
      <c r="E196" s="300"/>
      <c r="F196" s="40"/>
      <c r="G196" s="300"/>
    </row>
    <row r="197" spans="1:7" x14ac:dyDescent="0.25">
      <c r="A197" s="25" t="s">
        <v>301</v>
      </c>
      <c r="B197" s="51" t="s">
        <v>302</v>
      </c>
      <c r="C197" s="39"/>
      <c r="D197" s="25"/>
      <c r="E197" s="300"/>
      <c r="F197" s="40"/>
      <c r="G197" s="300"/>
    </row>
    <row r="198" spans="1:7" x14ac:dyDescent="0.25">
      <c r="A198" s="25" t="s">
        <v>303</v>
      </c>
      <c r="B198" s="51" t="s">
        <v>304</v>
      </c>
      <c r="C198" s="39"/>
      <c r="D198" s="25"/>
      <c r="E198" s="300"/>
      <c r="F198" s="40"/>
      <c r="G198" s="300"/>
    </row>
    <row r="199" spans="1:7" x14ac:dyDescent="0.25">
      <c r="A199" s="25" t="s">
        <v>305</v>
      </c>
      <c r="B199" s="51" t="s">
        <v>306</v>
      </c>
      <c r="C199" s="39"/>
      <c r="D199" s="25"/>
      <c r="E199" s="300"/>
      <c r="F199" s="40"/>
      <c r="G199" s="300"/>
    </row>
    <row r="200" spans="1:7" x14ac:dyDescent="0.25">
      <c r="A200" s="25" t="s">
        <v>307</v>
      </c>
      <c r="B200" s="51" t="s">
        <v>308</v>
      </c>
      <c r="C200" s="39"/>
      <c r="D200" s="25"/>
      <c r="E200" s="300"/>
      <c r="F200" s="40"/>
      <c r="G200" s="300"/>
    </row>
    <row r="201" spans="1:7" x14ac:dyDescent="0.25">
      <c r="A201" s="25" t="s">
        <v>309</v>
      </c>
      <c r="B201" s="51" t="s">
        <v>310</v>
      </c>
      <c r="C201" s="39"/>
      <c r="D201" s="25"/>
      <c r="E201" s="300"/>
      <c r="F201" s="40"/>
      <c r="G201" s="300"/>
    </row>
    <row r="202" spans="1:7" x14ac:dyDescent="0.25">
      <c r="A202" s="25" t="s">
        <v>311</v>
      </c>
      <c r="B202" s="51" t="s">
        <v>312</v>
      </c>
      <c r="C202" s="39"/>
      <c r="D202" s="25"/>
      <c r="E202" s="300"/>
      <c r="F202" s="40"/>
      <c r="G202" s="300"/>
    </row>
    <row r="203" spans="1:7" x14ac:dyDescent="0.25">
      <c r="A203" s="25" t="s">
        <v>313</v>
      </c>
      <c r="B203" s="51" t="s">
        <v>314</v>
      </c>
      <c r="C203" s="39"/>
      <c r="D203" s="25"/>
      <c r="E203" s="300"/>
      <c r="F203" s="40"/>
      <c r="G203" s="300"/>
    </row>
    <row r="204" spans="1:7" x14ac:dyDescent="0.25">
      <c r="A204" s="25" t="s">
        <v>315</v>
      </c>
      <c r="B204" s="51" t="s">
        <v>316</v>
      </c>
      <c r="C204" s="39"/>
      <c r="D204" s="25"/>
      <c r="E204" s="300"/>
      <c r="F204" s="40"/>
      <c r="G204" s="300"/>
    </row>
    <row r="205" spans="1:7" x14ac:dyDescent="0.25">
      <c r="A205" s="25" t="s">
        <v>317</v>
      </c>
      <c r="B205" s="51" t="s">
        <v>318</v>
      </c>
      <c r="C205" s="39"/>
      <c r="D205" s="25"/>
      <c r="E205" s="300"/>
      <c r="F205" s="40"/>
      <c r="G205" s="300"/>
    </row>
    <row r="206" spans="1:7" x14ac:dyDescent="0.25">
      <c r="A206" s="25" t="s">
        <v>319</v>
      </c>
      <c r="B206" s="51" t="s">
        <v>100</v>
      </c>
      <c r="C206" s="39"/>
      <c r="D206" s="25"/>
      <c r="E206" s="300"/>
      <c r="F206" s="40"/>
      <c r="G206" s="300"/>
    </row>
    <row r="207" spans="1:7" x14ac:dyDescent="0.25">
      <c r="A207" s="25" t="s">
        <v>320</v>
      </c>
      <c r="B207" s="63" t="s">
        <v>321</v>
      </c>
      <c r="C207" s="39">
        <f>C193</f>
        <v>833.29755054999998</v>
      </c>
      <c r="D207" s="25"/>
      <c r="E207" s="300"/>
      <c r="F207" s="40">
        <f>F193</f>
        <v>1</v>
      </c>
      <c r="G207" s="300"/>
    </row>
    <row r="208" spans="1:7" x14ac:dyDescent="0.25">
      <c r="A208" s="25" t="s">
        <v>322</v>
      </c>
      <c r="B208" s="304" t="s">
        <v>102</v>
      </c>
      <c r="C208" s="64">
        <f>C207</f>
        <v>833.29755054999998</v>
      </c>
      <c r="D208" s="51"/>
      <c r="E208" s="300"/>
      <c r="F208" s="299">
        <f>F207</f>
        <v>1</v>
      </c>
      <c r="G208" s="300"/>
    </row>
    <row r="209" spans="1:7" hidden="1" outlineLevel="1" x14ac:dyDescent="0.25">
      <c r="A209" s="25" t="s">
        <v>323</v>
      </c>
      <c r="B209" s="43" t="s">
        <v>104</v>
      </c>
      <c r="C209" s="39"/>
      <c r="D209" s="25"/>
      <c r="E209" s="300"/>
      <c r="F209" s="40"/>
      <c r="G209" s="300"/>
    </row>
    <row r="210" spans="1:7" hidden="1" outlineLevel="1" x14ac:dyDescent="0.25">
      <c r="A210" s="25" t="s">
        <v>324</v>
      </c>
      <c r="B210" s="43" t="s">
        <v>104</v>
      </c>
      <c r="C210" s="39"/>
      <c r="D210" s="25"/>
      <c r="E210" s="300"/>
      <c r="F210" s="40"/>
      <c r="G210" s="300"/>
    </row>
    <row r="211" spans="1:7" hidden="1" outlineLevel="1" x14ac:dyDescent="0.25">
      <c r="A211" s="25" t="s">
        <v>325</v>
      </c>
      <c r="B211" s="43" t="s">
        <v>104</v>
      </c>
      <c r="C211" s="39"/>
      <c r="D211" s="25"/>
      <c r="E211" s="300"/>
      <c r="F211" s="40"/>
      <c r="G211" s="300"/>
    </row>
    <row r="212" spans="1:7" hidden="1" outlineLevel="1" x14ac:dyDescent="0.25">
      <c r="A212" s="25" t="s">
        <v>326</v>
      </c>
      <c r="B212" s="43" t="s">
        <v>104</v>
      </c>
      <c r="C212" s="39"/>
      <c r="D212" s="25"/>
      <c r="E212" s="300"/>
      <c r="F212" s="40"/>
      <c r="G212" s="300"/>
    </row>
    <row r="213" spans="1:7" hidden="1" outlineLevel="1" x14ac:dyDescent="0.25">
      <c r="A213" s="25" t="s">
        <v>327</v>
      </c>
      <c r="B213" s="43" t="s">
        <v>104</v>
      </c>
      <c r="C213" s="39"/>
      <c r="D213" s="25"/>
      <c r="E213" s="300"/>
      <c r="F213" s="40"/>
      <c r="G213" s="300"/>
    </row>
    <row r="214" spans="1:7" hidden="1" outlineLevel="1" x14ac:dyDescent="0.25">
      <c r="A214" s="25" t="s">
        <v>328</v>
      </c>
      <c r="B214" s="43" t="s">
        <v>104</v>
      </c>
      <c r="C214" s="39"/>
      <c r="D214" s="25"/>
      <c r="E214" s="300"/>
      <c r="F214" s="40"/>
      <c r="G214" s="300"/>
    </row>
    <row r="215" spans="1:7" hidden="1" outlineLevel="1" x14ac:dyDescent="0.25">
      <c r="A215" s="25" t="s">
        <v>329</v>
      </c>
      <c r="B215" s="43" t="s">
        <v>104</v>
      </c>
      <c r="C215" s="39"/>
      <c r="D215" s="25"/>
      <c r="E215" s="300"/>
      <c r="F215" s="40"/>
      <c r="G215" s="300"/>
    </row>
    <row r="216" spans="1:7" collapsed="1" x14ac:dyDescent="0.25">
      <c r="A216" s="36"/>
      <c r="B216" s="37" t="s">
        <v>330</v>
      </c>
      <c r="C216" s="36" t="s">
        <v>61</v>
      </c>
      <c r="D216" s="36"/>
      <c r="E216" s="46"/>
      <c r="F216" s="38" t="s">
        <v>90</v>
      </c>
      <c r="G216" s="38" t="s">
        <v>331</v>
      </c>
    </row>
    <row r="217" spans="1:7" x14ac:dyDescent="0.25">
      <c r="A217" s="25" t="s">
        <v>332</v>
      </c>
      <c r="B217" s="54" t="s">
        <v>333</v>
      </c>
      <c r="C217" s="39">
        <f>C179</f>
        <v>833.29755054999998</v>
      </c>
      <c r="D217" s="25"/>
      <c r="E217" s="309"/>
      <c r="F217" s="40">
        <f>C217/C$58</f>
        <v>1.4954648076245953E-2</v>
      </c>
      <c r="G217" s="40">
        <f>C217/C$39</f>
        <v>1.8218136216659377E-2</v>
      </c>
    </row>
    <row r="218" spans="1:7" x14ac:dyDescent="0.25">
      <c r="A218" s="25" t="s">
        <v>334</v>
      </c>
      <c r="B218" s="54" t="s">
        <v>335</v>
      </c>
      <c r="C218" s="39">
        <v>2593.5841894066998</v>
      </c>
      <c r="D218" s="25"/>
      <c r="E218" s="309"/>
      <c r="F218" s="40">
        <f>C218/C$58</f>
        <v>4.6545365197693034E-2</v>
      </c>
      <c r="G218" s="40">
        <f>C218/C$39</f>
        <v>5.6702758841423256E-2</v>
      </c>
    </row>
    <row r="219" spans="1:7" x14ac:dyDescent="0.25">
      <c r="A219" s="25" t="s">
        <v>336</v>
      </c>
      <c r="B219" s="54" t="s">
        <v>100</v>
      </c>
      <c r="C219" s="39"/>
      <c r="D219" s="25"/>
      <c r="E219" s="309"/>
      <c r="F219" s="40"/>
      <c r="G219" s="40"/>
    </row>
    <row r="220" spans="1:7" x14ac:dyDescent="0.25">
      <c r="A220" s="25" t="s">
        <v>337</v>
      </c>
      <c r="B220" s="304" t="s">
        <v>102</v>
      </c>
      <c r="C220" s="39">
        <f>C217+C218</f>
        <v>3426.8817399566997</v>
      </c>
      <c r="D220" s="25"/>
      <c r="E220" s="309"/>
      <c r="F220" s="296">
        <f>F217+F218</f>
        <v>6.1500013273938989E-2</v>
      </c>
      <c r="G220" s="296">
        <f>G217+G218</f>
        <v>7.4920895058082637E-2</v>
      </c>
    </row>
    <row r="221" spans="1:7" hidden="1" outlineLevel="1" x14ac:dyDescent="0.25">
      <c r="A221" s="25" t="s">
        <v>338</v>
      </c>
      <c r="B221" s="43" t="s">
        <v>104</v>
      </c>
      <c r="C221" s="39"/>
      <c r="D221" s="25"/>
      <c r="E221" s="309"/>
      <c r="F221" s="40"/>
      <c r="G221" s="40"/>
    </row>
    <row r="222" spans="1:7" hidden="1" outlineLevel="1" x14ac:dyDescent="0.25">
      <c r="A222" s="25" t="s">
        <v>339</v>
      </c>
      <c r="B222" s="43" t="s">
        <v>104</v>
      </c>
      <c r="C222" s="39"/>
      <c r="D222" s="25"/>
      <c r="E222" s="309"/>
      <c r="F222" s="40"/>
      <c r="G222" s="40"/>
    </row>
    <row r="223" spans="1:7" hidden="1" outlineLevel="1" x14ac:dyDescent="0.25">
      <c r="A223" s="25" t="s">
        <v>340</v>
      </c>
      <c r="B223" s="43" t="s">
        <v>104</v>
      </c>
      <c r="C223" s="39"/>
      <c r="D223" s="25"/>
      <c r="E223" s="309"/>
      <c r="F223" s="40"/>
      <c r="G223" s="40"/>
    </row>
    <row r="224" spans="1:7" hidden="1" outlineLevel="1" x14ac:dyDescent="0.25">
      <c r="A224" s="25" t="s">
        <v>341</v>
      </c>
      <c r="B224" s="43" t="s">
        <v>104</v>
      </c>
      <c r="C224" s="39"/>
      <c r="D224" s="25"/>
      <c r="E224" s="309"/>
      <c r="F224" s="40"/>
      <c r="G224" s="40"/>
    </row>
    <row r="225" spans="1:7" hidden="1" outlineLevel="1" x14ac:dyDescent="0.25">
      <c r="A225" s="25" t="s">
        <v>342</v>
      </c>
      <c r="B225" s="43" t="s">
        <v>104</v>
      </c>
      <c r="C225" s="39"/>
      <c r="D225" s="25"/>
      <c r="E225" s="309"/>
      <c r="F225" s="40"/>
      <c r="G225" s="40"/>
    </row>
    <row r="226" spans="1:7" hidden="1" outlineLevel="1" x14ac:dyDescent="0.25">
      <c r="A226" s="25" t="s">
        <v>343</v>
      </c>
      <c r="B226" s="43" t="s">
        <v>104</v>
      </c>
      <c r="C226" s="39"/>
      <c r="D226" s="25"/>
      <c r="E226" s="51"/>
      <c r="F226" s="40"/>
      <c r="G226" s="40"/>
    </row>
    <row r="227" spans="1:7" hidden="1" outlineLevel="1" x14ac:dyDescent="0.25">
      <c r="A227" s="25" t="s">
        <v>344</v>
      </c>
      <c r="B227" s="43" t="s">
        <v>104</v>
      </c>
      <c r="C227" s="39"/>
      <c r="D227" s="25"/>
      <c r="E227" s="309"/>
      <c r="F227" s="40"/>
      <c r="G227" s="40"/>
    </row>
    <row r="228" spans="1:7" collapsed="1" x14ac:dyDescent="0.25">
      <c r="A228" s="36"/>
      <c r="B228" s="37" t="s">
        <v>345</v>
      </c>
      <c r="C228" s="36"/>
      <c r="D228" s="36"/>
      <c r="E228" s="46"/>
      <c r="F228" s="38"/>
      <c r="G228" s="38"/>
    </row>
    <row r="229" spans="1:7" x14ac:dyDescent="0.25">
      <c r="A229" s="25" t="s">
        <v>346</v>
      </c>
      <c r="B229" s="51" t="s">
        <v>347</v>
      </c>
      <c r="C229" s="294" t="s">
        <v>348</v>
      </c>
      <c r="D229" s="25"/>
      <c r="E229" s="25"/>
      <c r="F229" s="25"/>
      <c r="G229" s="20"/>
    </row>
    <row r="230" spans="1:7" x14ac:dyDescent="0.25">
      <c r="A230" s="36"/>
      <c r="B230" s="37" t="s">
        <v>349</v>
      </c>
      <c r="C230" s="36"/>
      <c r="D230" s="36"/>
      <c r="E230" s="46"/>
      <c r="F230" s="38"/>
      <c r="G230" s="38"/>
    </row>
    <row r="231" spans="1:7" x14ac:dyDescent="0.25">
      <c r="A231" s="25" t="s">
        <v>350</v>
      </c>
      <c r="B231" s="25" t="s">
        <v>351</v>
      </c>
      <c r="C231" s="39">
        <v>0</v>
      </c>
      <c r="D231" s="25"/>
      <c r="E231" s="51"/>
      <c r="F231" s="25"/>
      <c r="G231" s="20"/>
    </row>
    <row r="232" spans="1:7" x14ac:dyDescent="0.25">
      <c r="A232" s="25" t="s">
        <v>352</v>
      </c>
      <c r="B232" s="74" t="s">
        <v>353</v>
      </c>
      <c r="C232" s="39" t="s">
        <v>354</v>
      </c>
      <c r="D232" s="25"/>
      <c r="E232" s="51"/>
      <c r="F232" s="25"/>
      <c r="G232" s="20"/>
    </row>
    <row r="233" spans="1:7" x14ac:dyDescent="0.25">
      <c r="A233" s="25" t="s">
        <v>355</v>
      </c>
      <c r="B233" s="74" t="s">
        <v>356</v>
      </c>
      <c r="C233" s="39" t="s">
        <v>354</v>
      </c>
      <c r="D233" s="25"/>
      <c r="E233" s="51"/>
      <c r="F233" s="25"/>
      <c r="G233" s="20"/>
    </row>
    <row r="234" spans="1:7" hidden="1" outlineLevel="1" x14ac:dyDescent="0.25">
      <c r="A234" s="25" t="s">
        <v>357</v>
      </c>
      <c r="B234" s="47" t="s">
        <v>358</v>
      </c>
      <c r="C234" s="64"/>
      <c r="D234" s="51"/>
      <c r="E234" s="51"/>
      <c r="F234" s="25"/>
      <c r="G234" s="20"/>
    </row>
    <row r="235" spans="1:7" hidden="1" outlineLevel="1" x14ac:dyDescent="0.25">
      <c r="A235" s="25" t="s">
        <v>359</v>
      </c>
      <c r="B235" s="47" t="s">
        <v>360</v>
      </c>
      <c r="C235" s="64"/>
      <c r="D235" s="51"/>
      <c r="E235" s="51"/>
      <c r="F235" s="25"/>
      <c r="G235" s="20"/>
    </row>
    <row r="236" spans="1:7" hidden="1" outlineLevel="1" x14ac:dyDescent="0.25">
      <c r="A236" s="25" t="s">
        <v>361</v>
      </c>
      <c r="B236" s="47" t="s">
        <v>362</v>
      </c>
      <c r="C236" s="51"/>
      <c r="D236" s="51"/>
      <c r="E236" s="51"/>
      <c r="F236" s="25"/>
      <c r="G236" s="20"/>
    </row>
    <row r="237" spans="1:7" hidden="1" outlineLevel="1" x14ac:dyDescent="0.25">
      <c r="A237" s="25" t="s">
        <v>363</v>
      </c>
      <c r="B237" s="25"/>
      <c r="C237" s="51"/>
      <c r="D237" s="51"/>
      <c r="E237" s="51"/>
      <c r="F237" s="25"/>
      <c r="G237" s="20"/>
    </row>
    <row r="238" spans="1:7" hidden="1" outlineLevel="1" x14ac:dyDescent="0.25">
      <c r="A238" s="25" t="s">
        <v>364</v>
      </c>
      <c r="B238" s="25"/>
      <c r="C238" s="51"/>
      <c r="D238" s="51"/>
      <c r="E238" s="51"/>
      <c r="F238" s="25"/>
      <c r="G238" s="20"/>
    </row>
    <row r="239" spans="1:7" collapsed="1" x14ac:dyDescent="0.25">
      <c r="A239" s="36"/>
      <c r="B239" s="37" t="s">
        <v>365</v>
      </c>
      <c r="C239" s="36"/>
      <c r="D239" s="36"/>
      <c r="E239" s="46"/>
      <c r="F239" s="38"/>
      <c r="G239" s="38"/>
    </row>
    <row r="240" spans="1:7" ht="30" x14ac:dyDescent="0.25">
      <c r="A240" s="25" t="s">
        <v>366</v>
      </c>
      <c r="B240" s="25" t="s">
        <v>367</v>
      </c>
      <c r="C240" s="25"/>
    </row>
    <row r="241" spans="1:3" ht="30" x14ac:dyDescent="0.25">
      <c r="A241" s="25" t="s">
        <v>368</v>
      </c>
      <c r="B241" s="25" t="s">
        <v>369</v>
      </c>
      <c r="C241" s="25"/>
    </row>
    <row r="242" spans="1:3" x14ac:dyDescent="0.25">
      <c r="A242" s="25" t="s">
        <v>370</v>
      </c>
      <c r="B242" s="25" t="s">
        <v>371</v>
      </c>
      <c r="C242" s="25"/>
    </row>
    <row r="243" spans="1:3" x14ac:dyDescent="0.25">
      <c r="A243" s="25" t="s">
        <v>372</v>
      </c>
      <c r="B243" s="25" t="s">
        <v>373</v>
      </c>
      <c r="C243" s="25"/>
    </row>
    <row r="244" spans="1:3" hidden="1" outlineLevel="1" x14ac:dyDescent="0.25">
      <c r="A244" s="25" t="s">
        <v>374</v>
      </c>
      <c r="B244" s="25"/>
      <c r="C244" s="25"/>
    </row>
    <row r="245" spans="1:3" hidden="1" outlineLevel="1" x14ac:dyDescent="0.25">
      <c r="A245" s="25" t="s">
        <v>375</v>
      </c>
      <c r="B245" s="25"/>
      <c r="C245" s="25"/>
    </row>
    <row r="246" spans="1:3" hidden="1" outlineLevel="1" x14ac:dyDescent="0.25">
      <c r="A246" s="25" t="s">
        <v>376</v>
      </c>
      <c r="B246" s="25"/>
      <c r="C246" s="25"/>
    </row>
    <row r="247" spans="1:3" hidden="1" outlineLevel="1" x14ac:dyDescent="0.25">
      <c r="A247" s="25" t="s">
        <v>377</v>
      </c>
      <c r="B247" s="25"/>
      <c r="C247" s="25"/>
    </row>
    <row r="248" spans="1:3" hidden="1" outlineLevel="1" x14ac:dyDescent="0.25">
      <c r="A248" s="25" t="s">
        <v>378</v>
      </c>
      <c r="B248" s="25"/>
      <c r="C248" s="25"/>
    </row>
    <row r="249" spans="1:3" hidden="1" outlineLevel="1" x14ac:dyDescent="0.25">
      <c r="A249" s="25" t="s">
        <v>379</v>
      </c>
      <c r="B249" s="25"/>
      <c r="C249" s="25"/>
    </row>
    <row r="250" spans="1:3" hidden="1" outlineLevel="1" x14ac:dyDescent="0.25">
      <c r="A250" s="25" t="s">
        <v>380</v>
      </c>
      <c r="B250" s="25"/>
      <c r="C250" s="25"/>
    </row>
    <row r="251" spans="1:3" hidden="1" outlineLevel="1" x14ac:dyDescent="0.25">
      <c r="A251" s="25" t="s">
        <v>381</v>
      </c>
      <c r="B251" s="25"/>
      <c r="C251" s="25"/>
    </row>
    <row r="252" spans="1:3" hidden="1" outlineLevel="1" x14ac:dyDescent="0.25">
      <c r="A252" s="25" t="s">
        <v>382</v>
      </c>
      <c r="B252" s="25"/>
      <c r="C252" s="25"/>
    </row>
    <row r="253" spans="1:3" hidden="1" outlineLevel="1" x14ac:dyDescent="0.25">
      <c r="A253" s="25" t="s">
        <v>383</v>
      </c>
      <c r="B253" s="25"/>
      <c r="C253" s="25"/>
    </row>
    <row r="254" spans="1:3" hidden="1" outlineLevel="1" x14ac:dyDescent="0.25">
      <c r="A254" s="25" t="s">
        <v>384</v>
      </c>
      <c r="B254" s="25"/>
      <c r="C254" s="25"/>
    </row>
    <row r="255" spans="1:3" hidden="1" outlineLevel="1" x14ac:dyDescent="0.25">
      <c r="A255" s="25" t="s">
        <v>385</v>
      </c>
      <c r="B255" s="25"/>
      <c r="C255" s="25"/>
    </row>
    <row r="256" spans="1:3" hidden="1" outlineLevel="1" x14ac:dyDescent="0.25">
      <c r="A256" s="25" t="s">
        <v>386</v>
      </c>
      <c r="B256" s="25"/>
      <c r="C256" s="25"/>
    </row>
    <row r="257" spans="1:3" hidden="1" outlineLevel="1" x14ac:dyDescent="0.25">
      <c r="A257" s="25" t="s">
        <v>387</v>
      </c>
      <c r="B257" s="25"/>
      <c r="C257" s="25"/>
    </row>
    <row r="258" spans="1:3" hidden="1" outlineLevel="1" x14ac:dyDescent="0.25">
      <c r="A258" s="25" t="s">
        <v>388</v>
      </c>
      <c r="B258" s="25"/>
      <c r="C258" s="25"/>
    </row>
    <row r="259" spans="1:3" hidden="1" outlineLevel="1" x14ac:dyDescent="0.25">
      <c r="A259" s="25" t="s">
        <v>389</v>
      </c>
      <c r="B259" s="25"/>
      <c r="C259" s="25"/>
    </row>
    <row r="260" spans="1:3" hidden="1" outlineLevel="1" x14ac:dyDescent="0.25">
      <c r="A260" s="25" t="s">
        <v>390</v>
      </c>
      <c r="B260" s="25"/>
      <c r="C260" s="25"/>
    </row>
    <row r="261" spans="1:3" hidden="1" outlineLevel="1" x14ac:dyDescent="0.25">
      <c r="A261" s="25" t="s">
        <v>391</v>
      </c>
      <c r="B261" s="25"/>
      <c r="C261" s="25"/>
    </row>
    <row r="262" spans="1:3" hidden="1" outlineLevel="1" x14ac:dyDescent="0.25">
      <c r="A262" s="25" t="s">
        <v>392</v>
      </c>
      <c r="B262" s="25"/>
      <c r="C262" s="25"/>
    </row>
    <row r="263" spans="1:3" hidden="1" outlineLevel="1" x14ac:dyDescent="0.25">
      <c r="A263" s="25" t="s">
        <v>393</v>
      </c>
      <c r="B263" s="25"/>
      <c r="C263" s="25"/>
    </row>
    <row r="264" spans="1:3" hidden="1" outlineLevel="1" x14ac:dyDescent="0.25">
      <c r="A264" s="25" t="s">
        <v>394</v>
      </c>
      <c r="B264" s="25"/>
      <c r="C264" s="25"/>
    </row>
    <row r="265" spans="1:3" hidden="1" outlineLevel="1" x14ac:dyDescent="0.25">
      <c r="A265" s="25" t="s">
        <v>395</v>
      </c>
      <c r="B265" s="25"/>
      <c r="C265" s="25"/>
    </row>
    <row r="266" spans="1:3" hidden="1" outlineLevel="1" x14ac:dyDescent="0.25">
      <c r="A266" s="25" t="s">
        <v>396</v>
      </c>
      <c r="B266" s="25"/>
      <c r="C266" s="25"/>
    </row>
    <row r="267" spans="1:3" hidden="1" outlineLevel="1" x14ac:dyDescent="0.25">
      <c r="A267" s="25" t="s">
        <v>397</v>
      </c>
      <c r="B267" s="25"/>
      <c r="C267" s="25"/>
    </row>
    <row r="268" spans="1:3" hidden="1" outlineLevel="1" x14ac:dyDescent="0.25">
      <c r="A268" s="25" t="s">
        <v>398</v>
      </c>
      <c r="B268" s="25"/>
      <c r="C268" s="25"/>
    </row>
    <row r="269" spans="1:3" hidden="1" outlineLevel="1" x14ac:dyDescent="0.25">
      <c r="A269" s="25" t="s">
        <v>399</v>
      </c>
      <c r="B269" s="25"/>
      <c r="C269" s="25"/>
    </row>
    <row r="270" spans="1:3" hidden="1" outlineLevel="1" x14ac:dyDescent="0.25">
      <c r="A270" s="25" t="s">
        <v>400</v>
      </c>
      <c r="B270" s="25"/>
      <c r="C270" s="25"/>
    </row>
    <row r="271" spans="1:3" hidden="1" outlineLevel="1" x14ac:dyDescent="0.25">
      <c r="A271" s="25" t="s">
        <v>401</v>
      </c>
      <c r="B271" s="25"/>
      <c r="C271" s="25"/>
    </row>
    <row r="272" spans="1:3" hidden="1" outlineLevel="1" x14ac:dyDescent="0.25">
      <c r="A272" s="25" t="s">
        <v>402</v>
      </c>
      <c r="B272" s="25"/>
      <c r="C272" s="25"/>
    </row>
    <row r="273" spans="1:7" hidden="1" outlineLevel="1" x14ac:dyDescent="0.25">
      <c r="A273" s="25" t="s">
        <v>403</v>
      </c>
      <c r="B273" s="25"/>
      <c r="C273" s="25"/>
    </row>
    <row r="274" spans="1:7" hidden="1" outlineLevel="1" x14ac:dyDescent="0.25">
      <c r="A274" s="25" t="s">
        <v>404</v>
      </c>
      <c r="B274" s="25"/>
      <c r="C274" s="25"/>
    </row>
    <row r="275" spans="1:7" hidden="1" outlineLevel="1" x14ac:dyDescent="0.25">
      <c r="A275" s="25" t="s">
        <v>405</v>
      </c>
      <c r="B275" s="25"/>
      <c r="C275" s="25"/>
    </row>
    <row r="276" spans="1:7" hidden="1" outlineLevel="1" x14ac:dyDescent="0.25">
      <c r="A276" s="25" t="s">
        <v>406</v>
      </c>
      <c r="B276" s="25"/>
      <c r="C276" s="25"/>
    </row>
    <row r="277" spans="1:7" hidden="1" outlineLevel="1" x14ac:dyDescent="0.25">
      <c r="A277" s="25" t="s">
        <v>407</v>
      </c>
      <c r="B277" s="25"/>
      <c r="C277" s="25"/>
    </row>
    <row r="278" spans="1:7" hidden="1" outlineLevel="1" x14ac:dyDescent="0.25">
      <c r="A278" s="25" t="s">
        <v>408</v>
      </c>
      <c r="B278" s="25"/>
      <c r="C278" s="25"/>
    </row>
    <row r="279" spans="1:7" hidden="1" outlineLevel="1" x14ac:dyDescent="0.25">
      <c r="A279" s="25" t="s">
        <v>409</v>
      </c>
      <c r="B279" s="25"/>
      <c r="C279" s="25"/>
    </row>
    <row r="280" spans="1:7" hidden="1" outlineLevel="1" x14ac:dyDescent="0.25">
      <c r="A280" s="25" t="s">
        <v>410</v>
      </c>
      <c r="B280" s="25"/>
      <c r="C280" s="25"/>
    </row>
    <row r="281" spans="1:7" hidden="1" outlineLevel="1" x14ac:dyDescent="0.25">
      <c r="A281" s="25" t="s">
        <v>411</v>
      </c>
      <c r="B281" s="25"/>
      <c r="C281" s="25"/>
    </row>
    <row r="282" spans="1:7" hidden="1" outlineLevel="1" x14ac:dyDescent="0.25">
      <c r="A282" s="25" t="s">
        <v>412</v>
      </c>
      <c r="B282" s="25"/>
      <c r="C282" s="25"/>
    </row>
    <row r="283" spans="1:7" hidden="1" outlineLevel="1" x14ac:dyDescent="0.25">
      <c r="A283" s="25" t="s">
        <v>413</v>
      </c>
      <c r="B283" s="25"/>
      <c r="C283" s="25"/>
    </row>
    <row r="284" spans="1:7" hidden="1" outlineLevel="1" x14ac:dyDescent="0.25">
      <c r="A284" s="25" t="s">
        <v>414</v>
      </c>
      <c r="B284" s="25"/>
      <c r="C284" s="25"/>
    </row>
    <row r="285" spans="1:7" ht="18.75" collapsed="1" x14ac:dyDescent="0.25">
      <c r="A285" s="33"/>
      <c r="B285" s="33" t="s">
        <v>415</v>
      </c>
      <c r="C285" s="33" t="s">
        <v>416</v>
      </c>
      <c r="D285" s="33" t="s">
        <v>416</v>
      </c>
      <c r="E285" s="33"/>
      <c r="F285" s="34"/>
      <c r="G285" s="35"/>
    </row>
    <row r="286" spans="1:7" x14ac:dyDescent="0.25">
      <c r="A286" s="315" t="s">
        <v>417</v>
      </c>
      <c r="B286" s="316"/>
      <c r="C286" s="316"/>
      <c r="D286" s="316"/>
      <c r="E286" s="316"/>
      <c r="F286" s="317"/>
      <c r="G286" s="316"/>
    </row>
    <row r="287" spans="1:7" x14ac:dyDescent="0.25">
      <c r="A287" s="315" t="s">
        <v>418</v>
      </c>
      <c r="B287" s="316"/>
      <c r="C287" s="316"/>
      <c r="D287" s="316"/>
      <c r="E287" s="316"/>
      <c r="F287" s="317"/>
      <c r="G287" s="316"/>
    </row>
    <row r="288" spans="1:7" x14ac:dyDescent="0.25">
      <c r="A288" s="25" t="s">
        <v>419</v>
      </c>
      <c r="B288" s="416" t="s">
        <v>420</v>
      </c>
      <c r="C288" s="318">
        <f>ROW(B38)</f>
        <v>38</v>
      </c>
      <c r="D288" s="298"/>
      <c r="E288" s="298"/>
      <c r="F288" s="298"/>
      <c r="G288" s="298"/>
    </row>
    <row r="289" spans="1:7" x14ac:dyDescent="0.25">
      <c r="A289" s="25" t="s">
        <v>421</v>
      </c>
      <c r="B289" s="416" t="s">
        <v>422</v>
      </c>
      <c r="C289" s="318">
        <f>ROW(B39)</f>
        <v>39</v>
      </c>
      <c r="D289" s="25"/>
      <c r="E289" s="298"/>
      <c r="F289" s="298"/>
      <c r="G289" s="20"/>
    </row>
    <row r="290" spans="1:7" s="422" customFormat="1" x14ac:dyDescent="0.25">
      <c r="A290" s="411" t="s">
        <v>423</v>
      </c>
      <c r="B290" s="416" t="s">
        <v>424</v>
      </c>
      <c r="C290" s="423" t="s">
        <v>425</v>
      </c>
      <c r="D290" s="411"/>
      <c r="E290" s="298"/>
      <c r="F290" s="298"/>
      <c r="G290" s="414"/>
    </row>
    <row r="291" spans="1:7" x14ac:dyDescent="0.25">
      <c r="A291" s="25" t="s">
        <v>426</v>
      </c>
      <c r="B291" s="416" t="s">
        <v>427</v>
      </c>
      <c r="C291" s="318" t="str">
        <f>ROW('B1. HTT Mortgage Assets'!B43)&amp;" for Mortgage Assets"</f>
        <v>43 for Mortgage Assets</v>
      </c>
      <c r="D291" s="318"/>
      <c r="E291" s="319"/>
      <c r="F291" s="298"/>
      <c r="G291" s="319"/>
    </row>
    <row r="292" spans="1:7" x14ac:dyDescent="0.25">
      <c r="A292" s="25" t="s">
        <v>428</v>
      </c>
      <c r="B292" s="416" t="s">
        <v>429</v>
      </c>
      <c r="C292" s="318">
        <f>ROW(B52)</f>
        <v>52</v>
      </c>
      <c r="D292" s="25"/>
      <c r="E292" s="25"/>
      <c r="F292" s="25"/>
      <c r="G292" s="20"/>
    </row>
    <row r="293" spans="1:7" x14ac:dyDescent="0.25">
      <c r="A293" s="25" t="s">
        <v>430</v>
      </c>
      <c r="B293" s="416" t="s">
        <v>431</v>
      </c>
      <c r="C293" s="320" t="str">
        <f>ROW('B1. HTT Mortgage Assets'!B186)&amp;" for Residential Mortgage Assets"</f>
        <v>186 for Residential Mortgage Assets</v>
      </c>
      <c r="D293" s="433" t="str">
        <f>ROW('[1]B1. HTT Mortgage Assets'!B286 )&amp; " for Commercial Mortgage Assets"</f>
        <v>286 for Commercial Mortgage Assets</v>
      </c>
      <c r="E293" s="319"/>
      <c r="F293" s="318"/>
      <c r="G293" s="319"/>
    </row>
    <row r="294" spans="1:7" s="422" customFormat="1" x14ac:dyDescent="0.25">
      <c r="A294" s="411" t="s">
        <v>432</v>
      </c>
      <c r="B294" s="429" t="s">
        <v>433</v>
      </c>
      <c r="C294" s="430" t="s">
        <v>434</v>
      </c>
      <c r="D294" s="318"/>
      <c r="E294" s="319"/>
      <c r="F294" s="318"/>
      <c r="G294" s="319"/>
    </row>
    <row r="295" spans="1:7" x14ac:dyDescent="0.25">
      <c r="A295" s="25" t="s">
        <v>435</v>
      </c>
      <c r="B295" s="47" t="s">
        <v>436</v>
      </c>
      <c r="C295" s="318" t="str">
        <f>ROW('B1. HTT Mortgage Assets'!B149)&amp;" for Mortgage Assets"</f>
        <v>149 for Mortgage Assets</v>
      </c>
      <c r="D295" s="318"/>
      <c r="E295" s="25"/>
      <c r="F295" s="25"/>
      <c r="G295" s="20"/>
    </row>
    <row r="296" spans="1:7" x14ac:dyDescent="0.25">
      <c r="A296" s="25" t="s">
        <v>437</v>
      </c>
      <c r="B296" s="47" t="s">
        <v>438</v>
      </c>
      <c r="C296" s="318">
        <f>ROW(B111)</f>
        <v>111</v>
      </c>
      <c r="D296" s="25"/>
      <c r="E296" s="25"/>
      <c r="F296" s="319"/>
      <c r="G296" s="20"/>
    </row>
    <row r="297" spans="1:7" x14ac:dyDescent="0.25">
      <c r="A297" s="25" t="s">
        <v>439</v>
      </c>
      <c r="B297" s="47" t="s">
        <v>440</v>
      </c>
      <c r="C297" s="318">
        <f>ROW(B163)</f>
        <v>163</v>
      </c>
      <c r="D297" s="25"/>
      <c r="E297" s="319"/>
      <c r="F297" s="319"/>
      <c r="G297" s="20"/>
    </row>
    <row r="298" spans="1:7" x14ac:dyDescent="0.25">
      <c r="A298" s="25" t="s">
        <v>441</v>
      </c>
      <c r="B298" s="47" t="s">
        <v>442</v>
      </c>
      <c r="C298" s="318">
        <f>ROW(B137)</f>
        <v>137</v>
      </c>
      <c r="D298" s="25"/>
      <c r="E298" s="319"/>
      <c r="F298" s="319"/>
      <c r="G298" s="20"/>
    </row>
    <row r="299" spans="1:7" s="422" customFormat="1" x14ac:dyDescent="0.25">
      <c r="A299" s="411" t="s">
        <v>443</v>
      </c>
      <c r="B299" s="416" t="s">
        <v>444</v>
      </c>
      <c r="C299" s="318"/>
      <c r="D299" s="411"/>
      <c r="E299" s="319"/>
      <c r="F299" s="319"/>
      <c r="G299" s="414"/>
    </row>
    <row r="300" spans="1:7" s="422" customFormat="1" x14ac:dyDescent="0.25">
      <c r="A300" s="411" t="s">
        <v>445</v>
      </c>
      <c r="B300" s="416" t="s">
        <v>446</v>
      </c>
      <c r="C300" s="426" t="s">
        <v>447</v>
      </c>
      <c r="D300" s="426"/>
      <c r="E300" s="319"/>
      <c r="F300" s="319"/>
      <c r="G300" s="414"/>
    </row>
    <row r="301" spans="1:7" s="422" customFormat="1" x14ac:dyDescent="0.25">
      <c r="A301" s="411" t="s">
        <v>448</v>
      </c>
      <c r="B301" s="416" t="s">
        <v>449</v>
      </c>
      <c r="C301" s="426" t="s">
        <v>450</v>
      </c>
      <c r="D301" s="427"/>
      <c r="E301" s="319"/>
      <c r="F301" s="319"/>
      <c r="G301" s="414"/>
    </row>
    <row r="302" spans="1:7" x14ac:dyDescent="0.25">
      <c r="A302" s="25" t="s">
        <v>451</v>
      </c>
      <c r="B302" s="411" t="s">
        <v>452</v>
      </c>
      <c r="C302" s="426" t="str">
        <f>ROW('[2]C. HTT Harmonised Glossary'!B18)&amp;" for Harmonised Glossary"</f>
        <v>18 for Harmonised Glossary</v>
      </c>
      <c r="D302" s="427"/>
      <c r="E302" s="319"/>
      <c r="F302" s="25"/>
      <c r="G302" s="20"/>
    </row>
    <row r="303" spans="1:7" x14ac:dyDescent="0.25">
      <c r="A303" s="25" t="s">
        <v>453</v>
      </c>
      <c r="B303" s="416" t="s">
        <v>454</v>
      </c>
      <c r="C303" s="318">
        <f>ROW(B65)</f>
        <v>65</v>
      </c>
      <c r="D303" s="25"/>
      <c r="E303" s="319"/>
      <c r="F303" s="25"/>
      <c r="G303" s="20"/>
    </row>
    <row r="304" spans="1:7" x14ac:dyDescent="0.25">
      <c r="A304" s="25" t="s">
        <v>455</v>
      </c>
      <c r="B304" s="416" t="s">
        <v>456</v>
      </c>
      <c r="C304" s="318">
        <f>ROW(B88)</f>
        <v>88</v>
      </c>
      <c r="D304" s="25"/>
      <c r="E304" s="319"/>
      <c r="F304" s="25"/>
      <c r="G304" s="20"/>
    </row>
    <row r="305" spans="1:7" s="422" customFormat="1" x14ac:dyDescent="0.25">
      <c r="A305" s="411" t="s">
        <v>457</v>
      </c>
      <c r="B305" s="416" t="s">
        <v>458</v>
      </c>
      <c r="C305" s="430" t="s">
        <v>459</v>
      </c>
      <c r="D305" s="411"/>
      <c r="E305" s="319"/>
      <c r="F305" s="411"/>
      <c r="G305" s="414"/>
    </row>
    <row r="306" spans="1:7" s="422" customFormat="1" x14ac:dyDescent="0.25">
      <c r="A306" s="411" t="s">
        <v>460</v>
      </c>
      <c r="B306" s="416" t="s">
        <v>461</v>
      </c>
      <c r="C306" s="426">
        <v>44</v>
      </c>
      <c r="D306" s="411"/>
      <c r="E306" s="319"/>
      <c r="F306" s="411"/>
      <c r="G306" s="414"/>
    </row>
    <row r="307" spans="1:7" s="422" customFormat="1" x14ac:dyDescent="0.25">
      <c r="A307" s="411" t="s">
        <v>462</v>
      </c>
      <c r="B307" s="416" t="s">
        <v>463</v>
      </c>
      <c r="C307" s="426" t="str">
        <f ca="1">IF(ISREF(INDIRECT("'B1. HTT Mortgage Assets'!A1")),ROW('[2]B1. HTT Mortgage Assets'!B179)&amp; " for Mortgage Assets","")</f>
        <v>179 for Mortgage Assets</v>
      </c>
      <c r="D307" s="318"/>
      <c r="E307" s="319"/>
      <c r="F307" s="411"/>
      <c r="G307" s="414"/>
    </row>
    <row r="308" spans="1:7" s="422" customFormat="1" x14ac:dyDescent="0.25">
      <c r="A308" s="411" t="s">
        <v>464</v>
      </c>
      <c r="B308" s="416"/>
      <c r="C308" s="318"/>
      <c r="D308" s="318"/>
      <c r="E308" s="319"/>
      <c r="F308" s="411"/>
      <c r="G308" s="414"/>
    </row>
    <row r="309" spans="1:7" s="422" customFormat="1" x14ac:dyDescent="0.25">
      <c r="A309" s="411" t="s">
        <v>465</v>
      </c>
      <c r="B309" s="416"/>
      <c r="C309" s="318"/>
      <c r="D309" s="318"/>
      <c r="E309" s="319"/>
      <c r="F309" s="411"/>
      <c r="G309" s="414"/>
    </row>
    <row r="310" spans="1:7" x14ac:dyDescent="0.25">
      <c r="A310" s="25" t="s">
        <v>466</v>
      </c>
      <c r="B310" s="47"/>
      <c r="C310" s="318"/>
      <c r="D310" s="318"/>
      <c r="E310" s="319"/>
      <c r="F310" s="25"/>
      <c r="G310" s="20"/>
    </row>
    <row r="311" spans="1:7" ht="37.5" x14ac:dyDescent="0.25">
      <c r="A311" s="34"/>
      <c r="B311" s="33" t="s">
        <v>22</v>
      </c>
      <c r="C311" s="34"/>
      <c r="D311" s="34"/>
      <c r="E311" s="34"/>
      <c r="F311" s="34"/>
      <c r="G311" s="35"/>
    </row>
    <row r="312" spans="1:7" s="422" customFormat="1" x14ac:dyDescent="0.25">
      <c r="A312" s="411" t="s">
        <v>467</v>
      </c>
      <c r="B312" s="295" t="s">
        <v>468</v>
      </c>
      <c r="D312" s="411"/>
      <c r="E312" s="411"/>
      <c r="F312" s="411"/>
      <c r="G312" s="414"/>
    </row>
    <row r="313" spans="1:7" s="422" customFormat="1" x14ac:dyDescent="0.25">
      <c r="A313" s="411" t="s">
        <v>469</v>
      </c>
      <c r="B313" s="295" t="s">
        <v>470</v>
      </c>
      <c r="C313" s="417">
        <f>C187</f>
        <v>833.29755054999998</v>
      </c>
      <c r="D313" s="411"/>
      <c r="E313" s="411"/>
      <c r="F313" s="411"/>
      <c r="G313" s="414"/>
    </row>
    <row r="314" spans="1:7" s="422" customFormat="1" x14ac:dyDescent="0.25">
      <c r="A314" s="411" t="s">
        <v>471</v>
      </c>
      <c r="B314" s="295" t="s">
        <v>472</v>
      </c>
      <c r="C314" s="417"/>
      <c r="D314" s="411"/>
      <c r="E314" s="411"/>
      <c r="F314" s="411"/>
      <c r="G314" s="414"/>
    </row>
    <row r="315" spans="1:7" s="422" customFormat="1" hidden="1" x14ac:dyDescent="0.25">
      <c r="A315" s="411" t="s">
        <v>473</v>
      </c>
      <c r="B315" s="295"/>
      <c r="C315" s="417"/>
      <c r="D315" s="411"/>
      <c r="E315" s="411"/>
      <c r="F315" s="411"/>
      <c r="G315" s="414"/>
    </row>
    <row r="316" spans="1:7" s="422" customFormat="1" hidden="1" x14ac:dyDescent="0.25">
      <c r="A316" s="411" t="s">
        <v>474</v>
      </c>
      <c r="B316" s="295"/>
      <c r="C316" s="417"/>
      <c r="D316" s="411"/>
      <c r="E316" s="411"/>
      <c r="F316" s="411"/>
      <c r="G316" s="414"/>
    </row>
    <row r="317" spans="1:7" s="422" customFormat="1" hidden="1" x14ac:dyDescent="0.25">
      <c r="A317" s="411" t="s">
        <v>475</v>
      </c>
      <c r="B317" s="295"/>
      <c r="C317" s="417"/>
      <c r="D317" s="411"/>
      <c r="E317" s="411"/>
      <c r="F317" s="411"/>
      <c r="G317" s="414"/>
    </row>
    <row r="318" spans="1:7" hidden="1" x14ac:dyDescent="0.25">
      <c r="A318" s="25" t="s">
        <v>476</v>
      </c>
      <c r="B318" s="295"/>
      <c r="C318" s="39"/>
      <c r="D318" s="25"/>
      <c r="E318" s="25"/>
      <c r="F318" s="25"/>
      <c r="G318" s="20"/>
    </row>
    <row r="319" spans="1:7" ht="18.75" x14ac:dyDescent="0.25">
      <c r="A319" s="34"/>
      <c r="B319" s="33" t="s">
        <v>23</v>
      </c>
      <c r="C319" s="34"/>
      <c r="D319" s="34"/>
      <c r="E319" s="34"/>
      <c r="F319" s="34"/>
      <c r="G319" s="35"/>
    </row>
    <row r="320" spans="1:7" x14ac:dyDescent="0.25">
      <c r="A320" s="36"/>
      <c r="B320" s="37" t="s">
        <v>477</v>
      </c>
      <c r="C320" s="36"/>
      <c r="D320" s="36"/>
      <c r="E320" s="46"/>
      <c r="F320" s="38"/>
      <c r="G320" s="38"/>
    </row>
    <row r="321" spans="1:7" x14ac:dyDescent="0.25">
      <c r="A321" s="25" t="s">
        <v>478</v>
      </c>
      <c r="B321" s="47" t="s">
        <v>479</v>
      </c>
      <c r="C321" s="47"/>
      <c r="D321" s="25"/>
      <c r="E321" s="25"/>
      <c r="F321" s="25"/>
      <c r="G321" s="20"/>
    </row>
    <row r="322" spans="1:7" x14ac:dyDescent="0.25">
      <c r="A322" s="25" t="s">
        <v>480</v>
      </c>
      <c r="B322" s="47" t="s">
        <v>481</v>
      </c>
      <c r="C322" s="47"/>
      <c r="D322" s="25"/>
      <c r="E322" s="25"/>
      <c r="F322" s="25"/>
      <c r="G322" s="20"/>
    </row>
    <row r="323" spans="1:7" x14ac:dyDescent="0.25">
      <c r="A323" s="25" t="s">
        <v>482</v>
      </c>
      <c r="B323" s="47" t="s">
        <v>483</v>
      </c>
      <c r="C323" s="47"/>
      <c r="D323" s="25"/>
      <c r="E323" s="25"/>
      <c r="F323" s="25"/>
      <c r="G323" s="20"/>
    </row>
    <row r="324" spans="1:7" x14ac:dyDescent="0.25">
      <c r="A324" s="25" t="s">
        <v>484</v>
      </c>
      <c r="B324" s="47" t="s">
        <v>485</v>
      </c>
      <c r="C324" s="25"/>
      <c r="D324" s="25"/>
      <c r="E324" s="25"/>
      <c r="F324" s="25"/>
      <c r="G324" s="20"/>
    </row>
    <row r="325" spans="1:7" x14ac:dyDescent="0.25">
      <c r="A325" s="25" t="s">
        <v>486</v>
      </c>
      <c r="B325" s="47" t="s">
        <v>487</v>
      </c>
      <c r="C325" s="25"/>
      <c r="D325" s="25"/>
      <c r="E325" s="25"/>
      <c r="F325" s="25"/>
      <c r="G325" s="20"/>
    </row>
    <row r="326" spans="1:7" x14ac:dyDescent="0.25">
      <c r="A326" s="25" t="s">
        <v>488</v>
      </c>
      <c r="B326" s="47" t="s">
        <v>489</v>
      </c>
      <c r="C326" s="25"/>
      <c r="D326" s="25"/>
      <c r="E326" s="25"/>
      <c r="F326" s="25"/>
      <c r="G326" s="20"/>
    </row>
    <row r="327" spans="1:7" x14ac:dyDescent="0.25">
      <c r="A327" s="25" t="s">
        <v>490</v>
      </c>
      <c r="B327" s="47" t="s">
        <v>491</v>
      </c>
      <c r="C327" s="25"/>
      <c r="D327" s="25"/>
      <c r="E327" s="25"/>
      <c r="F327" s="25"/>
      <c r="G327" s="20"/>
    </row>
    <row r="328" spans="1:7" x14ac:dyDescent="0.25">
      <c r="A328" s="25" t="s">
        <v>492</v>
      </c>
      <c r="B328" s="47" t="s">
        <v>493</v>
      </c>
      <c r="C328" s="25"/>
      <c r="D328" s="25"/>
      <c r="E328" s="25"/>
      <c r="F328" s="25"/>
      <c r="G328" s="20"/>
    </row>
    <row r="329" spans="1:7" x14ac:dyDescent="0.25">
      <c r="A329" s="25" t="s">
        <v>494</v>
      </c>
      <c r="B329" s="47" t="s">
        <v>495</v>
      </c>
      <c r="C329" s="25"/>
      <c r="D329" s="25"/>
      <c r="E329" s="25"/>
      <c r="F329" s="25"/>
      <c r="G329" s="20"/>
    </row>
    <row r="330" spans="1:7" hidden="1" outlineLevel="1" x14ac:dyDescent="0.25">
      <c r="A330" s="25" t="s">
        <v>496</v>
      </c>
      <c r="B330" s="43" t="s">
        <v>497</v>
      </c>
      <c r="C330" s="25"/>
      <c r="D330" s="25"/>
      <c r="E330" s="25"/>
      <c r="F330" s="25"/>
      <c r="G330" s="20"/>
    </row>
    <row r="331" spans="1:7" hidden="1" outlineLevel="1" x14ac:dyDescent="0.25">
      <c r="A331" s="25" t="s">
        <v>498</v>
      </c>
      <c r="B331" s="43" t="s">
        <v>497</v>
      </c>
      <c r="C331" s="25"/>
      <c r="D331" s="25"/>
      <c r="E331" s="25"/>
      <c r="F331" s="25"/>
      <c r="G331" s="20"/>
    </row>
    <row r="332" spans="1:7" hidden="1" outlineLevel="1" x14ac:dyDescent="0.25">
      <c r="A332" s="25" t="s">
        <v>499</v>
      </c>
      <c r="B332" s="43" t="s">
        <v>497</v>
      </c>
      <c r="C332" s="25"/>
      <c r="D332" s="25"/>
      <c r="E332" s="25"/>
      <c r="F332" s="25"/>
      <c r="G332" s="20"/>
    </row>
    <row r="333" spans="1:7" hidden="1" outlineLevel="1" x14ac:dyDescent="0.25">
      <c r="A333" s="25" t="s">
        <v>500</v>
      </c>
      <c r="B333" s="43" t="s">
        <v>497</v>
      </c>
      <c r="C333" s="25"/>
      <c r="D333" s="25"/>
      <c r="E333" s="25"/>
      <c r="F333" s="25"/>
      <c r="G333" s="20"/>
    </row>
    <row r="334" spans="1:7" hidden="1" outlineLevel="1" x14ac:dyDescent="0.25">
      <c r="A334" s="25" t="s">
        <v>501</v>
      </c>
      <c r="B334" s="43" t="s">
        <v>497</v>
      </c>
      <c r="C334" s="25"/>
      <c r="D334" s="25"/>
      <c r="E334" s="25"/>
      <c r="F334" s="25"/>
      <c r="G334" s="20"/>
    </row>
    <row r="335" spans="1:7" hidden="1" outlineLevel="1" x14ac:dyDescent="0.25">
      <c r="A335" s="25" t="s">
        <v>502</v>
      </c>
      <c r="B335" s="43" t="s">
        <v>497</v>
      </c>
      <c r="C335" s="25"/>
      <c r="D335" s="25"/>
      <c r="E335" s="25"/>
      <c r="F335" s="25"/>
      <c r="G335" s="20"/>
    </row>
    <row r="336" spans="1:7" hidden="1" outlineLevel="1" x14ac:dyDescent="0.25">
      <c r="A336" s="25" t="s">
        <v>503</v>
      </c>
      <c r="B336" s="43" t="s">
        <v>497</v>
      </c>
      <c r="C336" s="25"/>
      <c r="D336" s="25"/>
      <c r="E336" s="25"/>
      <c r="F336" s="25"/>
      <c r="G336" s="20"/>
    </row>
    <row r="337" spans="1:7" hidden="1" outlineLevel="1" x14ac:dyDescent="0.25">
      <c r="A337" s="25" t="s">
        <v>504</v>
      </c>
      <c r="B337" s="43" t="s">
        <v>497</v>
      </c>
      <c r="C337" s="25"/>
      <c r="D337" s="25"/>
      <c r="E337" s="25"/>
      <c r="F337" s="25"/>
      <c r="G337" s="20"/>
    </row>
    <row r="338" spans="1:7" hidden="1" outlineLevel="1" x14ac:dyDescent="0.25">
      <c r="A338" s="25" t="s">
        <v>505</v>
      </c>
      <c r="B338" s="43" t="s">
        <v>497</v>
      </c>
      <c r="C338" s="25"/>
      <c r="D338" s="25"/>
      <c r="E338" s="25"/>
      <c r="F338" s="25"/>
      <c r="G338" s="20"/>
    </row>
    <row r="339" spans="1:7" hidden="1" outlineLevel="1" x14ac:dyDescent="0.25">
      <c r="A339" s="25" t="s">
        <v>506</v>
      </c>
      <c r="B339" s="43" t="s">
        <v>497</v>
      </c>
      <c r="C339" s="25"/>
      <c r="D339" s="25"/>
      <c r="E339" s="25"/>
      <c r="F339" s="25"/>
      <c r="G339" s="20"/>
    </row>
    <row r="340" spans="1:7" hidden="1" outlineLevel="1" x14ac:dyDescent="0.25">
      <c r="A340" s="25" t="s">
        <v>507</v>
      </c>
      <c r="B340" s="43" t="s">
        <v>497</v>
      </c>
      <c r="C340" s="25"/>
      <c r="D340" s="25"/>
      <c r="E340" s="25"/>
      <c r="F340" s="25"/>
      <c r="G340" s="20"/>
    </row>
    <row r="341" spans="1:7" hidden="1" outlineLevel="1" x14ac:dyDescent="0.25">
      <c r="A341" s="25" t="s">
        <v>508</v>
      </c>
      <c r="B341" s="43" t="s">
        <v>497</v>
      </c>
      <c r="C341" s="25"/>
      <c r="D341" s="25"/>
      <c r="E341" s="25"/>
      <c r="F341" s="25"/>
      <c r="G341" s="20"/>
    </row>
    <row r="342" spans="1:7" hidden="1" outlineLevel="1" x14ac:dyDescent="0.25">
      <c r="A342" s="25" t="s">
        <v>509</v>
      </c>
      <c r="B342" s="43" t="s">
        <v>497</v>
      </c>
      <c r="C342" s="25"/>
      <c r="D342" s="25"/>
      <c r="E342" s="25"/>
      <c r="F342" s="25"/>
      <c r="G342" s="20"/>
    </row>
    <row r="343" spans="1:7" hidden="1" outlineLevel="1" x14ac:dyDescent="0.25">
      <c r="A343" s="25" t="s">
        <v>510</v>
      </c>
      <c r="B343" s="43" t="s">
        <v>497</v>
      </c>
      <c r="C343" s="25"/>
      <c r="D343" s="25"/>
      <c r="E343" s="25"/>
      <c r="F343" s="25"/>
      <c r="G343" s="20"/>
    </row>
    <row r="344" spans="1:7" hidden="1" outlineLevel="1" x14ac:dyDescent="0.25">
      <c r="A344" s="25" t="s">
        <v>511</v>
      </c>
      <c r="B344" s="43" t="s">
        <v>497</v>
      </c>
      <c r="C344" s="25"/>
      <c r="D344" s="25"/>
      <c r="E344" s="25"/>
      <c r="F344" s="25"/>
      <c r="G344" s="20"/>
    </row>
    <row r="345" spans="1:7" hidden="1" outlineLevel="1" x14ac:dyDescent="0.25">
      <c r="A345" s="25" t="s">
        <v>512</v>
      </c>
      <c r="B345" s="43" t="s">
        <v>497</v>
      </c>
      <c r="C345" s="25"/>
      <c r="D345" s="25"/>
      <c r="E345" s="25"/>
      <c r="F345" s="25"/>
      <c r="G345" s="20"/>
    </row>
    <row r="346" spans="1:7" hidden="1" outlineLevel="1" x14ac:dyDescent="0.25">
      <c r="A346" s="25" t="s">
        <v>513</v>
      </c>
      <c r="B346" s="43" t="s">
        <v>497</v>
      </c>
      <c r="C346" s="25"/>
      <c r="D346" s="25"/>
      <c r="E346" s="25"/>
      <c r="F346" s="25"/>
      <c r="G346" s="20"/>
    </row>
    <row r="347" spans="1:7" hidden="1" outlineLevel="1" x14ac:dyDescent="0.25">
      <c r="A347" s="25" t="s">
        <v>514</v>
      </c>
      <c r="B347" s="43" t="s">
        <v>497</v>
      </c>
      <c r="C347" s="25"/>
      <c r="D347" s="25"/>
      <c r="E347" s="25"/>
      <c r="F347" s="25"/>
      <c r="G347" s="20"/>
    </row>
    <row r="348" spans="1:7" hidden="1" outlineLevel="1" x14ac:dyDescent="0.25">
      <c r="A348" s="25" t="s">
        <v>515</v>
      </c>
      <c r="B348" s="43" t="s">
        <v>497</v>
      </c>
      <c r="C348" s="25"/>
      <c r="D348" s="25"/>
      <c r="E348" s="25"/>
      <c r="F348" s="25"/>
      <c r="G348" s="20"/>
    </row>
    <row r="349" spans="1:7" hidden="1" outlineLevel="1" x14ac:dyDescent="0.25">
      <c r="A349" s="25" t="s">
        <v>516</v>
      </c>
      <c r="B349" s="43" t="s">
        <v>497</v>
      </c>
      <c r="C349" s="25"/>
      <c r="D349" s="25"/>
      <c r="E349" s="25"/>
      <c r="F349" s="25"/>
      <c r="G349" s="20"/>
    </row>
    <row r="350" spans="1:7" hidden="1" outlineLevel="1" x14ac:dyDescent="0.25">
      <c r="A350" s="25" t="s">
        <v>517</v>
      </c>
      <c r="B350" s="43" t="s">
        <v>497</v>
      </c>
      <c r="C350" s="25"/>
      <c r="D350" s="25"/>
      <c r="E350" s="25"/>
      <c r="F350" s="25"/>
      <c r="G350" s="20"/>
    </row>
    <row r="351" spans="1:7" hidden="1" outlineLevel="1" x14ac:dyDescent="0.25">
      <c r="A351" s="25" t="s">
        <v>518</v>
      </c>
      <c r="B351" s="43" t="s">
        <v>497</v>
      </c>
      <c r="C351" s="25"/>
      <c r="D351" s="25"/>
      <c r="E351" s="25"/>
      <c r="F351" s="25"/>
      <c r="G351" s="20"/>
    </row>
    <row r="352" spans="1:7" hidden="1" outlineLevel="1" x14ac:dyDescent="0.25">
      <c r="A352" s="25" t="s">
        <v>519</v>
      </c>
      <c r="B352" s="43" t="s">
        <v>497</v>
      </c>
      <c r="C352" s="25"/>
      <c r="D352" s="25"/>
      <c r="E352" s="25"/>
      <c r="F352" s="25"/>
      <c r="G352" s="20"/>
    </row>
    <row r="353" spans="1:7" hidden="1" outlineLevel="1" x14ac:dyDescent="0.25">
      <c r="A353" s="25" t="s">
        <v>520</v>
      </c>
      <c r="B353" s="43" t="s">
        <v>497</v>
      </c>
      <c r="C353" s="25"/>
      <c r="D353" s="25"/>
      <c r="E353" s="25"/>
      <c r="F353" s="25"/>
      <c r="G353" s="20"/>
    </row>
    <row r="354" spans="1:7" hidden="1" outlineLevel="1" x14ac:dyDescent="0.25">
      <c r="A354" s="25" t="s">
        <v>521</v>
      </c>
      <c r="B354" s="43" t="s">
        <v>497</v>
      </c>
      <c r="C354" s="25"/>
      <c r="D354" s="25"/>
      <c r="E354" s="25"/>
      <c r="F354" s="25"/>
      <c r="G354" s="20"/>
    </row>
    <row r="355" spans="1:7" hidden="1" outlineLevel="1" x14ac:dyDescent="0.25">
      <c r="A355" s="25" t="s">
        <v>522</v>
      </c>
      <c r="B355" s="43" t="s">
        <v>497</v>
      </c>
      <c r="C355" s="25"/>
      <c r="D355" s="25"/>
      <c r="E355" s="25"/>
      <c r="F355" s="25"/>
      <c r="G355" s="20"/>
    </row>
    <row r="356" spans="1:7" hidden="1" outlineLevel="1" x14ac:dyDescent="0.25">
      <c r="A356" s="25" t="s">
        <v>523</v>
      </c>
      <c r="B356" s="43" t="s">
        <v>497</v>
      </c>
      <c r="C356" s="25"/>
      <c r="D356" s="25"/>
      <c r="E356" s="25"/>
      <c r="F356" s="25"/>
      <c r="G356" s="20"/>
    </row>
    <row r="357" spans="1:7" hidden="1" outlineLevel="1" x14ac:dyDescent="0.25">
      <c r="A357" s="25" t="s">
        <v>524</v>
      </c>
      <c r="B357" s="43" t="s">
        <v>497</v>
      </c>
      <c r="C357" s="25"/>
      <c r="D357" s="25"/>
      <c r="E357" s="25"/>
      <c r="F357" s="25"/>
      <c r="G357" s="20"/>
    </row>
    <row r="358" spans="1:7" hidden="1" outlineLevel="1" x14ac:dyDescent="0.25">
      <c r="A358" s="25" t="s">
        <v>525</v>
      </c>
      <c r="B358" s="43" t="s">
        <v>497</v>
      </c>
      <c r="C358" s="25"/>
      <c r="D358" s="25"/>
      <c r="E358" s="25"/>
      <c r="F358" s="25"/>
      <c r="G358" s="20"/>
    </row>
    <row r="359" spans="1:7" hidden="1" outlineLevel="1" x14ac:dyDescent="0.25">
      <c r="A359" s="25" t="s">
        <v>526</v>
      </c>
      <c r="B359" s="43" t="s">
        <v>497</v>
      </c>
      <c r="C359" s="25"/>
      <c r="D359" s="25"/>
      <c r="E359" s="25"/>
      <c r="F359" s="25"/>
      <c r="G359" s="20"/>
    </row>
    <row r="360" spans="1:7" hidden="1" outlineLevel="1" x14ac:dyDescent="0.25">
      <c r="A360" s="25" t="s">
        <v>527</v>
      </c>
      <c r="B360" s="43" t="s">
        <v>497</v>
      </c>
      <c r="C360" s="25"/>
      <c r="D360" s="25"/>
      <c r="E360" s="25"/>
      <c r="F360" s="25"/>
      <c r="G360" s="20"/>
    </row>
    <row r="361" spans="1:7" hidden="1" outlineLevel="1" x14ac:dyDescent="0.25">
      <c r="A361" s="25" t="s">
        <v>528</v>
      </c>
      <c r="B361" s="43" t="s">
        <v>497</v>
      </c>
      <c r="C361" s="25"/>
      <c r="D361" s="25"/>
      <c r="E361" s="25"/>
      <c r="F361" s="25"/>
      <c r="G361" s="20"/>
    </row>
    <row r="362" spans="1:7" hidden="1" outlineLevel="1" x14ac:dyDescent="0.25">
      <c r="A362" s="25" t="s">
        <v>529</v>
      </c>
      <c r="B362" s="43" t="s">
        <v>497</v>
      </c>
      <c r="C362" s="25"/>
      <c r="D362" s="25"/>
      <c r="E362" s="25"/>
      <c r="F362" s="25"/>
      <c r="G362" s="20"/>
    </row>
    <row r="363" spans="1:7" hidden="1" outlineLevel="1" x14ac:dyDescent="0.25">
      <c r="A363" s="25" t="s">
        <v>530</v>
      </c>
      <c r="B363" s="43" t="s">
        <v>497</v>
      </c>
      <c r="C363" s="25"/>
      <c r="D363" s="25"/>
      <c r="E363" s="25"/>
      <c r="F363" s="25"/>
      <c r="G363" s="20"/>
    </row>
    <row r="364" spans="1:7" hidden="1" outlineLevel="1" x14ac:dyDescent="0.25">
      <c r="A364" s="25" t="s">
        <v>531</v>
      </c>
      <c r="B364" s="43" t="s">
        <v>497</v>
      </c>
      <c r="C364" s="25"/>
      <c r="D364" s="25"/>
      <c r="E364" s="25"/>
      <c r="F364" s="25"/>
      <c r="G364" s="20"/>
    </row>
    <row r="365" spans="1:7" hidden="1" outlineLevel="1" x14ac:dyDescent="0.25">
      <c r="A365" s="25" t="s">
        <v>532</v>
      </c>
      <c r="B365" s="43" t="s">
        <v>497</v>
      </c>
      <c r="C365" s="25"/>
      <c r="D365" s="25"/>
      <c r="E365" s="25"/>
      <c r="F365" s="25"/>
      <c r="G365" s="20"/>
    </row>
    <row r="366" spans="1:7" collapsed="1" x14ac:dyDescent="0.25"/>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64"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80" zoomScaleNormal="80" workbookViewId="0">
      <selection activeCell="D5" sqref="D5"/>
    </sheetView>
  </sheetViews>
  <sheetFormatPr baseColWidth="10" defaultColWidth="9.140625" defaultRowHeight="15" outlineLevelRow="1" x14ac:dyDescent="0.25"/>
  <cols>
    <col min="1" max="1" width="13.85546875" customWidth="1"/>
    <col min="2" max="2" width="60.7109375" customWidth="1"/>
    <col min="3" max="3" width="19.42578125" bestFit="1" customWidth="1"/>
    <col min="4" max="4" width="32.7109375" bestFit="1" customWidth="1"/>
    <col min="5" max="5" width="6.7109375" customWidth="1"/>
    <col min="6" max="6" width="21.5703125" bestFit="1" customWidth="1"/>
    <col min="7" max="7" width="19.140625" bestFit="1" customWidth="1"/>
  </cols>
  <sheetData>
    <row r="1" spans="1:7" ht="31.5" x14ac:dyDescent="0.25">
      <c r="A1" s="19" t="s">
        <v>533</v>
      </c>
      <c r="B1" s="19"/>
      <c r="C1" s="20"/>
      <c r="D1" s="20"/>
      <c r="E1" s="20"/>
      <c r="F1" s="21" t="s">
        <v>13</v>
      </c>
      <c r="G1" s="20"/>
    </row>
    <row r="2" spans="1:7" x14ac:dyDescent="0.25">
      <c r="A2" s="20"/>
      <c r="B2" s="20"/>
      <c r="C2" s="2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534</v>
      </c>
      <c r="C5" s="26"/>
      <c r="D5" s="25"/>
      <c r="E5" s="28"/>
      <c r="F5" s="28"/>
      <c r="G5" s="20"/>
    </row>
    <row r="6" spans="1:7" x14ac:dyDescent="0.25">
      <c r="A6" s="25"/>
      <c r="B6" s="29" t="s">
        <v>535</v>
      </c>
      <c r="C6" s="25"/>
      <c r="D6" s="25"/>
      <c r="E6" s="25"/>
      <c r="F6" s="25"/>
      <c r="G6" s="20"/>
    </row>
    <row r="7" spans="1:7" x14ac:dyDescent="0.25">
      <c r="A7" s="25"/>
      <c r="B7" s="30" t="s">
        <v>536</v>
      </c>
      <c r="C7" s="25"/>
      <c r="D7" s="25"/>
      <c r="E7" s="25"/>
      <c r="F7" s="25"/>
      <c r="G7" s="20"/>
    </row>
    <row r="8" spans="1:7" x14ac:dyDescent="0.25">
      <c r="A8" s="25"/>
      <c r="B8" s="31" t="s">
        <v>537</v>
      </c>
      <c r="C8" s="25"/>
      <c r="D8" s="25"/>
      <c r="E8" s="25"/>
      <c r="F8" s="25"/>
      <c r="G8" s="20"/>
    </row>
    <row r="9" spans="1:7" x14ac:dyDescent="0.25">
      <c r="A9" s="25"/>
      <c r="B9" s="32"/>
      <c r="C9" s="25"/>
      <c r="D9" s="25"/>
      <c r="E9" s="25"/>
      <c r="F9" s="25"/>
      <c r="G9" s="20"/>
    </row>
    <row r="10" spans="1:7" ht="37.5" x14ac:dyDescent="0.25">
      <c r="A10" s="33" t="s">
        <v>24</v>
      </c>
      <c r="B10" s="33" t="s">
        <v>535</v>
      </c>
      <c r="C10" s="34"/>
      <c r="D10" s="34"/>
      <c r="E10" s="34"/>
      <c r="F10" s="34"/>
      <c r="G10" s="35"/>
    </row>
    <row r="11" spans="1:7" x14ac:dyDescent="0.25">
      <c r="A11" s="36"/>
      <c r="B11" s="37" t="s">
        <v>538</v>
      </c>
      <c r="C11" s="36" t="s">
        <v>61</v>
      </c>
      <c r="D11" s="36"/>
      <c r="E11" s="36"/>
      <c r="F11" s="38" t="s">
        <v>539</v>
      </c>
      <c r="G11" s="38"/>
    </row>
    <row r="12" spans="1:7" x14ac:dyDescent="0.25">
      <c r="A12" s="25" t="s">
        <v>540</v>
      </c>
      <c r="B12" s="25" t="s">
        <v>541</v>
      </c>
      <c r="C12" s="39">
        <v>54888.324571259996</v>
      </c>
      <c r="D12" s="25"/>
      <c r="E12" s="25"/>
      <c r="F12" s="40">
        <v>1</v>
      </c>
      <c r="G12" s="20"/>
    </row>
    <row r="13" spans="1:7" x14ac:dyDescent="0.25">
      <c r="A13" s="25" t="s">
        <v>542</v>
      </c>
      <c r="B13" s="25" t="s">
        <v>543</v>
      </c>
      <c r="C13" s="39"/>
      <c r="D13" s="25"/>
      <c r="E13" s="25"/>
      <c r="F13" s="40"/>
      <c r="G13" s="20"/>
    </row>
    <row r="14" spans="1:7" x14ac:dyDescent="0.25">
      <c r="A14" s="25" t="s">
        <v>544</v>
      </c>
      <c r="B14" s="25" t="s">
        <v>100</v>
      </c>
      <c r="C14" s="39"/>
      <c r="D14" s="25"/>
      <c r="E14" s="25"/>
      <c r="F14" s="40"/>
      <c r="G14" s="20"/>
    </row>
    <row r="15" spans="1:7" x14ac:dyDescent="0.25">
      <c r="A15" s="25" t="s">
        <v>545</v>
      </c>
      <c r="B15" s="41" t="s">
        <v>102</v>
      </c>
      <c r="C15" s="39">
        <f>C12</f>
        <v>54888.324571259996</v>
      </c>
      <c r="D15" s="25"/>
      <c r="E15" s="25"/>
      <c r="F15" s="42">
        <f>F12</f>
        <v>1</v>
      </c>
      <c r="G15" s="20"/>
    </row>
    <row r="16" spans="1:7" hidden="1" outlineLevel="1" x14ac:dyDescent="0.25">
      <c r="A16" s="25" t="s">
        <v>546</v>
      </c>
      <c r="B16" s="43" t="s">
        <v>547</v>
      </c>
      <c r="C16" s="39"/>
      <c r="D16" s="25"/>
      <c r="E16" s="25"/>
      <c r="F16" s="40"/>
      <c r="G16" s="20"/>
    </row>
    <row r="17" spans="1:7" hidden="1" outlineLevel="1" x14ac:dyDescent="0.25">
      <c r="A17" s="25" t="s">
        <v>548</v>
      </c>
      <c r="B17" s="43" t="s">
        <v>549</v>
      </c>
      <c r="C17" s="39"/>
      <c r="D17" s="25"/>
      <c r="E17" s="25"/>
      <c r="F17" s="40"/>
      <c r="G17" s="20"/>
    </row>
    <row r="18" spans="1:7" hidden="1" outlineLevel="1" x14ac:dyDescent="0.25">
      <c r="A18" s="25" t="s">
        <v>550</v>
      </c>
      <c r="B18" s="43" t="s">
        <v>104</v>
      </c>
      <c r="C18" s="39"/>
      <c r="D18" s="25"/>
      <c r="E18" s="25"/>
      <c r="F18" s="40"/>
      <c r="G18" s="20"/>
    </row>
    <row r="19" spans="1:7" hidden="1" outlineLevel="1" x14ac:dyDescent="0.25">
      <c r="A19" s="25" t="s">
        <v>551</v>
      </c>
      <c r="B19" s="43" t="s">
        <v>104</v>
      </c>
      <c r="C19" s="39"/>
      <c r="D19" s="25"/>
      <c r="E19" s="25"/>
      <c r="F19" s="40"/>
      <c r="G19" s="20"/>
    </row>
    <row r="20" spans="1:7" hidden="1" outlineLevel="1" x14ac:dyDescent="0.25">
      <c r="A20" s="25" t="s">
        <v>552</v>
      </c>
      <c r="B20" s="43" t="s">
        <v>104</v>
      </c>
      <c r="C20" s="39"/>
      <c r="D20" s="25"/>
      <c r="E20" s="25"/>
      <c r="F20" s="40"/>
      <c r="G20" s="20"/>
    </row>
    <row r="21" spans="1:7" hidden="1" outlineLevel="1" x14ac:dyDescent="0.25">
      <c r="A21" s="25" t="s">
        <v>553</v>
      </c>
      <c r="B21" s="43" t="s">
        <v>104</v>
      </c>
      <c r="C21" s="39"/>
      <c r="D21" s="25"/>
      <c r="E21" s="25"/>
      <c r="F21" s="40"/>
      <c r="G21" s="20"/>
    </row>
    <row r="22" spans="1:7" hidden="1" outlineLevel="1" x14ac:dyDescent="0.25">
      <c r="A22" s="25" t="s">
        <v>554</v>
      </c>
      <c r="B22" s="43" t="s">
        <v>104</v>
      </c>
      <c r="C22" s="39"/>
      <c r="D22" s="25"/>
      <c r="E22" s="25"/>
      <c r="F22" s="40"/>
      <c r="G22" s="20"/>
    </row>
    <row r="23" spans="1:7" hidden="1" outlineLevel="1" x14ac:dyDescent="0.25">
      <c r="A23" s="25" t="s">
        <v>555</v>
      </c>
      <c r="B23" s="43" t="s">
        <v>104</v>
      </c>
      <c r="C23" s="39"/>
      <c r="D23" s="25"/>
      <c r="E23" s="25"/>
      <c r="F23" s="40"/>
      <c r="G23" s="20"/>
    </row>
    <row r="24" spans="1:7" hidden="1" outlineLevel="1" x14ac:dyDescent="0.25">
      <c r="A24" s="25" t="s">
        <v>556</v>
      </c>
      <c r="B24" s="43" t="s">
        <v>104</v>
      </c>
      <c r="C24" s="39"/>
      <c r="D24" s="25"/>
      <c r="E24" s="25"/>
      <c r="F24" s="40"/>
      <c r="G24" s="20"/>
    </row>
    <row r="25" spans="1:7" hidden="1" outlineLevel="1" x14ac:dyDescent="0.25">
      <c r="A25" s="25" t="s">
        <v>557</v>
      </c>
      <c r="B25" s="43" t="s">
        <v>104</v>
      </c>
      <c r="C25" s="39"/>
      <c r="D25" s="25"/>
      <c r="E25" s="25"/>
      <c r="F25" s="40"/>
      <c r="G25" s="20"/>
    </row>
    <row r="26" spans="1:7" hidden="1" outlineLevel="1" x14ac:dyDescent="0.25">
      <c r="A26" s="25" t="s">
        <v>558</v>
      </c>
      <c r="B26" s="43" t="s">
        <v>104</v>
      </c>
      <c r="C26" s="44"/>
      <c r="D26" s="45"/>
      <c r="E26" s="45"/>
      <c r="F26" s="40"/>
      <c r="G26" s="20"/>
    </row>
    <row r="27" spans="1:7" collapsed="1" x14ac:dyDescent="0.25">
      <c r="A27" s="36"/>
      <c r="B27" s="37" t="s">
        <v>559</v>
      </c>
      <c r="C27" s="36" t="s">
        <v>560</v>
      </c>
      <c r="D27" s="36" t="s">
        <v>561</v>
      </c>
      <c r="E27" s="46"/>
      <c r="F27" s="36" t="s">
        <v>562</v>
      </c>
      <c r="G27" s="38"/>
    </row>
    <row r="28" spans="1:7" x14ac:dyDescent="0.25">
      <c r="A28" s="25" t="s">
        <v>563</v>
      </c>
      <c r="B28" s="25" t="s">
        <v>564</v>
      </c>
      <c r="C28" s="61">
        <v>416029</v>
      </c>
      <c r="D28" s="25"/>
      <c r="E28" s="25"/>
      <c r="F28" s="61">
        <f>C28</f>
        <v>416029</v>
      </c>
      <c r="G28" s="20"/>
    </row>
    <row r="29" spans="1:7" hidden="1" outlineLevel="1" x14ac:dyDescent="0.25">
      <c r="A29" s="25" t="s">
        <v>565</v>
      </c>
      <c r="B29" s="47" t="s">
        <v>566</v>
      </c>
      <c r="C29" s="25"/>
      <c r="D29" s="25"/>
      <c r="E29" s="25"/>
      <c r="F29" s="25"/>
      <c r="G29" s="20"/>
    </row>
    <row r="30" spans="1:7" hidden="1" outlineLevel="1" x14ac:dyDescent="0.25">
      <c r="A30" s="25" t="s">
        <v>567</v>
      </c>
      <c r="B30" s="47" t="s">
        <v>568</v>
      </c>
      <c r="C30" s="25"/>
      <c r="D30" s="25"/>
      <c r="E30" s="25"/>
      <c r="F30" s="25"/>
      <c r="G30" s="20"/>
    </row>
    <row r="31" spans="1:7" hidden="1" outlineLevel="1" x14ac:dyDescent="0.25">
      <c r="A31" s="25" t="s">
        <v>569</v>
      </c>
      <c r="B31" s="47"/>
      <c r="C31" s="25"/>
      <c r="D31" s="25"/>
      <c r="E31" s="25"/>
      <c r="F31" s="25"/>
      <c r="G31" s="20"/>
    </row>
    <row r="32" spans="1:7" hidden="1" outlineLevel="1" x14ac:dyDescent="0.25">
      <c r="A32" s="25" t="s">
        <v>570</v>
      </c>
      <c r="B32" s="47"/>
      <c r="C32" s="25"/>
      <c r="D32" s="25"/>
      <c r="E32" s="25"/>
      <c r="F32" s="25"/>
      <c r="G32" s="20"/>
    </row>
    <row r="33" spans="1:7" hidden="1" outlineLevel="1" x14ac:dyDescent="0.25">
      <c r="A33" s="25" t="s">
        <v>571</v>
      </c>
      <c r="B33" s="47"/>
      <c r="C33" s="25"/>
      <c r="D33" s="25"/>
      <c r="E33" s="25"/>
      <c r="F33" s="25"/>
      <c r="G33" s="20"/>
    </row>
    <row r="34" spans="1:7" hidden="1" outlineLevel="1" x14ac:dyDescent="0.25">
      <c r="A34" s="25" t="s">
        <v>572</v>
      </c>
      <c r="B34" s="47"/>
      <c r="C34" s="25"/>
      <c r="D34" s="25"/>
      <c r="E34" s="25"/>
      <c r="F34" s="25"/>
      <c r="G34" s="20"/>
    </row>
    <row r="35" spans="1:7" collapsed="1" x14ac:dyDescent="0.25">
      <c r="A35" s="36"/>
      <c r="B35" s="37" t="s">
        <v>573</v>
      </c>
      <c r="C35" s="36" t="s">
        <v>574</v>
      </c>
      <c r="D35" s="36" t="s">
        <v>575</v>
      </c>
      <c r="E35" s="46"/>
      <c r="F35" s="38" t="s">
        <v>539</v>
      </c>
      <c r="G35" s="38"/>
    </row>
    <row r="36" spans="1:7" x14ac:dyDescent="0.25">
      <c r="A36" s="25" t="s">
        <v>576</v>
      </c>
      <c r="B36" s="25" t="s">
        <v>577</v>
      </c>
      <c r="C36" s="321">
        <v>1.1219956152978689E-4</v>
      </c>
      <c r="D36" s="42"/>
      <c r="E36" s="48"/>
      <c r="F36" s="321">
        <f>C36</f>
        <v>1.1219956152978689E-4</v>
      </c>
      <c r="G36" s="20"/>
    </row>
    <row r="37" spans="1:7" hidden="1" outlineLevel="1" x14ac:dyDescent="0.25">
      <c r="A37" s="25" t="s">
        <v>578</v>
      </c>
      <c r="B37" s="25"/>
      <c r="C37" s="42"/>
      <c r="D37" s="42"/>
      <c r="E37" s="48"/>
      <c r="F37" s="42"/>
      <c r="G37" s="20"/>
    </row>
    <row r="38" spans="1:7" hidden="1" outlineLevel="1" x14ac:dyDescent="0.25">
      <c r="A38" s="25" t="s">
        <v>579</v>
      </c>
      <c r="B38" s="25"/>
      <c r="C38" s="42"/>
      <c r="D38" s="42"/>
      <c r="E38" s="48"/>
      <c r="F38" s="42"/>
      <c r="G38" s="20"/>
    </row>
    <row r="39" spans="1:7" hidden="1" outlineLevel="1" x14ac:dyDescent="0.25">
      <c r="A39" s="25" t="s">
        <v>580</v>
      </c>
      <c r="B39" s="25"/>
      <c r="C39" s="42"/>
      <c r="D39" s="42"/>
      <c r="E39" s="48"/>
      <c r="F39" s="42"/>
      <c r="G39" s="20"/>
    </row>
    <row r="40" spans="1:7" hidden="1" outlineLevel="1" x14ac:dyDescent="0.25">
      <c r="A40" s="25" t="s">
        <v>581</v>
      </c>
      <c r="B40" s="25"/>
      <c r="C40" s="42"/>
      <c r="D40" s="42"/>
      <c r="E40" s="48"/>
      <c r="F40" s="42"/>
      <c r="G40" s="20"/>
    </row>
    <row r="41" spans="1:7" hidden="1" outlineLevel="1" x14ac:dyDescent="0.25">
      <c r="A41" s="25" t="s">
        <v>582</v>
      </c>
      <c r="B41" s="25"/>
      <c r="C41" s="42"/>
      <c r="D41" s="42"/>
      <c r="E41" s="48"/>
      <c r="F41" s="42"/>
      <c r="G41" s="20"/>
    </row>
    <row r="42" spans="1:7" hidden="1" outlineLevel="1" x14ac:dyDescent="0.25">
      <c r="A42" s="25" t="s">
        <v>583</v>
      </c>
      <c r="B42" s="25"/>
      <c r="C42" s="42"/>
      <c r="D42" s="42"/>
      <c r="E42" s="48"/>
      <c r="F42" s="42"/>
      <c r="G42" s="20"/>
    </row>
    <row r="43" spans="1:7" collapsed="1" x14ac:dyDescent="0.25">
      <c r="A43" s="36"/>
      <c r="B43" s="37" t="s">
        <v>584</v>
      </c>
      <c r="C43" s="36" t="s">
        <v>574</v>
      </c>
      <c r="D43" s="36" t="s">
        <v>575</v>
      </c>
      <c r="E43" s="46"/>
      <c r="F43" s="38" t="s">
        <v>539</v>
      </c>
      <c r="G43" s="38"/>
    </row>
    <row r="44" spans="1:7" x14ac:dyDescent="0.25">
      <c r="A44" s="25" t="s">
        <v>585</v>
      </c>
      <c r="B44" s="49" t="s">
        <v>586</v>
      </c>
      <c r="C44" s="50">
        <f>C54</f>
        <v>1</v>
      </c>
      <c r="D44" s="50"/>
      <c r="E44" s="42"/>
      <c r="F44" s="50">
        <f>C44</f>
        <v>1</v>
      </c>
      <c r="G44" s="25"/>
    </row>
    <row r="45" spans="1:7" x14ac:dyDescent="0.25">
      <c r="A45" s="25" t="s">
        <v>587</v>
      </c>
      <c r="B45" s="25" t="s">
        <v>588</v>
      </c>
      <c r="C45" s="42"/>
      <c r="D45" s="42"/>
      <c r="E45" s="42"/>
      <c r="F45" s="42"/>
      <c r="G45" s="25"/>
    </row>
    <row r="46" spans="1:7" x14ac:dyDescent="0.25">
      <c r="A46" s="25" t="s">
        <v>589</v>
      </c>
      <c r="B46" s="25" t="s">
        <v>590</v>
      </c>
      <c r="C46" s="42"/>
      <c r="D46" s="42"/>
      <c r="E46" s="42"/>
      <c r="F46" s="42"/>
      <c r="G46" s="25"/>
    </row>
    <row r="47" spans="1:7" x14ac:dyDescent="0.25">
      <c r="A47" s="25" t="s">
        <v>591</v>
      </c>
      <c r="B47" s="25" t="s">
        <v>592</v>
      </c>
      <c r="C47" s="42"/>
      <c r="D47" s="42"/>
      <c r="E47" s="42"/>
      <c r="F47" s="42"/>
      <c r="G47" s="25"/>
    </row>
    <row r="48" spans="1:7" x14ac:dyDescent="0.25">
      <c r="A48" s="25" t="s">
        <v>593</v>
      </c>
      <c r="B48" s="25" t="s">
        <v>594</v>
      </c>
      <c r="C48" s="42"/>
      <c r="D48" s="42"/>
      <c r="E48" s="42"/>
      <c r="F48" s="42"/>
      <c r="G48" s="25"/>
    </row>
    <row r="49" spans="1:7" x14ac:dyDescent="0.25">
      <c r="A49" s="25" t="s">
        <v>595</v>
      </c>
      <c r="B49" s="25" t="s">
        <v>596</v>
      </c>
      <c r="C49" s="42"/>
      <c r="D49" s="42"/>
      <c r="E49" s="42"/>
      <c r="F49" s="42"/>
      <c r="G49" s="25"/>
    </row>
    <row r="50" spans="1:7" x14ac:dyDescent="0.25">
      <c r="A50" s="25" t="s">
        <v>597</v>
      </c>
      <c r="B50" s="25" t="s">
        <v>598</v>
      </c>
      <c r="C50" s="42"/>
      <c r="D50" s="42"/>
      <c r="E50" s="42"/>
      <c r="F50" s="42"/>
      <c r="G50" s="25"/>
    </row>
    <row r="51" spans="1:7" x14ac:dyDescent="0.25">
      <c r="A51" s="25" t="s">
        <v>599</v>
      </c>
      <c r="B51" s="25" t="s">
        <v>600</v>
      </c>
      <c r="C51" s="42"/>
      <c r="D51" s="42"/>
      <c r="E51" s="42"/>
      <c r="F51" s="42"/>
      <c r="G51" s="25"/>
    </row>
    <row r="52" spans="1:7" x14ac:dyDescent="0.25">
      <c r="A52" s="25" t="s">
        <v>601</v>
      </c>
      <c r="B52" s="25" t="s">
        <v>602</v>
      </c>
      <c r="C52" s="42"/>
      <c r="D52" s="42"/>
      <c r="E52" s="42"/>
      <c r="F52" s="42"/>
      <c r="G52" s="25"/>
    </row>
    <row r="53" spans="1:7" x14ac:dyDescent="0.25">
      <c r="A53" s="25" t="s">
        <v>603</v>
      </c>
      <c r="B53" s="25" t="s">
        <v>604</v>
      </c>
      <c r="C53" s="42"/>
      <c r="D53" s="42"/>
      <c r="E53" s="42"/>
      <c r="F53" s="42"/>
      <c r="G53" s="25"/>
    </row>
    <row r="54" spans="1:7" x14ac:dyDescent="0.25">
      <c r="A54" s="25" t="s">
        <v>605</v>
      </c>
      <c r="B54" s="25" t="s">
        <v>2</v>
      </c>
      <c r="C54" s="42">
        <v>1</v>
      </c>
      <c r="D54" s="42"/>
      <c r="E54" s="42"/>
      <c r="F54" s="42">
        <f>C54</f>
        <v>1</v>
      </c>
      <c r="G54" s="25"/>
    </row>
    <row r="55" spans="1:7" x14ac:dyDescent="0.25">
      <c r="A55" s="25" t="s">
        <v>606</v>
      </c>
      <c r="B55" s="25" t="s">
        <v>607</v>
      </c>
      <c r="C55" s="42"/>
      <c r="D55" s="42"/>
      <c r="E55" s="42"/>
      <c r="F55" s="42"/>
      <c r="G55" s="25"/>
    </row>
    <row r="56" spans="1:7" x14ac:dyDescent="0.25">
      <c r="A56" s="25" t="s">
        <v>608</v>
      </c>
      <c r="B56" s="25" t="s">
        <v>609</v>
      </c>
      <c r="C56" s="42"/>
      <c r="D56" s="42"/>
      <c r="E56" s="42"/>
      <c r="F56" s="42"/>
      <c r="G56" s="25"/>
    </row>
    <row r="57" spans="1:7" x14ac:dyDescent="0.25">
      <c r="A57" s="25" t="s">
        <v>610</v>
      </c>
      <c r="B57" s="25" t="s">
        <v>611</v>
      </c>
      <c r="C57" s="42"/>
      <c r="D57" s="42"/>
      <c r="E57" s="42"/>
      <c r="F57" s="42"/>
      <c r="G57" s="25"/>
    </row>
    <row r="58" spans="1:7" x14ac:dyDescent="0.25">
      <c r="A58" s="25" t="s">
        <v>612</v>
      </c>
      <c r="B58" s="25" t="s">
        <v>613</v>
      </c>
      <c r="C58" s="42"/>
      <c r="D58" s="42"/>
      <c r="E58" s="42"/>
      <c r="F58" s="42"/>
      <c r="G58" s="25"/>
    </row>
    <row r="59" spans="1:7" x14ac:dyDescent="0.25">
      <c r="A59" s="25" t="s">
        <v>614</v>
      </c>
      <c r="B59" s="25" t="s">
        <v>615</v>
      </c>
      <c r="C59" s="42"/>
      <c r="D59" s="42"/>
      <c r="E59" s="42"/>
      <c r="F59" s="42"/>
      <c r="G59" s="25"/>
    </row>
    <row r="60" spans="1:7" x14ac:dyDescent="0.25">
      <c r="A60" s="25" t="s">
        <v>616</v>
      </c>
      <c r="B60" s="25" t="s">
        <v>617</v>
      </c>
      <c r="C60" s="42"/>
      <c r="D60" s="42"/>
      <c r="E60" s="42"/>
      <c r="F60" s="42"/>
      <c r="G60" s="25"/>
    </row>
    <row r="61" spans="1:7" x14ac:dyDescent="0.25">
      <c r="A61" s="25" t="s">
        <v>618</v>
      </c>
      <c r="B61" s="25" t="s">
        <v>619</v>
      </c>
      <c r="C61" s="42"/>
      <c r="D61" s="42"/>
      <c r="E61" s="42"/>
      <c r="F61" s="42"/>
      <c r="G61" s="25"/>
    </row>
    <row r="62" spans="1:7" x14ac:dyDescent="0.25">
      <c r="A62" s="25" t="s">
        <v>620</v>
      </c>
      <c r="B62" s="25" t="s">
        <v>621</v>
      </c>
      <c r="C62" s="42"/>
      <c r="D62" s="42"/>
      <c r="E62" s="42"/>
      <c r="F62" s="42"/>
      <c r="G62" s="25"/>
    </row>
    <row r="63" spans="1:7" x14ac:dyDescent="0.25">
      <c r="A63" s="25" t="s">
        <v>622</v>
      </c>
      <c r="B63" s="25" t="s">
        <v>623</v>
      </c>
      <c r="C63" s="42"/>
      <c r="D63" s="42"/>
      <c r="E63" s="42"/>
      <c r="F63" s="42"/>
      <c r="G63" s="25"/>
    </row>
    <row r="64" spans="1:7" x14ac:dyDescent="0.25">
      <c r="A64" s="25" t="s">
        <v>624</v>
      </c>
      <c r="B64" s="25" t="s">
        <v>625</v>
      </c>
      <c r="C64" s="42"/>
      <c r="D64" s="42"/>
      <c r="E64" s="42"/>
      <c r="F64" s="42"/>
      <c r="G64" s="25"/>
    </row>
    <row r="65" spans="1:7" x14ac:dyDescent="0.25">
      <c r="A65" s="25" t="s">
        <v>626</v>
      </c>
      <c r="B65" s="25" t="s">
        <v>627</v>
      </c>
      <c r="C65" s="42"/>
      <c r="D65" s="42"/>
      <c r="E65" s="42"/>
      <c r="F65" s="42"/>
      <c r="G65" s="25"/>
    </row>
    <row r="66" spans="1:7" x14ac:dyDescent="0.25">
      <c r="A66" s="25" t="s">
        <v>628</v>
      </c>
      <c r="B66" s="25" t="s">
        <v>629</v>
      </c>
      <c r="C66" s="42"/>
      <c r="D66" s="42"/>
      <c r="E66" s="42"/>
      <c r="F66" s="42"/>
      <c r="G66" s="25"/>
    </row>
    <row r="67" spans="1:7" x14ac:dyDescent="0.25">
      <c r="A67" s="25" t="s">
        <v>630</v>
      </c>
      <c r="B67" s="25" t="s">
        <v>631</v>
      </c>
      <c r="C67" s="42"/>
      <c r="D67" s="42"/>
      <c r="E67" s="42"/>
      <c r="F67" s="42"/>
      <c r="G67" s="25"/>
    </row>
    <row r="68" spans="1:7" x14ac:dyDescent="0.25">
      <c r="A68" s="25" t="s">
        <v>632</v>
      </c>
      <c r="B68" s="25" t="s">
        <v>633</v>
      </c>
      <c r="C68" s="42"/>
      <c r="D68" s="42"/>
      <c r="E68" s="42"/>
      <c r="F68" s="42"/>
      <c r="G68" s="25"/>
    </row>
    <row r="69" spans="1:7" x14ac:dyDescent="0.25">
      <c r="A69" s="25" t="s">
        <v>634</v>
      </c>
      <c r="B69" s="25" t="s">
        <v>635</v>
      </c>
      <c r="C69" s="42"/>
      <c r="D69" s="42"/>
      <c r="E69" s="42"/>
      <c r="F69" s="42"/>
      <c r="G69" s="25"/>
    </row>
    <row r="70" spans="1:7" x14ac:dyDescent="0.25">
      <c r="A70" s="25" t="s">
        <v>636</v>
      </c>
      <c r="B70" s="25" t="s">
        <v>637</v>
      </c>
      <c r="C70" s="42"/>
      <c r="D70" s="42"/>
      <c r="E70" s="42"/>
      <c r="F70" s="42"/>
      <c r="G70" s="25"/>
    </row>
    <row r="71" spans="1:7" x14ac:dyDescent="0.25">
      <c r="A71" s="25" t="s">
        <v>638</v>
      </c>
      <c r="B71" s="25" t="s">
        <v>639</v>
      </c>
      <c r="C71" s="42"/>
      <c r="D71" s="42"/>
      <c r="E71" s="42"/>
      <c r="F71" s="42"/>
      <c r="G71" s="25"/>
    </row>
    <row r="72" spans="1:7" x14ac:dyDescent="0.25">
      <c r="A72" s="25" t="s">
        <v>640</v>
      </c>
      <c r="B72" s="49" t="s">
        <v>300</v>
      </c>
      <c r="C72" s="50">
        <v>0</v>
      </c>
      <c r="D72" s="50"/>
      <c r="E72" s="42"/>
      <c r="F72" s="50">
        <f>C72</f>
        <v>0</v>
      </c>
      <c r="G72" s="25"/>
    </row>
    <row r="73" spans="1:7" x14ac:dyDescent="0.25">
      <c r="A73" s="25" t="s">
        <v>641</v>
      </c>
      <c r="B73" s="25" t="s">
        <v>642</v>
      </c>
      <c r="C73" s="42"/>
      <c r="D73" s="42"/>
      <c r="E73" s="42"/>
      <c r="F73" s="42"/>
      <c r="G73" s="25"/>
    </row>
    <row r="74" spans="1:7" x14ac:dyDescent="0.25">
      <c r="A74" s="25" t="s">
        <v>643</v>
      </c>
      <c r="B74" s="25" t="s">
        <v>644</v>
      </c>
      <c r="C74" s="42"/>
      <c r="D74" s="42"/>
      <c r="E74" s="42"/>
      <c r="F74" s="42"/>
      <c r="G74" s="25"/>
    </row>
    <row r="75" spans="1:7" x14ac:dyDescent="0.25">
      <c r="A75" s="25" t="s">
        <v>645</v>
      </c>
      <c r="B75" s="25" t="s">
        <v>646</v>
      </c>
      <c r="C75" s="42"/>
      <c r="D75" s="42"/>
      <c r="E75" s="42"/>
      <c r="F75" s="42"/>
      <c r="G75" s="25"/>
    </row>
    <row r="76" spans="1:7" x14ac:dyDescent="0.25">
      <c r="A76" s="25" t="s">
        <v>647</v>
      </c>
      <c r="B76" s="49" t="s">
        <v>100</v>
      </c>
      <c r="C76" s="50">
        <v>0</v>
      </c>
      <c r="D76" s="50"/>
      <c r="E76" s="42"/>
      <c r="F76" s="50">
        <f>C76</f>
        <v>0</v>
      </c>
      <c r="G76" s="25"/>
    </row>
    <row r="77" spans="1:7" x14ac:dyDescent="0.25">
      <c r="A77" s="25" t="s">
        <v>648</v>
      </c>
      <c r="B77" s="51" t="s">
        <v>302</v>
      </c>
      <c r="C77" s="42"/>
      <c r="D77" s="42"/>
      <c r="E77" s="42"/>
      <c r="F77" s="42"/>
      <c r="G77" s="25"/>
    </row>
    <row r="78" spans="1:7" x14ac:dyDescent="0.25">
      <c r="A78" s="25" t="s">
        <v>649</v>
      </c>
      <c r="B78" s="25" t="s">
        <v>650</v>
      </c>
      <c r="C78" s="42"/>
      <c r="D78" s="42"/>
      <c r="E78" s="42"/>
      <c r="F78" s="42"/>
      <c r="G78" s="25"/>
    </row>
    <row r="79" spans="1:7" x14ac:dyDescent="0.25">
      <c r="A79" s="25" t="s">
        <v>651</v>
      </c>
      <c r="B79" s="51" t="s">
        <v>304</v>
      </c>
      <c r="C79" s="42"/>
      <c r="D79" s="42"/>
      <c r="E79" s="42"/>
      <c r="F79" s="42"/>
      <c r="G79" s="25"/>
    </row>
    <row r="80" spans="1:7" x14ac:dyDescent="0.25">
      <c r="A80" s="25" t="s">
        <v>652</v>
      </c>
      <c r="B80" s="51" t="s">
        <v>306</v>
      </c>
      <c r="C80" s="42"/>
      <c r="D80" s="42"/>
      <c r="E80" s="42"/>
      <c r="F80" s="42"/>
      <c r="G80" s="25"/>
    </row>
    <row r="81" spans="1:7" x14ac:dyDescent="0.25">
      <c r="A81" s="25" t="s">
        <v>653</v>
      </c>
      <c r="B81" s="51" t="s">
        <v>308</v>
      </c>
      <c r="C81" s="42"/>
      <c r="D81" s="42"/>
      <c r="E81" s="42"/>
      <c r="F81" s="42"/>
      <c r="G81" s="25"/>
    </row>
    <row r="82" spans="1:7" x14ac:dyDescent="0.25">
      <c r="A82" s="25" t="s">
        <v>654</v>
      </c>
      <c r="B82" s="51" t="s">
        <v>310</v>
      </c>
      <c r="C82" s="42"/>
      <c r="D82" s="42"/>
      <c r="E82" s="42"/>
      <c r="F82" s="42"/>
      <c r="G82" s="25"/>
    </row>
    <row r="83" spans="1:7" x14ac:dyDescent="0.25">
      <c r="A83" s="25" t="s">
        <v>655</v>
      </c>
      <c r="B83" s="51" t="s">
        <v>312</v>
      </c>
      <c r="C83" s="42"/>
      <c r="D83" s="42"/>
      <c r="E83" s="42"/>
      <c r="F83" s="42"/>
      <c r="G83" s="25"/>
    </row>
    <row r="84" spans="1:7" x14ac:dyDescent="0.25">
      <c r="A84" s="25" t="s">
        <v>656</v>
      </c>
      <c r="B84" s="51" t="s">
        <v>314</v>
      </c>
      <c r="C84" s="42"/>
      <c r="D84" s="42"/>
      <c r="E84" s="42"/>
      <c r="F84" s="42"/>
      <c r="G84" s="25"/>
    </row>
    <row r="85" spans="1:7" x14ac:dyDescent="0.25">
      <c r="A85" s="25" t="s">
        <v>657</v>
      </c>
      <c r="B85" s="51" t="s">
        <v>316</v>
      </c>
      <c r="C85" s="42"/>
      <c r="D85" s="42"/>
      <c r="E85" s="42"/>
      <c r="F85" s="42"/>
      <c r="G85" s="25"/>
    </row>
    <row r="86" spans="1:7" x14ac:dyDescent="0.25">
      <c r="A86" s="25" t="s">
        <v>658</v>
      </c>
      <c r="B86" s="51" t="s">
        <v>318</v>
      </c>
      <c r="C86" s="42"/>
      <c r="D86" s="42"/>
      <c r="E86" s="42"/>
      <c r="F86" s="42"/>
      <c r="G86" s="25"/>
    </row>
    <row r="87" spans="1:7" x14ac:dyDescent="0.25">
      <c r="A87" s="25" t="s">
        <v>659</v>
      </c>
      <c r="B87" s="51" t="s">
        <v>100</v>
      </c>
      <c r="C87" s="42"/>
      <c r="D87" s="42"/>
      <c r="E87" s="42"/>
      <c r="F87" s="42"/>
      <c r="G87" s="25"/>
    </row>
    <row r="88" spans="1:7" hidden="1" outlineLevel="1" x14ac:dyDescent="0.25">
      <c r="A88" s="25" t="s">
        <v>660</v>
      </c>
      <c r="B88" s="43" t="s">
        <v>104</v>
      </c>
      <c r="C88" s="42"/>
      <c r="D88" s="42"/>
      <c r="E88" s="42"/>
      <c r="F88" s="42"/>
      <c r="G88" s="25"/>
    </row>
    <row r="89" spans="1:7" hidden="1" outlineLevel="1" x14ac:dyDescent="0.25">
      <c r="A89" s="25" t="s">
        <v>661</v>
      </c>
      <c r="B89" s="43" t="s">
        <v>104</v>
      </c>
      <c r="C89" s="42"/>
      <c r="D89" s="42"/>
      <c r="E89" s="42"/>
      <c r="F89" s="42"/>
      <c r="G89" s="25"/>
    </row>
    <row r="90" spans="1:7" hidden="1" outlineLevel="1" x14ac:dyDescent="0.25">
      <c r="A90" s="25" t="s">
        <v>662</v>
      </c>
      <c r="B90" s="43" t="s">
        <v>104</v>
      </c>
      <c r="C90" s="42"/>
      <c r="D90" s="42"/>
      <c r="E90" s="42"/>
      <c r="F90" s="42"/>
      <c r="G90" s="25"/>
    </row>
    <row r="91" spans="1:7" hidden="1" outlineLevel="1" x14ac:dyDescent="0.25">
      <c r="A91" s="25" t="s">
        <v>663</v>
      </c>
      <c r="B91" s="43" t="s">
        <v>104</v>
      </c>
      <c r="C91" s="42"/>
      <c r="D91" s="42"/>
      <c r="E91" s="42"/>
      <c r="F91" s="42"/>
      <c r="G91" s="25"/>
    </row>
    <row r="92" spans="1:7" hidden="1" outlineLevel="1" x14ac:dyDescent="0.25">
      <c r="A92" s="25" t="s">
        <v>664</v>
      </c>
      <c r="B92" s="43" t="s">
        <v>104</v>
      </c>
      <c r="C92" s="42"/>
      <c r="D92" s="42"/>
      <c r="E92" s="42"/>
      <c r="F92" s="42"/>
      <c r="G92" s="25"/>
    </row>
    <row r="93" spans="1:7" hidden="1" outlineLevel="1" x14ac:dyDescent="0.25">
      <c r="A93" s="25" t="s">
        <v>665</v>
      </c>
      <c r="B93" s="43" t="s">
        <v>104</v>
      </c>
      <c r="C93" s="42"/>
      <c r="D93" s="42"/>
      <c r="E93" s="42"/>
      <c r="F93" s="42"/>
      <c r="G93" s="25"/>
    </row>
    <row r="94" spans="1:7" hidden="1" outlineLevel="1" x14ac:dyDescent="0.25">
      <c r="A94" s="25" t="s">
        <v>666</v>
      </c>
      <c r="B94" s="43" t="s">
        <v>104</v>
      </c>
      <c r="C94" s="42"/>
      <c r="D94" s="42"/>
      <c r="E94" s="42"/>
      <c r="F94" s="42"/>
      <c r="G94" s="25"/>
    </row>
    <row r="95" spans="1:7" hidden="1" outlineLevel="1" x14ac:dyDescent="0.25">
      <c r="A95" s="25" t="s">
        <v>667</v>
      </c>
      <c r="B95" s="43" t="s">
        <v>104</v>
      </c>
      <c r="C95" s="42"/>
      <c r="D95" s="42"/>
      <c r="E95" s="42"/>
      <c r="F95" s="42"/>
      <c r="G95" s="25"/>
    </row>
    <row r="96" spans="1:7" hidden="1" outlineLevel="1" x14ac:dyDescent="0.25">
      <c r="A96" s="25" t="s">
        <v>668</v>
      </c>
      <c r="B96" s="43" t="s">
        <v>104</v>
      </c>
      <c r="C96" s="42"/>
      <c r="D96" s="42"/>
      <c r="E96" s="42"/>
      <c r="F96" s="42"/>
      <c r="G96" s="25"/>
    </row>
    <row r="97" spans="1:7" hidden="1" outlineLevel="1" x14ac:dyDescent="0.25">
      <c r="A97" s="25" t="s">
        <v>669</v>
      </c>
      <c r="B97" s="43" t="s">
        <v>104</v>
      </c>
      <c r="C97" s="42"/>
      <c r="D97" s="42"/>
      <c r="E97" s="42"/>
      <c r="F97" s="42"/>
      <c r="G97" s="25"/>
    </row>
    <row r="98" spans="1:7" collapsed="1" x14ac:dyDescent="0.25">
      <c r="A98" s="36"/>
      <c r="B98" s="52" t="s">
        <v>670</v>
      </c>
      <c r="C98" s="36" t="s">
        <v>574</v>
      </c>
      <c r="D98" s="36" t="s">
        <v>575</v>
      </c>
      <c r="E98" s="46"/>
      <c r="F98" s="38" t="s">
        <v>539</v>
      </c>
      <c r="G98" s="38"/>
    </row>
    <row r="99" spans="1:7" x14ac:dyDescent="0.25">
      <c r="A99" s="25" t="s">
        <v>671</v>
      </c>
      <c r="B99" s="51" t="s">
        <v>672</v>
      </c>
      <c r="C99" s="42">
        <v>0.11309189484333908</v>
      </c>
      <c r="D99" s="42"/>
      <c r="E99" s="42"/>
      <c r="F99" s="42">
        <f>IF(ISBLANK(C99),"",C99)</f>
        <v>0.11309189484333908</v>
      </c>
      <c r="G99" s="25"/>
    </row>
    <row r="100" spans="1:7" x14ac:dyDescent="0.25">
      <c r="A100" s="25" t="s">
        <v>673</v>
      </c>
      <c r="B100" s="51" t="s">
        <v>674</v>
      </c>
      <c r="C100" s="42">
        <v>1.3760818085263362E-2</v>
      </c>
      <c r="D100" s="42"/>
      <c r="E100" s="42"/>
      <c r="F100" s="42">
        <f>IF(ISBLANK(C100),"",C100)</f>
        <v>1.3760818085263362E-2</v>
      </c>
      <c r="G100" s="25"/>
    </row>
    <row r="101" spans="1:7" x14ac:dyDescent="0.25">
      <c r="A101" s="25" t="s">
        <v>675</v>
      </c>
      <c r="B101" s="51" t="s">
        <v>676</v>
      </c>
      <c r="C101" s="42">
        <v>2.5750103699285768E-2</v>
      </c>
      <c r="D101" s="42"/>
      <c r="E101" s="42"/>
      <c r="F101" s="42">
        <f t="shared" ref="F101:F148" si="0">IF(ISBLANK(C101),"",C101)</f>
        <v>2.5750103699285768E-2</v>
      </c>
      <c r="G101" s="25"/>
    </row>
    <row r="102" spans="1:7" x14ac:dyDescent="0.25">
      <c r="A102" s="25" t="s">
        <v>677</v>
      </c>
      <c r="B102" s="51" t="s">
        <v>678</v>
      </c>
      <c r="C102" s="42">
        <v>2.086122670775693E-2</v>
      </c>
      <c r="D102" s="42"/>
      <c r="E102" s="42"/>
      <c r="F102" s="42">
        <f t="shared" si="0"/>
        <v>2.086122670775693E-2</v>
      </c>
      <c r="G102" s="25"/>
    </row>
    <row r="103" spans="1:7" x14ac:dyDescent="0.25">
      <c r="A103" s="25" t="s">
        <v>679</v>
      </c>
      <c r="B103" s="51" t="s">
        <v>680</v>
      </c>
      <c r="C103" s="42">
        <v>6.3877600733614716E-3</v>
      </c>
      <c r="D103" s="42"/>
      <c r="E103" s="42"/>
      <c r="F103" s="42">
        <f t="shared" si="0"/>
        <v>6.3877600733614716E-3</v>
      </c>
      <c r="G103" s="25"/>
    </row>
    <row r="104" spans="1:7" x14ac:dyDescent="0.25">
      <c r="A104" s="25" t="s">
        <v>681</v>
      </c>
      <c r="B104" s="51" t="s">
        <v>682</v>
      </c>
      <c r="C104" s="42">
        <v>3.4414809705980384E-3</v>
      </c>
      <c r="D104" s="42"/>
      <c r="E104" s="42"/>
      <c r="F104" s="42">
        <f t="shared" si="0"/>
        <v>3.4414809705980384E-3</v>
      </c>
      <c r="G104" s="25"/>
    </row>
    <row r="105" spans="1:7" x14ac:dyDescent="0.25">
      <c r="A105" s="25" t="s">
        <v>683</v>
      </c>
      <c r="B105" s="51" t="s">
        <v>684</v>
      </c>
      <c r="C105" s="42">
        <v>3.4547181976162675E-2</v>
      </c>
      <c r="D105" s="42"/>
      <c r="E105" s="42"/>
      <c r="F105" s="42">
        <f t="shared" si="0"/>
        <v>3.4547181976162675E-2</v>
      </c>
      <c r="G105" s="25"/>
    </row>
    <row r="106" spans="1:7" x14ac:dyDescent="0.25">
      <c r="A106" s="25" t="s">
        <v>685</v>
      </c>
      <c r="B106" s="51" t="s">
        <v>686</v>
      </c>
      <c r="C106" s="42">
        <v>9.6124153197647583E-2</v>
      </c>
      <c r="D106" s="42"/>
      <c r="E106" s="42"/>
      <c r="F106" s="42">
        <f t="shared" si="0"/>
        <v>9.6124153197647583E-2</v>
      </c>
      <c r="G106" s="25"/>
    </row>
    <row r="107" spans="1:7" x14ac:dyDescent="0.25">
      <c r="A107" s="25" t="s">
        <v>687</v>
      </c>
      <c r="B107" s="51" t="s">
        <v>688</v>
      </c>
      <c r="C107" s="42">
        <v>0.35946476246190645</v>
      </c>
      <c r="D107" s="42"/>
      <c r="E107" s="42"/>
      <c r="F107" s="42">
        <f t="shared" si="0"/>
        <v>0.35946476246190645</v>
      </c>
      <c r="G107" s="25"/>
    </row>
    <row r="108" spans="1:7" x14ac:dyDescent="0.25">
      <c r="A108" s="25" t="s">
        <v>689</v>
      </c>
      <c r="B108" s="51" t="s">
        <v>690</v>
      </c>
      <c r="C108" s="42">
        <v>4.4911739188897806E-2</v>
      </c>
      <c r="D108" s="42"/>
      <c r="E108" s="42"/>
      <c r="F108" s="42">
        <f t="shared" si="0"/>
        <v>4.4911739188897806E-2</v>
      </c>
      <c r="G108" s="25"/>
    </row>
    <row r="109" spans="1:7" x14ac:dyDescent="0.25">
      <c r="A109" s="25" t="s">
        <v>691</v>
      </c>
      <c r="B109" s="51" t="s">
        <v>692</v>
      </c>
      <c r="C109" s="42">
        <v>7.1663720282502771E-2</v>
      </c>
      <c r="D109" s="42"/>
      <c r="E109" s="42"/>
      <c r="F109" s="42">
        <f t="shared" si="0"/>
        <v>7.1663720282502771E-2</v>
      </c>
      <c r="G109" s="25"/>
    </row>
    <row r="110" spans="1:7" x14ac:dyDescent="0.25">
      <c r="A110" s="25" t="s">
        <v>693</v>
      </c>
      <c r="B110" s="51" t="s">
        <v>694</v>
      </c>
      <c r="C110" s="42">
        <v>7.3825888050183919E-2</v>
      </c>
      <c r="D110" s="42"/>
      <c r="E110" s="42"/>
      <c r="F110" s="42">
        <f t="shared" si="0"/>
        <v>7.3825888050183919E-2</v>
      </c>
      <c r="G110" s="25"/>
    </row>
    <row r="111" spans="1:7" x14ac:dyDescent="0.25">
      <c r="A111" s="25" t="s">
        <v>695</v>
      </c>
      <c r="B111" s="51" t="s">
        <v>696</v>
      </c>
      <c r="C111" s="42">
        <v>3.5029590045398296E-2</v>
      </c>
      <c r="D111" s="42"/>
      <c r="E111" s="42"/>
      <c r="F111" s="42">
        <f t="shared" si="0"/>
        <v>3.5029590045398296E-2</v>
      </c>
      <c r="G111" s="25"/>
    </row>
    <row r="112" spans="1:7" x14ac:dyDescent="0.25">
      <c r="A112" s="25" t="s">
        <v>697</v>
      </c>
      <c r="B112" s="51" t="s">
        <v>698</v>
      </c>
      <c r="C112" s="42">
        <v>0.10113884235239949</v>
      </c>
      <c r="D112" s="42"/>
      <c r="E112" s="42"/>
      <c r="F112" s="42">
        <f t="shared" si="0"/>
        <v>0.10113884235239949</v>
      </c>
      <c r="G112" s="25"/>
    </row>
    <row r="113" spans="1:7" x14ac:dyDescent="0.25">
      <c r="A113" s="25" t="s">
        <v>699</v>
      </c>
      <c r="B113" s="51" t="s">
        <v>700</v>
      </c>
      <c r="C113" s="42">
        <v>8.3806529638702065E-7</v>
      </c>
      <c r="D113" s="42"/>
      <c r="E113" s="42"/>
      <c r="F113" s="42">
        <f t="shared" si="0"/>
        <v>8.3806529638702065E-7</v>
      </c>
      <c r="G113" s="25"/>
    </row>
    <row r="114" spans="1:7" x14ac:dyDescent="0.25">
      <c r="A114" s="25" t="s">
        <v>701</v>
      </c>
      <c r="B114" s="51"/>
      <c r="C114" s="42"/>
      <c r="D114" s="42"/>
      <c r="E114" s="42"/>
      <c r="F114" s="42" t="str">
        <f t="shared" si="0"/>
        <v/>
      </c>
      <c r="G114" s="25"/>
    </row>
    <row r="115" spans="1:7" x14ac:dyDescent="0.25">
      <c r="A115" s="25" t="s">
        <v>702</v>
      </c>
      <c r="B115" s="51"/>
      <c r="C115" s="42"/>
      <c r="D115" s="42"/>
      <c r="E115" s="42"/>
      <c r="F115" s="42" t="str">
        <f t="shared" si="0"/>
        <v/>
      </c>
      <c r="G115" s="25"/>
    </row>
    <row r="116" spans="1:7" x14ac:dyDescent="0.25">
      <c r="A116" s="25" t="s">
        <v>703</v>
      </c>
      <c r="B116" s="51"/>
      <c r="C116" s="42"/>
      <c r="D116" s="42"/>
      <c r="E116" s="42"/>
      <c r="F116" s="42" t="str">
        <f t="shared" si="0"/>
        <v/>
      </c>
      <c r="G116" s="25"/>
    </row>
    <row r="117" spans="1:7" x14ac:dyDescent="0.25">
      <c r="A117" s="25" t="s">
        <v>704</v>
      </c>
      <c r="B117" s="51"/>
      <c r="C117" s="42"/>
      <c r="D117" s="42"/>
      <c r="E117" s="42"/>
      <c r="F117" s="42" t="str">
        <f t="shared" si="0"/>
        <v/>
      </c>
      <c r="G117" s="25"/>
    </row>
    <row r="118" spans="1:7" x14ac:dyDescent="0.25">
      <c r="A118" s="25" t="s">
        <v>705</v>
      </c>
      <c r="B118" s="51"/>
      <c r="C118" s="42"/>
      <c r="D118" s="42"/>
      <c r="E118" s="42"/>
      <c r="F118" s="42" t="str">
        <f t="shared" si="0"/>
        <v/>
      </c>
      <c r="G118" s="25"/>
    </row>
    <row r="119" spans="1:7" x14ac:dyDescent="0.25">
      <c r="A119" s="25" t="s">
        <v>706</v>
      </c>
      <c r="B119" s="51"/>
      <c r="C119" s="42"/>
      <c r="D119" s="42"/>
      <c r="E119" s="42"/>
      <c r="F119" s="42" t="str">
        <f t="shared" si="0"/>
        <v/>
      </c>
      <c r="G119" s="25"/>
    </row>
    <row r="120" spans="1:7" x14ac:dyDescent="0.25">
      <c r="A120" s="25" t="s">
        <v>707</v>
      </c>
      <c r="B120" s="51"/>
      <c r="C120" s="42"/>
      <c r="D120" s="42"/>
      <c r="E120" s="42"/>
      <c r="F120" s="42" t="str">
        <f t="shared" si="0"/>
        <v/>
      </c>
      <c r="G120" s="25"/>
    </row>
    <row r="121" spans="1:7" x14ac:dyDescent="0.25">
      <c r="A121" s="25" t="s">
        <v>708</v>
      </c>
      <c r="B121" s="51"/>
      <c r="C121" s="42"/>
      <c r="D121" s="42"/>
      <c r="E121" s="42"/>
      <c r="F121" s="42" t="str">
        <f t="shared" si="0"/>
        <v/>
      </c>
      <c r="G121" s="25"/>
    </row>
    <row r="122" spans="1:7" x14ac:dyDescent="0.25">
      <c r="A122" s="25" t="s">
        <v>709</v>
      </c>
      <c r="B122" s="51"/>
      <c r="C122" s="42"/>
      <c r="D122" s="42"/>
      <c r="E122" s="42"/>
      <c r="F122" s="42" t="str">
        <f t="shared" si="0"/>
        <v/>
      </c>
      <c r="G122" s="25"/>
    </row>
    <row r="123" spans="1:7" x14ac:dyDescent="0.25">
      <c r="A123" s="25" t="s">
        <v>710</v>
      </c>
      <c r="B123" s="51"/>
      <c r="C123" s="42"/>
      <c r="D123" s="42"/>
      <c r="E123" s="42"/>
      <c r="F123" s="42" t="str">
        <f t="shared" si="0"/>
        <v/>
      </c>
      <c r="G123" s="25"/>
    </row>
    <row r="124" spans="1:7" x14ac:dyDescent="0.25">
      <c r="A124" s="25" t="s">
        <v>711</v>
      </c>
      <c r="B124" s="51"/>
      <c r="C124" s="42"/>
      <c r="D124" s="42"/>
      <c r="E124" s="42"/>
      <c r="F124" s="42" t="str">
        <f t="shared" si="0"/>
        <v/>
      </c>
      <c r="G124" s="25"/>
    </row>
    <row r="125" spans="1:7" x14ac:dyDescent="0.25">
      <c r="A125" s="25" t="s">
        <v>712</v>
      </c>
      <c r="B125" s="51"/>
      <c r="C125" s="42"/>
      <c r="D125" s="42"/>
      <c r="E125" s="42"/>
      <c r="F125" s="42" t="str">
        <f t="shared" si="0"/>
        <v/>
      </c>
      <c r="G125" s="25"/>
    </row>
    <row r="126" spans="1:7" x14ac:dyDescent="0.25">
      <c r="A126" s="25" t="s">
        <v>713</v>
      </c>
      <c r="B126" s="51"/>
      <c r="C126" s="42"/>
      <c r="D126" s="42"/>
      <c r="E126" s="42"/>
      <c r="F126" s="42" t="str">
        <f t="shared" si="0"/>
        <v/>
      </c>
      <c r="G126" s="25"/>
    </row>
    <row r="127" spans="1:7" x14ac:dyDescent="0.25">
      <c r="A127" s="25" t="s">
        <v>714</v>
      </c>
      <c r="B127" s="51"/>
      <c r="C127" s="42"/>
      <c r="D127" s="42"/>
      <c r="E127" s="42"/>
      <c r="F127" s="42" t="str">
        <f t="shared" si="0"/>
        <v/>
      </c>
      <c r="G127" s="25"/>
    </row>
    <row r="128" spans="1:7" x14ac:dyDescent="0.25">
      <c r="A128" s="25" t="s">
        <v>715</v>
      </c>
      <c r="B128" s="51"/>
      <c r="C128" s="42"/>
      <c r="D128" s="42"/>
      <c r="E128" s="42"/>
      <c r="F128" s="42" t="str">
        <f t="shared" si="0"/>
        <v/>
      </c>
      <c r="G128" s="25"/>
    </row>
    <row r="129" spans="1:7" x14ac:dyDescent="0.25">
      <c r="A129" s="25" t="s">
        <v>716</v>
      </c>
      <c r="B129" s="51"/>
      <c r="C129" s="42"/>
      <c r="D129" s="42"/>
      <c r="E129" s="42"/>
      <c r="F129" s="42" t="str">
        <f t="shared" si="0"/>
        <v/>
      </c>
      <c r="G129" s="25"/>
    </row>
    <row r="130" spans="1:7" x14ac:dyDescent="0.25">
      <c r="A130" s="25" t="s">
        <v>717</v>
      </c>
      <c r="B130" s="51"/>
      <c r="C130" s="42"/>
      <c r="D130" s="42"/>
      <c r="E130" s="42"/>
      <c r="F130" s="42" t="str">
        <f t="shared" si="0"/>
        <v/>
      </c>
      <c r="G130" s="25"/>
    </row>
    <row r="131" spans="1:7" x14ac:dyDescent="0.25">
      <c r="A131" s="25" t="s">
        <v>718</v>
      </c>
      <c r="B131" s="51"/>
      <c r="C131" s="42"/>
      <c r="D131" s="42"/>
      <c r="E131" s="42"/>
      <c r="F131" s="42" t="str">
        <f t="shared" si="0"/>
        <v/>
      </c>
      <c r="G131" s="25"/>
    </row>
    <row r="132" spans="1:7" x14ac:dyDescent="0.25">
      <c r="A132" s="25" t="s">
        <v>719</v>
      </c>
      <c r="B132" s="51"/>
      <c r="C132" s="42"/>
      <c r="D132" s="42"/>
      <c r="E132" s="42"/>
      <c r="F132" s="42" t="str">
        <f t="shared" si="0"/>
        <v/>
      </c>
      <c r="G132" s="25"/>
    </row>
    <row r="133" spans="1:7" x14ac:dyDescent="0.25">
      <c r="A133" s="25" t="s">
        <v>720</v>
      </c>
      <c r="B133" s="51"/>
      <c r="C133" s="42"/>
      <c r="D133" s="42"/>
      <c r="E133" s="42"/>
      <c r="F133" s="42" t="str">
        <f t="shared" si="0"/>
        <v/>
      </c>
      <c r="G133" s="25"/>
    </row>
    <row r="134" spans="1:7" x14ac:dyDescent="0.25">
      <c r="A134" s="25" t="s">
        <v>721</v>
      </c>
      <c r="B134" s="51"/>
      <c r="C134" s="42"/>
      <c r="D134" s="42"/>
      <c r="E134" s="42"/>
      <c r="F134" s="42" t="str">
        <f t="shared" si="0"/>
        <v/>
      </c>
      <c r="G134" s="25"/>
    </row>
    <row r="135" spans="1:7" x14ac:dyDescent="0.25">
      <c r="A135" s="25" t="s">
        <v>722</v>
      </c>
      <c r="B135" s="51"/>
      <c r="C135" s="42"/>
      <c r="D135" s="42"/>
      <c r="E135" s="42"/>
      <c r="F135" s="42" t="str">
        <f t="shared" si="0"/>
        <v/>
      </c>
      <c r="G135" s="25"/>
    </row>
    <row r="136" spans="1:7" x14ac:dyDescent="0.25">
      <c r="A136" s="25" t="s">
        <v>723</v>
      </c>
      <c r="B136" s="51"/>
      <c r="C136" s="42"/>
      <c r="D136" s="42"/>
      <c r="E136" s="42"/>
      <c r="F136" s="42" t="str">
        <f t="shared" si="0"/>
        <v/>
      </c>
      <c r="G136" s="25"/>
    </row>
    <row r="137" spans="1:7" x14ac:dyDescent="0.25">
      <c r="A137" s="25" t="s">
        <v>724</v>
      </c>
      <c r="B137" s="51"/>
      <c r="C137" s="42"/>
      <c r="D137" s="42"/>
      <c r="E137" s="42"/>
      <c r="F137" s="42" t="str">
        <f t="shared" si="0"/>
        <v/>
      </c>
      <c r="G137" s="25"/>
    </row>
    <row r="138" spans="1:7" x14ac:dyDescent="0.25">
      <c r="A138" s="25" t="s">
        <v>725</v>
      </c>
      <c r="B138" s="51"/>
      <c r="C138" s="42"/>
      <c r="D138" s="42"/>
      <c r="E138" s="42"/>
      <c r="F138" s="42" t="str">
        <f t="shared" si="0"/>
        <v/>
      </c>
      <c r="G138" s="25"/>
    </row>
    <row r="139" spans="1:7" x14ac:dyDescent="0.25">
      <c r="A139" s="25" t="s">
        <v>726</v>
      </c>
      <c r="B139" s="51"/>
      <c r="C139" s="42"/>
      <c r="D139" s="42"/>
      <c r="E139" s="42"/>
      <c r="F139" s="42" t="str">
        <f t="shared" si="0"/>
        <v/>
      </c>
      <c r="G139" s="25"/>
    </row>
    <row r="140" spans="1:7" x14ac:dyDescent="0.25">
      <c r="A140" s="25" t="s">
        <v>727</v>
      </c>
      <c r="B140" s="51"/>
      <c r="C140" s="42"/>
      <c r="D140" s="42"/>
      <c r="E140" s="42"/>
      <c r="F140" s="42" t="str">
        <f t="shared" si="0"/>
        <v/>
      </c>
      <c r="G140" s="25"/>
    </row>
    <row r="141" spans="1:7" x14ac:dyDescent="0.25">
      <c r="A141" s="25" t="s">
        <v>728</v>
      </c>
      <c r="B141" s="51"/>
      <c r="C141" s="42"/>
      <c r="D141" s="42"/>
      <c r="E141" s="42"/>
      <c r="F141" s="42" t="str">
        <f t="shared" si="0"/>
        <v/>
      </c>
      <c r="G141" s="25"/>
    </row>
    <row r="142" spans="1:7" x14ac:dyDescent="0.25">
      <c r="A142" s="25" t="s">
        <v>729</v>
      </c>
      <c r="B142" s="51"/>
      <c r="C142" s="42"/>
      <c r="D142" s="42"/>
      <c r="E142" s="42"/>
      <c r="F142" s="42" t="str">
        <f t="shared" si="0"/>
        <v/>
      </c>
      <c r="G142" s="25"/>
    </row>
    <row r="143" spans="1:7" x14ac:dyDescent="0.25">
      <c r="A143" s="25" t="s">
        <v>730</v>
      </c>
      <c r="B143" s="51"/>
      <c r="C143" s="42"/>
      <c r="D143" s="42"/>
      <c r="E143" s="42"/>
      <c r="F143" s="42" t="str">
        <f t="shared" si="0"/>
        <v/>
      </c>
      <c r="G143" s="25"/>
    </row>
    <row r="144" spans="1:7" x14ac:dyDescent="0.25">
      <c r="A144" s="25" t="s">
        <v>731</v>
      </c>
      <c r="B144" s="51"/>
      <c r="C144" s="42"/>
      <c r="D144" s="42"/>
      <c r="E144" s="42"/>
      <c r="F144" s="42" t="str">
        <f t="shared" si="0"/>
        <v/>
      </c>
      <c r="G144" s="25"/>
    </row>
    <row r="145" spans="1:7" x14ac:dyDescent="0.25">
      <c r="A145" s="25" t="s">
        <v>732</v>
      </c>
      <c r="B145" s="51"/>
      <c r="C145" s="42"/>
      <c r="D145" s="42"/>
      <c r="E145" s="42"/>
      <c r="F145" s="42" t="str">
        <f t="shared" si="0"/>
        <v/>
      </c>
      <c r="G145" s="25"/>
    </row>
    <row r="146" spans="1:7" x14ac:dyDescent="0.25">
      <c r="A146" s="25" t="s">
        <v>733</v>
      </c>
      <c r="B146" s="51"/>
      <c r="C146" s="42"/>
      <c r="D146" s="42"/>
      <c r="E146" s="42"/>
      <c r="F146" s="42" t="str">
        <f t="shared" si="0"/>
        <v/>
      </c>
      <c r="G146" s="25"/>
    </row>
    <row r="147" spans="1:7" x14ac:dyDescent="0.25">
      <c r="A147" s="25" t="s">
        <v>734</v>
      </c>
      <c r="B147" s="51"/>
      <c r="C147" s="42"/>
      <c r="D147" s="42"/>
      <c r="E147" s="42"/>
      <c r="F147" s="42" t="str">
        <f t="shared" si="0"/>
        <v/>
      </c>
      <c r="G147" s="25"/>
    </row>
    <row r="148" spans="1:7" x14ac:dyDescent="0.25">
      <c r="A148" s="25" t="s">
        <v>735</v>
      </c>
      <c r="B148" s="51"/>
      <c r="C148" s="42"/>
      <c r="D148" s="42"/>
      <c r="E148" s="42"/>
      <c r="F148" s="42" t="str">
        <f t="shared" si="0"/>
        <v/>
      </c>
      <c r="G148" s="25"/>
    </row>
    <row r="149" spans="1:7" x14ac:dyDescent="0.25">
      <c r="A149" s="36"/>
      <c r="B149" s="37" t="s">
        <v>736</v>
      </c>
      <c r="C149" s="36" t="s">
        <v>574</v>
      </c>
      <c r="D149" s="36" t="s">
        <v>575</v>
      </c>
      <c r="E149" s="46"/>
      <c r="F149" s="38" t="s">
        <v>539</v>
      </c>
      <c r="G149" s="38"/>
    </row>
    <row r="150" spans="1:7" x14ac:dyDescent="0.25">
      <c r="A150" s="25" t="s">
        <v>737</v>
      </c>
      <c r="B150" s="25" t="s">
        <v>738</v>
      </c>
      <c r="C150" s="42">
        <v>0.99604151527948515</v>
      </c>
      <c r="D150" s="42"/>
      <c r="E150" s="53"/>
      <c r="F150" s="42">
        <f>C150</f>
        <v>0.99604151527948515</v>
      </c>
      <c r="G150" s="20"/>
    </row>
    <row r="151" spans="1:7" x14ac:dyDescent="0.25">
      <c r="A151" s="25" t="s">
        <v>739</v>
      </c>
      <c r="B151" s="25" t="s">
        <v>740</v>
      </c>
      <c r="C151" s="42">
        <f>1-C150</f>
        <v>3.9584847205148543E-3</v>
      </c>
      <c r="D151" s="42"/>
      <c r="E151" s="53"/>
      <c r="F151" s="42">
        <f>C151</f>
        <v>3.9584847205148543E-3</v>
      </c>
      <c r="G151" s="20"/>
    </row>
    <row r="152" spans="1:7" x14ac:dyDescent="0.25">
      <c r="A152" s="25" t="s">
        <v>741</v>
      </c>
      <c r="B152" s="25" t="s">
        <v>100</v>
      </c>
      <c r="C152" s="42">
        <v>0</v>
      </c>
      <c r="D152" s="42"/>
      <c r="E152" s="53"/>
      <c r="F152" s="42">
        <f>C152</f>
        <v>0</v>
      </c>
      <c r="G152" s="20"/>
    </row>
    <row r="153" spans="1:7" hidden="1" outlineLevel="1" x14ac:dyDescent="0.25">
      <c r="A153" s="25" t="s">
        <v>742</v>
      </c>
      <c r="B153" s="25"/>
      <c r="C153" s="42"/>
      <c r="D153" s="42"/>
      <c r="E153" s="53"/>
      <c r="F153" s="42"/>
      <c r="G153" s="20"/>
    </row>
    <row r="154" spans="1:7" hidden="1" outlineLevel="1" x14ac:dyDescent="0.25">
      <c r="A154" s="25" t="s">
        <v>743</v>
      </c>
      <c r="B154" s="25"/>
      <c r="C154" s="42"/>
      <c r="D154" s="42"/>
      <c r="E154" s="53"/>
      <c r="F154" s="42"/>
      <c r="G154" s="20"/>
    </row>
    <row r="155" spans="1:7" hidden="1" outlineLevel="1" x14ac:dyDescent="0.25">
      <c r="A155" s="25" t="s">
        <v>744</v>
      </c>
      <c r="B155" s="25"/>
      <c r="C155" s="42"/>
      <c r="D155" s="42"/>
      <c r="E155" s="53"/>
      <c r="F155" s="42"/>
      <c r="G155" s="20"/>
    </row>
    <row r="156" spans="1:7" hidden="1" outlineLevel="1" x14ac:dyDescent="0.25">
      <c r="A156" s="25" t="s">
        <v>745</v>
      </c>
      <c r="B156" s="25"/>
      <c r="C156" s="42"/>
      <c r="D156" s="42"/>
      <c r="E156" s="53"/>
      <c r="F156" s="42"/>
      <c r="G156" s="20"/>
    </row>
    <row r="157" spans="1:7" hidden="1" outlineLevel="1" x14ac:dyDescent="0.25">
      <c r="A157" s="25" t="s">
        <v>746</v>
      </c>
      <c r="B157" s="25"/>
      <c r="C157" s="42"/>
      <c r="D157" s="42"/>
      <c r="E157" s="53"/>
      <c r="F157" s="42"/>
      <c r="G157" s="20"/>
    </row>
    <row r="158" spans="1:7" hidden="1" outlineLevel="1" x14ac:dyDescent="0.25">
      <c r="A158" s="25" t="s">
        <v>747</v>
      </c>
      <c r="B158" s="25"/>
      <c r="C158" s="42"/>
      <c r="D158" s="42"/>
      <c r="E158" s="53"/>
      <c r="F158" s="42"/>
      <c r="G158" s="20"/>
    </row>
    <row r="159" spans="1:7" collapsed="1" x14ac:dyDescent="0.25">
      <c r="A159" s="36"/>
      <c r="B159" s="37" t="s">
        <v>748</v>
      </c>
      <c r="C159" s="36" t="s">
        <v>574</v>
      </c>
      <c r="D159" s="36" t="s">
        <v>575</v>
      </c>
      <c r="E159" s="46"/>
      <c r="F159" s="38" t="s">
        <v>539</v>
      </c>
      <c r="G159" s="38"/>
    </row>
    <row r="160" spans="1:7" x14ac:dyDescent="0.25">
      <c r="A160" s="25" t="s">
        <v>749</v>
      </c>
      <c r="B160" s="25" t="s">
        <v>750</v>
      </c>
      <c r="C160" s="42">
        <v>3.4224516318787633E-4</v>
      </c>
      <c r="D160" s="42"/>
      <c r="E160" s="53"/>
      <c r="F160" s="42">
        <f>C160</f>
        <v>3.4224516318787633E-4</v>
      </c>
      <c r="G160" s="20"/>
    </row>
    <row r="161" spans="1:7" x14ac:dyDescent="0.25">
      <c r="A161" s="25" t="s">
        <v>751</v>
      </c>
      <c r="B161" s="25" t="s">
        <v>752</v>
      </c>
      <c r="C161" s="42">
        <f>1-C160</f>
        <v>0.99965775483681207</v>
      </c>
      <c r="D161" s="42"/>
      <c r="E161" s="53"/>
      <c r="F161" s="42">
        <f>C161</f>
        <v>0.99965775483681207</v>
      </c>
      <c r="G161" s="20"/>
    </row>
    <row r="162" spans="1:7" x14ac:dyDescent="0.25">
      <c r="A162" s="25" t="s">
        <v>753</v>
      </c>
      <c r="B162" s="25" t="s">
        <v>100</v>
      </c>
      <c r="C162" s="42">
        <v>0</v>
      </c>
      <c r="D162" s="42"/>
      <c r="E162" s="53"/>
      <c r="F162" s="42">
        <f>C162</f>
        <v>0</v>
      </c>
      <c r="G162" s="20"/>
    </row>
    <row r="163" spans="1:7" hidden="1" outlineLevel="1" x14ac:dyDescent="0.25">
      <c r="A163" s="25" t="s">
        <v>754</v>
      </c>
      <c r="B163" s="25"/>
      <c r="C163" s="25"/>
      <c r="D163" s="25"/>
      <c r="E163" s="20"/>
      <c r="F163" s="25"/>
      <c r="G163" s="20"/>
    </row>
    <row r="164" spans="1:7" hidden="1" outlineLevel="1" x14ac:dyDescent="0.25">
      <c r="A164" s="25" t="s">
        <v>755</v>
      </c>
      <c r="B164" s="25"/>
      <c r="C164" s="25"/>
      <c r="D164" s="25"/>
      <c r="E164" s="20"/>
      <c r="F164" s="25"/>
      <c r="G164" s="20"/>
    </row>
    <row r="165" spans="1:7" hidden="1" outlineLevel="1" x14ac:dyDescent="0.25">
      <c r="A165" s="25" t="s">
        <v>756</v>
      </c>
      <c r="B165" s="25"/>
      <c r="C165" s="25"/>
      <c r="D165" s="25"/>
      <c r="E165" s="20"/>
      <c r="F165" s="25"/>
      <c r="G165" s="20"/>
    </row>
    <row r="166" spans="1:7" hidden="1" outlineLevel="1" x14ac:dyDescent="0.25">
      <c r="A166" s="25" t="s">
        <v>757</v>
      </c>
      <c r="B166" s="25"/>
      <c r="C166" s="25"/>
      <c r="D166" s="25"/>
      <c r="E166" s="20"/>
      <c r="F166" s="25"/>
      <c r="G166" s="20"/>
    </row>
    <row r="167" spans="1:7" hidden="1" outlineLevel="1" x14ac:dyDescent="0.25">
      <c r="A167" s="25" t="s">
        <v>758</v>
      </c>
      <c r="B167" s="25"/>
      <c r="C167" s="25"/>
      <c r="D167" s="25"/>
      <c r="E167" s="20"/>
      <c r="F167" s="25"/>
      <c r="G167" s="20"/>
    </row>
    <row r="168" spans="1:7" hidden="1" outlineLevel="1" x14ac:dyDescent="0.25">
      <c r="A168" s="25" t="s">
        <v>759</v>
      </c>
      <c r="B168" s="25"/>
      <c r="C168" s="25"/>
      <c r="D168" s="25"/>
      <c r="E168" s="20"/>
      <c r="F168" s="25"/>
      <c r="G168" s="20"/>
    </row>
    <row r="169" spans="1:7" collapsed="1" x14ac:dyDescent="0.25">
      <c r="A169" s="36"/>
      <c r="B169" s="37" t="s">
        <v>760</v>
      </c>
      <c r="C169" s="36" t="s">
        <v>574</v>
      </c>
      <c r="D169" s="36" t="s">
        <v>575</v>
      </c>
      <c r="E169" s="46"/>
      <c r="F169" s="38" t="s">
        <v>539</v>
      </c>
      <c r="G169" s="38"/>
    </row>
    <row r="170" spans="1:7" x14ac:dyDescent="0.25">
      <c r="A170" s="25" t="s">
        <v>761</v>
      </c>
      <c r="B170" s="54" t="s">
        <v>762</v>
      </c>
      <c r="C170" s="42">
        <v>3.5605821865317265E-2</v>
      </c>
      <c r="D170" s="42"/>
      <c r="E170" s="53"/>
      <c r="F170" s="42">
        <f>C170</f>
        <v>3.5605821865317265E-2</v>
      </c>
      <c r="G170" s="20"/>
    </row>
    <row r="171" spans="1:7" x14ac:dyDescent="0.25">
      <c r="A171" s="25" t="s">
        <v>763</v>
      </c>
      <c r="B171" s="54" t="s">
        <v>764</v>
      </c>
      <c r="C171" s="42">
        <v>0.1520189265621896</v>
      </c>
      <c r="D171" s="42"/>
      <c r="E171" s="53"/>
      <c r="F171" s="42">
        <f>C171</f>
        <v>0.1520189265621896</v>
      </c>
      <c r="G171" s="20"/>
    </row>
    <row r="172" spans="1:7" x14ac:dyDescent="0.25">
      <c r="A172" s="25" t="s">
        <v>765</v>
      </c>
      <c r="B172" s="54" t="s">
        <v>766</v>
      </c>
      <c r="C172" s="42">
        <v>0.15388674848207529</v>
      </c>
      <c r="D172" s="42"/>
      <c r="E172" s="42"/>
      <c r="F172" s="42">
        <f>C172</f>
        <v>0.15388674848207529</v>
      </c>
      <c r="G172" s="20"/>
    </row>
    <row r="173" spans="1:7" x14ac:dyDescent="0.25">
      <c r="A173" s="25" t="s">
        <v>767</v>
      </c>
      <c r="B173" s="54" t="s">
        <v>768</v>
      </c>
      <c r="C173" s="42">
        <v>0.30415031280461569</v>
      </c>
      <c r="D173" s="42"/>
      <c r="E173" s="42"/>
      <c r="F173" s="42">
        <f>C173</f>
        <v>0.30415031280461569</v>
      </c>
      <c r="G173" s="20"/>
    </row>
    <row r="174" spans="1:7" x14ac:dyDescent="0.25">
      <c r="A174" s="25" t="s">
        <v>769</v>
      </c>
      <c r="B174" s="54" t="s">
        <v>770</v>
      </c>
      <c r="C174" s="42">
        <v>0.35433819028580227</v>
      </c>
      <c r="D174" s="42"/>
      <c r="E174" s="42"/>
      <c r="F174" s="42">
        <f>C174</f>
        <v>0.35433819028580227</v>
      </c>
      <c r="G174" s="20"/>
    </row>
    <row r="175" spans="1:7" hidden="1" outlineLevel="1" x14ac:dyDescent="0.25">
      <c r="A175" s="25" t="s">
        <v>771</v>
      </c>
      <c r="B175" s="47"/>
      <c r="C175" s="42"/>
      <c r="D175" s="42"/>
      <c r="E175" s="42"/>
      <c r="F175" s="42"/>
      <c r="G175" s="20"/>
    </row>
    <row r="176" spans="1:7" hidden="1" outlineLevel="1" x14ac:dyDescent="0.25">
      <c r="A176" s="25" t="s">
        <v>772</v>
      </c>
      <c r="B176" s="47"/>
      <c r="C176" s="42"/>
      <c r="D176" s="42"/>
      <c r="E176" s="42"/>
      <c r="F176" s="42"/>
      <c r="G176" s="20"/>
    </row>
    <row r="177" spans="1:7" hidden="1" outlineLevel="1" x14ac:dyDescent="0.25">
      <c r="A177" s="25" t="s">
        <v>773</v>
      </c>
      <c r="B177" s="54"/>
      <c r="C177" s="42"/>
      <c r="D177" s="42"/>
      <c r="E177" s="42"/>
      <c r="F177" s="42"/>
      <c r="G177" s="20"/>
    </row>
    <row r="178" spans="1:7" hidden="1" outlineLevel="1" x14ac:dyDescent="0.25">
      <c r="A178" s="25" t="s">
        <v>774</v>
      </c>
      <c r="B178" s="54"/>
      <c r="C178" s="42"/>
      <c r="D178" s="42"/>
      <c r="E178" s="42"/>
      <c r="F178" s="42"/>
      <c r="G178" s="20"/>
    </row>
    <row r="179" spans="1:7" collapsed="1" x14ac:dyDescent="0.25">
      <c r="A179" s="36"/>
      <c r="B179" s="37" t="s">
        <v>775</v>
      </c>
      <c r="C179" s="36" t="s">
        <v>574</v>
      </c>
      <c r="D179" s="36" t="s">
        <v>575</v>
      </c>
      <c r="E179" s="46"/>
      <c r="F179" s="38" t="s">
        <v>539</v>
      </c>
      <c r="G179" s="38"/>
    </row>
    <row r="180" spans="1:7" s="421" customFormat="1" x14ac:dyDescent="0.25">
      <c r="A180" s="411" t="s">
        <v>776</v>
      </c>
      <c r="B180" s="411" t="s">
        <v>777</v>
      </c>
      <c r="C180" s="420">
        <v>0</v>
      </c>
      <c r="D180" s="420"/>
      <c r="E180" s="53"/>
      <c r="F180" s="420">
        <f>C180</f>
        <v>0</v>
      </c>
      <c r="G180" s="414"/>
    </row>
    <row r="181" spans="1:7" s="421" customFormat="1" x14ac:dyDescent="0.25">
      <c r="A181" s="411" t="s">
        <v>778</v>
      </c>
      <c r="B181" s="411" t="s">
        <v>779</v>
      </c>
      <c r="C181" s="420">
        <v>0</v>
      </c>
      <c r="D181" s="420"/>
      <c r="E181" s="53"/>
      <c r="F181" s="420">
        <f>C181</f>
        <v>0</v>
      </c>
      <c r="G181" s="414"/>
    </row>
    <row r="182" spans="1:7" s="421" customFormat="1" x14ac:dyDescent="0.25">
      <c r="A182" s="411" t="s">
        <v>780</v>
      </c>
      <c r="B182" s="411"/>
      <c r="C182" s="420"/>
      <c r="D182" s="420"/>
      <c r="E182" s="53"/>
      <c r="F182" s="420"/>
      <c r="G182" s="414"/>
    </row>
    <row r="183" spans="1:7" s="421" customFormat="1" x14ac:dyDescent="0.25">
      <c r="A183" s="411" t="s">
        <v>781</v>
      </c>
      <c r="B183" s="411"/>
      <c r="C183" s="420"/>
      <c r="D183" s="420"/>
      <c r="E183" s="53"/>
      <c r="F183" s="420"/>
      <c r="G183" s="414"/>
    </row>
    <row r="184" spans="1:7" x14ac:dyDescent="0.25">
      <c r="A184" s="411" t="s">
        <v>782</v>
      </c>
      <c r="B184" s="25"/>
      <c r="C184" s="42"/>
      <c r="D184" s="42"/>
      <c r="E184" s="53"/>
      <c r="F184" s="42"/>
      <c r="G184" s="20"/>
    </row>
    <row r="185" spans="1:7" ht="18.75" x14ac:dyDescent="0.25">
      <c r="A185" s="55"/>
      <c r="B185" s="56" t="s">
        <v>536</v>
      </c>
      <c r="C185" s="55"/>
      <c r="D185" s="55"/>
      <c r="E185" s="55"/>
      <c r="F185" s="57"/>
      <c r="G185" s="57"/>
    </row>
    <row r="186" spans="1:7" x14ac:dyDescent="0.25">
      <c r="A186" s="36"/>
      <c r="B186" s="37" t="s">
        <v>783</v>
      </c>
      <c r="C186" s="36" t="s">
        <v>784</v>
      </c>
      <c r="D186" s="36" t="s">
        <v>785</v>
      </c>
      <c r="E186" s="46"/>
      <c r="F186" s="36" t="s">
        <v>574</v>
      </c>
      <c r="G186" s="36" t="s">
        <v>786</v>
      </c>
    </row>
    <row r="187" spans="1:7" x14ac:dyDescent="0.25">
      <c r="A187" s="25" t="s">
        <v>787</v>
      </c>
      <c r="B187" s="51" t="s">
        <v>788</v>
      </c>
      <c r="C187" s="39">
        <f>C214/D214*1000</f>
        <v>131.93389059719397</v>
      </c>
      <c r="D187" s="25"/>
      <c r="E187" s="58"/>
      <c r="F187" s="59"/>
      <c r="G187" s="59"/>
    </row>
    <row r="188" spans="1:7" x14ac:dyDescent="0.25">
      <c r="A188" s="58"/>
      <c r="B188" s="60"/>
      <c r="C188" s="58"/>
      <c r="D188" s="58"/>
      <c r="E188" s="58"/>
      <c r="F188" s="59"/>
      <c r="G188" s="59"/>
    </row>
    <row r="189" spans="1:7" x14ac:dyDescent="0.25">
      <c r="A189" s="25"/>
      <c r="B189" s="51" t="s">
        <v>789</v>
      </c>
      <c r="C189" s="58"/>
      <c r="D189" s="58"/>
      <c r="E189" s="58"/>
      <c r="F189" s="59"/>
      <c r="G189" s="59"/>
    </row>
    <row r="190" spans="1:7" x14ac:dyDescent="0.25">
      <c r="A190" s="25" t="s">
        <v>790</v>
      </c>
      <c r="B190" s="51" t="s">
        <v>791</v>
      </c>
      <c r="C190" s="39">
        <v>29003.789170159998</v>
      </c>
      <c r="D190" s="61">
        <v>327390</v>
      </c>
      <c r="E190" s="58"/>
      <c r="F190" s="40">
        <f>C190/C$214</f>
        <v>0.52841454711384339</v>
      </c>
      <c r="G190" s="40">
        <f>D190/D$214</f>
        <v>0.78694033348636749</v>
      </c>
    </row>
    <row r="191" spans="1:7" x14ac:dyDescent="0.25">
      <c r="A191" s="25" t="s">
        <v>792</v>
      </c>
      <c r="B191" s="51" t="s">
        <v>793</v>
      </c>
      <c r="C191" s="39">
        <v>21333.020952940002</v>
      </c>
      <c r="D191" s="61">
        <v>78512</v>
      </c>
      <c r="E191" s="58"/>
      <c r="F191" s="40">
        <f t="shared" ref="F191:F195" si="1">C191/C$214</f>
        <v>0.38866227234252571</v>
      </c>
      <c r="G191" s="40">
        <f t="shared" ref="G191:G195" si="2">D191/D$214</f>
        <v>0.18871761343560184</v>
      </c>
    </row>
    <row r="192" spans="1:7" x14ac:dyDescent="0.25">
      <c r="A192" s="25" t="s">
        <v>794</v>
      </c>
      <c r="B192" s="51" t="s">
        <v>795</v>
      </c>
      <c r="C192" s="39">
        <v>4544.7551354999996</v>
      </c>
      <c r="D192" s="61">
        <v>10116</v>
      </c>
      <c r="E192" s="58"/>
      <c r="F192" s="40">
        <f t="shared" si="1"/>
        <v>8.2800033905200895E-2</v>
      </c>
      <c r="G192" s="40">
        <f t="shared" si="2"/>
        <v>2.4315612613543768E-2</v>
      </c>
    </row>
    <row r="193" spans="1:7" x14ac:dyDescent="0.25">
      <c r="A193" s="25" t="s">
        <v>796</v>
      </c>
      <c r="B193" s="51" t="s">
        <v>797</v>
      </c>
      <c r="C193" s="39">
        <v>6.75931266</v>
      </c>
      <c r="D193" s="61">
        <v>11</v>
      </c>
      <c r="E193" s="58"/>
      <c r="F193" s="40">
        <f t="shared" si="1"/>
        <v>1.2314663842990088E-4</v>
      </c>
      <c r="G193" s="40">
        <f t="shared" si="2"/>
        <v>2.6440464486850676E-5</v>
      </c>
    </row>
    <row r="194" spans="1:7" x14ac:dyDescent="0.25">
      <c r="A194" s="25" t="s">
        <v>798</v>
      </c>
      <c r="B194" s="51" t="s">
        <v>799</v>
      </c>
      <c r="C194" s="39">
        <v>0</v>
      </c>
      <c r="D194" s="61">
        <v>0</v>
      </c>
      <c r="E194" s="58"/>
      <c r="F194" s="40">
        <f t="shared" si="1"/>
        <v>0</v>
      </c>
      <c r="G194" s="40">
        <f t="shared" si="2"/>
        <v>0</v>
      </c>
    </row>
    <row r="195" spans="1:7" x14ac:dyDescent="0.25">
      <c r="A195" s="25" t="s">
        <v>800</v>
      </c>
      <c r="B195" s="51" t="s">
        <v>801</v>
      </c>
      <c r="C195" s="39">
        <v>0</v>
      </c>
      <c r="D195" s="61">
        <v>0</v>
      </c>
      <c r="E195" s="58"/>
      <c r="F195" s="40">
        <f t="shared" si="1"/>
        <v>0</v>
      </c>
      <c r="G195" s="40">
        <f t="shared" si="2"/>
        <v>0</v>
      </c>
    </row>
    <row r="196" spans="1:7" x14ac:dyDescent="0.25">
      <c r="A196" s="25" t="s">
        <v>802</v>
      </c>
      <c r="B196" s="51"/>
      <c r="C196" s="39"/>
      <c r="D196" s="61"/>
      <c r="E196" s="58"/>
      <c r="F196" s="40"/>
      <c r="G196" s="40"/>
    </row>
    <row r="197" spans="1:7" x14ac:dyDescent="0.25">
      <c r="A197" s="25" t="s">
        <v>803</v>
      </c>
      <c r="B197" s="51"/>
      <c r="C197" s="39"/>
      <c r="D197" s="61"/>
      <c r="E197" s="58"/>
      <c r="F197" s="40"/>
      <c r="G197" s="40"/>
    </row>
    <row r="198" spans="1:7" x14ac:dyDescent="0.25">
      <c r="A198" s="25" t="s">
        <v>804</v>
      </c>
      <c r="B198" s="51"/>
      <c r="C198" s="39"/>
      <c r="D198" s="61"/>
      <c r="E198" s="58"/>
      <c r="F198" s="40"/>
      <c r="G198" s="40"/>
    </row>
    <row r="199" spans="1:7" x14ac:dyDescent="0.25">
      <c r="A199" s="25" t="s">
        <v>805</v>
      </c>
      <c r="B199" s="51"/>
      <c r="C199" s="39"/>
      <c r="D199" s="61"/>
      <c r="E199" s="51"/>
      <c r="F199" s="40"/>
      <c r="G199" s="40"/>
    </row>
    <row r="200" spans="1:7" x14ac:dyDescent="0.25">
      <c r="A200" s="25" t="s">
        <v>806</v>
      </c>
      <c r="B200" s="51"/>
      <c r="C200" s="39"/>
      <c r="D200" s="61"/>
      <c r="E200" s="51"/>
      <c r="F200" s="40"/>
      <c r="G200" s="40"/>
    </row>
    <row r="201" spans="1:7" x14ac:dyDescent="0.25">
      <c r="A201" s="25" t="s">
        <v>807</v>
      </c>
      <c r="B201" s="51"/>
      <c r="C201" s="39"/>
      <c r="D201" s="61"/>
      <c r="E201" s="51"/>
      <c r="F201" s="40"/>
      <c r="G201" s="40"/>
    </row>
    <row r="202" spans="1:7" x14ac:dyDescent="0.25">
      <c r="A202" s="25" t="s">
        <v>808</v>
      </c>
      <c r="B202" s="51"/>
      <c r="C202" s="39"/>
      <c r="D202" s="61"/>
      <c r="E202" s="51"/>
      <c r="F202" s="40"/>
      <c r="G202" s="40"/>
    </row>
    <row r="203" spans="1:7" x14ac:dyDescent="0.25">
      <c r="A203" s="25" t="s">
        <v>809</v>
      </c>
      <c r="B203" s="51"/>
      <c r="C203" s="39"/>
      <c r="D203" s="61"/>
      <c r="E203" s="51"/>
      <c r="F203" s="40"/>
      <c r="G203" s="40"/>
    </row>
    <row r="204" spans="1:7" x14ac:dyDescent="0.25">
      <c r="A204" s="25" t="s">
        <v>810</v>
      </c>
      <c r="B204" s="51"/>
      <c r="C204" s="39"/>
      <c r="D204" s="61"/>
      <c r="E204" s="51"/>
      <c r="F204" s="40"/>
      <c r="G204" s="40"/>
    </row>
    <row r="205" spans="1:7" x14ac:dyDescent="0.25">
      <c r="A205" s="25" t="s">
        <v>811</v>
      </c>
      <c r="B205" s="51"/>
      <c r="C205" s="39"/>
      <c r="D205" s="61"/>
      <c r="E205" s="25"/>
      <c r="F205" s="40"/>
      <c r="G205" s="40"/>
    </row>
    <row r="206" spans="1:7" x14ac:dyDescent="0.25">
      <c r="A206" s="25" t="s">
        <v>812</v>
      </c>
      <c r="B206" s="51"/>
      <c r="C206" s="39"/>
      <c r="D206" s="61"/>
      <c r="E206" s="62"/>
      <c r="F206" s="40"/>
      <c r="G206" s="40"/>
    </row>
    <row r="207" spans="1:7" x14ac:dyDescent="0.25">
      <c r="A207" s="25" t="s">
        <v>813</v>
      </c>
      <c r="B207" s="51"/>
      <c r="C207" s="39"/>
      <c r="D207" s="61"/>
      <c r="E207" s="62"/>
      <c r="F207" s="40"/>
      <c r="G207" s="40"/>
    </row>
    <row r="208" spans="1:7" x14ac:dyDescent="0.25">
      <c r="A208" s="25" t="s">
        <v>814</v>
      </c>
      <c r="B208" s="51"/>
      <c r="C208" s="39"/>
      <c r="D208" s="61"/>
      <c r="E208" s="62"/>
      <c r="F208" s="40"/>
      <c r="G208" s="40"/>
    </row>
    <row r="209" spans="1:7" x14ac:dyDescent="0.25">
      <c r="A209" s="25" t="s">
        <v>815</v>
      </c>
      <c r="B209" s="51"/>
      <c r="C209" s="39"/>
      <c r="D209" s="61"/>
      <c r="E209" s="62"/>
      <c r="F209" s="40"/>
      <c r="G209" s="40"/>
    </row>
    <row r="210" spans="1:7" x14ac:dyDescent="0.25">
      <c r="A210" s="25" t="s">
        <v>816</v>
      </c>
      <c r="B210" s="51"/>
      <c r="C210" s="39"/>
      <c r="D210" s="61"/>
      <c r="E210" s="62"/>
      <c r="F210" s="40"/>
      <c r="G210" s="40"/>
    </row>
    <row r="211" spans="1:7" x14ac:dyDescent="0.25">
      <c r="A211" s="25" t="s">
        <v>817</v>
      </c>
      <c r="B211" s="51"/>
      <c r="C211" s="39"/>
      <c r="D211" s="61"/>
      <c r="E211" s="62"/>
      <c r="F211" s="40"/>
      <c r="G211" s="40"/>
    </row>
    <row r="212" spans="1:7" x14ac:dyDescent="0.25">
      <c r="A212" s="25" t="s">
        <v>818</v>
      </c>
      <c r="B212" s="51"/>
      <c r="C212" s="39"/>
      <c r="D212" s="61"/>
      <c r="E212" s="62"/>
      <c r="F212" s="40"/>
      <c r="G212" s="40"/>
    </row>
    <row r="213" spans="1:7" x14ac:dyDescent="0.25">
      <c r="A213" s="25" t="s">
        <v>819</v>
      </c>
      <c r="B213" s="51"/>
      <c r="C213" s="39"/>
      <c r="D213" s="61"/>
      <c r="E213" s="62"/>
      <c r="F213" s="40"/>
      <c r="G213" s="40"/>
    </row>
    <row r="214" spans="1:7" x14ac:dyDescent="0.25">
      <c r="A214" s="25" t="s">
        <v>820</v>
      </c>
      <c r="B214" s="63" t="s">
        <v>102</v>
      </c>
      <c r="C214" s="64">
        <f>SUM(C190:C195)</f>
        <v>54888.324571260004</v>
      </c>
      <c r="D214" s="65">
        <f>SUM(D190:D195)</f>
        <v>416029</v>
      </c>
      <c r="E214" s="62"/>
      <c r="F214" s="66">
        <f>SUM(F190:F195)</f>
        <v>0.99999999999999989</v>
      </c>
      <c r="G214" s="66">
        <f>SUM(G190:G195)</f>
        <v>0.99999999999999989</v>
      </c>
    </row>
    <row r="215" spans="1:7" x14ac:dyDescent="0.25">
      <c r="A215" s="36"/>
      <c r="B215" s="428" t="s">
        <v>821</v>
      </c>
      <c r="C215" s="36" t="s">
        <v>784</v>
      </c>
      <c r="D215" s="36" t="s">
        <v>785</v>
      </c>
      <c r="E215" s="46"/>
      <c r="F215" s="36" t="s">
        <v>574</v>
      </c>
      <c r="G215" s="36" t="s">
        <v>786</v>
      </c>
    </row>
    <row r="216" spans="1:7" x14ac:dyDescent="0.25">
      <c r="A216" s="25" t="s">
        <v>822</v>
      </c>
      <c r="B216" s="25" t="s">
        <v>823</v>
      </c>
      <c r="C216" s="42">
        <v>0.67391387931665625</v>
      </c>
      <c r="D216" s="25"/>
      <c r="E216" s="25"/>
      <c r="F216" s="48"/>
      <c r="G216" s="48"/>
    </row>
    <row r="217" spans="1:7" x14ac:dyDescent="0.25">
      <c r="A217" s="25"/>
      <c r="B217" s="25"/>
      <c r="C217" s="25"/>
      <c r="D217" s="25"/>
      <c r="E217" s="25"/>
      <c r="F217" s="48"/>
      <c r="G217" s="48"/>
    </row>
    <row r="218" spans="1:7" x14ac:dyDescent="0.25">
      <c r="A218" s="25"/>
      <c r="B218" s="51" t="s">
        <v>824</v>
      </c>
      <c r="C218" s="25"/>
      <c r="D218" s="25"/>
      <c r="E218" s="25"/>
      <c r="F218" s="48"/>
      <c r="G218" s="48"/>
    </row>
    <row r="219" spans="1:7" x14ac:dyDescent="0.25">
      <c r="A219" s="25" t="s">
        <v>825</v>
      </c>
      <c r="B219" s="25" t="s">
        <v>826</v>
      </c>
      <c r="C219" s="39">
        <v>8066.9624905999999</v>
      </c>
      <c r="D219" s="61">
        <v>125329</v>
      </c>
      <c r="E219" s="25"/>
      <c r="F219" s="40">
        <f>C219/C$227</f>
        <v>0.14697046327451449</v>
      </c>
      <c r="G219" s="40">
        <f>D219/D$227</f>
        <v>0.30125063397022805</v>
      </c>
    </row>
    <row r="220" spans="1:7" x14ac:dyDescent="0.25">
      <c r="A220" s="25" t="s">
        <v>827</v>
      </c>
      <c r="B220" s="25" t="s">
        <v>828</v>
      </c>
      <c r="C220" s="39">
        <v>5192.9707692600005</v>
      </c>
      <c r="D220" s="61">
        <v>47597</v>
      </c>
      <c r="E220" s="25"/>
      <c r="F220" s="40">
        <f t="shared" ref="F220:G233" si="3">C220/C$227</f>
        <v>9.4609751888456883E-2</v>
      </c>
      <c r="G220" s="40">
        <f t="shared" si="3"/>
        <v>0.11440788983460287</v>
      </c>
    </row>
    <row r="221" spans="1:7" x14ac:dyDescent="0.25">
      <c r="A221" s="25" t="s">
        <v>829</v>
      </c>
      <c r="B221" s="25" t="s">
        <v>830</v>
      </c>
      <c r="C221" s="39">
        <v>6276.7141865100002</v>
      </c>
      <c r="D221" s="61">
        <v>49271</v>
      </c>
      <c r="E221" s="25"/>
      <c r="F221" s="40">
        <f t="shared" si="3"/>
        <v>0.11435426815335044</v>
      </c>
      <c r="G221" s="40">
        <f t="shared" si="3"/>
        <v>0.11843164779378361</v>
      </c>
    </row>
    <row r="222" spans="1:7" x14ac:dyDescent="0.25">
      <c r="A222" s="25" t="s">
        <v>831</v>
      </c>
      <c r="B222" s="25" t="s">
        <v>832</v>
      </c>
      <c r="C222" s="39">
        <v>7115.5457924900002</v>
      </c>
      <c r="D222" s="61">
        <v>47863</v>
      </c>
      <c r="E222" s="25"/>
      <c r="F222" s="40">
        <f t="shared" si="3"/>
        <v>0.12963678246822932</v>
      </c>
      <c r="G222" s="40">
        <f t="shared" si="3"/>
        <v>0.11504726833946673</v>
      </c>
    </row>
    <row r="223" spans="1:7" x14ac:dyDescent="0.25">
      <c r="A223" s="25" t="s">
        <v>833</v>
      </c>
      <c r="B223" s="25" t="s">
        <v>834</v>
      </c>
      <c r="C223" s="39">
        <v>8073.6827350599997</v>
      </c>
      <c r="D223" s="61">
        <v>47284</v>
      </c>
      <c r="E223" s="25"/>
      <c r="F223" s="40">
        <f t="shared" si="3"/>
        <v>0.14709289813680065</v>
      </c>
      <c r="G223" s="40">
        <f t="shared" si="3"/>
        <v>0.11365553843602248</v>
      </c>
    </row>
    <row r="224" spans="1:7" x14ac:dyDescent="0.25">
      <c r="A224" s="25" t="s">
        <v>835</v>
      </c>
      <c r="B224" s="25" t="s">
        <v>836</v>
      </c>
      <c r="C224" s="39">
        <v>10056.28255468</v>
      </c>
      <c r="D224" s="61">
        <v>50915</v>
      </c>
      <c r="E224" s="25"/>
      <c r="F224" s="40">
        <f t="shared" si="3"/>
        <v>0.18321350912477213</v>
      </c>
      <c r="G224" s="40">
        <f t="shared" si="3"/>
        <v>0.12238329539527293</v>
      </c>
    </row>
    <row r="225" spans="1:7" x14ac:dyDescent="0.25">
      <c r="A225" s="25" t="s">
        <v>837</v>
      </c>
      <c r="B225" s="25" t="s">
        <v>838</v>
      </c>
      <c r="C225" s="39">
        <v>8845.3747006899994</v>
      </c>
      <c r="D225" s="61">
        <v>41209</v>
      </c>
      <c r="E225" s="25"/>
      <c r="F225" s="40">
        <f t="shared" si="3"/>
        <v>0.16115220804756561</v>
      </c>
      <c r="G225" s="40">
        <f t="shared" si="3"/>
        <v>9.9053191003511773E-2</v>
      </c>
    </row>
    <row r="226" spans="1:7" x14ac:dyDescent="0.25">
      <c r="A226" s="25" t="s">
        <v>839</v>
      </c>
      <c r="B226" s="25" t="s">
        <v>840</v>
      </c>
      <c r="C226" s="39">
        <f>SUM(C228:C233)</f>
        <v>1260.7913419700003</v>
      </c>
      <c r="D226" s="61">
        <f>SUM(D228:D233)</f>
        <v>6561</v>
      </c>
      <c r="E226" s="25"/>
      <c r="F226" s="40">
        <f>SUM(F228:F233)</f>
        <v>2.2970118906310382E-2</v>
      </c>
      <c r="G226" s="40">
        <f>SUM(G228:G233)</f>
        <v>1.5770535227111571E-2</v>
      </c>
    </row>
    <row r="227" spans="1:7" x14ac:dyDescent="0.25">
      <c r="A227" s="25" t="s">
        <v>841</v>
      </c>
      <c r="B227" s="63" t="s">
        <v>102</v>
      </c>
      <c r="C227" s="39">
        <f>SUM(C219:C226)</f>
        <v>54888.324571260004</v>
      </c>
      <c r="D227" s="61">
        <f>SUM(D219:D226)</f>
        <v>416029</v>
      </c>
      <c r="E227" s="25"/>
      <c r="F227" s="42">
        <f>SUM(F219:F226)</f>
        <v>0.99999999999999989</v>
      </c>
      <c r="G227" s="42">
        <f>SUM(G219:G226)</f>
        <v>1</v>
      </c>
    </row>
    <row r="228" spans="1:7" outlineLevel="1" x14ac:dyDescent="0.25">
      <c r="A228" s="25" t="s">
        <v>842</v>
      </c>
      <c r="B228" s="43" t="s">
        <v>843</v>
      </c>
      <c r="C228" s="39">
        <v>1137.72193846</v>
      </c>
      <c r="D228" s="61">
        <v>5846</v>
      </c>
      <c r="E228" s="25"/>
      <c r="F228" s="40">
        <f t="shared" si="3"/>
        <v>2.072794072959773E-2</v>
      </c>
      <c r="G228" s="40">
        <f t="shared" si="3"/>
        <v>1.4051905035466277E-2</v>
      </c>
    </row>
    <row r="229" spans="1:7" outlineLevel="1" x14ac:dyDescent="0.25">
      <c r="A229" s="25" t="s">
        <v>844</v>
      </c>
      <c r="B229" s="43" t="s">
        <v>845</v>
      </c>
      <c r="C229" s="39">
        <v>102.76471660999999</v>
      </c>
      <c r="D229" s="61">
        <v>602</v>
      </c>
      <c r="E229" s="25"/>
      <c r="F229" s="40">
        <f t="shared" si="3"/>
        <v>1.8722509279106049E-3</v>
      </c>
      <c r="G229" s="40">
        <f t="shared" si="3"/>
        <v>1.4470145110076461E-3</v>
      </c>
    </row>
    <row r="230" spans="1:7" outlineLevel="1" x14ac:dyDescent="0.25">
      <c r="A230" s="25" t="s">
        <v>846</v>
      </c>
      <c r="B230" s="43" t="s">
        <v>847</v>
      </c>
      <c r="C230" s="39">
        <v>17.86980221</v>
      </c>
      <c r="D230" s="61">
        <v>97</v>
      </c>
      <c r="E230" s="25"/>
      <c r="F230" s="40">
        <f t="shared" si="3"/>
        <v>3.2556654533698012E-4</v>
      </c>
      <c r="G230" s="40">
        <f t="shared" si="3"/>
        <v>2.331568232022287E-4</v>
      </c>
    </row>
    <row r="231" spans="1:7" outlineLevel="1" x14ac:dyDescent="0.25">
      <c r="A231" s="25" t="s">
        <v>848</v>
      </c>
      <c r="B231" s="43" t="s">
        <v>849</v>
      </c>
      <c r="C231" s="39">
        <v>1.91204581</v>
      </c>
      <c r="D231" s="61">
        <v>11</v>
      </c>
      <c r="E231" s="25"/>
      <c r="F231" s="40">
        <f t="shared" si="3"/>
        <v>3.4835200836156754E-5</v>
      </c>
      <c r="G231" s="40">
        <f t="shared" si="3"/>
        <v>2.6440464486850676E-5</v>
      </c>
    </row>
    <row r="232" spans="1:7" outlineLevel="1" x14ac:dyDescent="0.25">
      <c r="A232" s="25" t="s">
        <v>850</v>
      </c>
      <c r="B232" s="43" t="s">
        <v>851</v>
      </c>
      <c r="C232" s="39">
        <v>9.5489580000000004E-2</v>
      </c>
      <c r="D232" s="61">
        <v>1</v>
      </c>
      <c r="E232" s="25"/>
      <c r="F232" s="40">
        <f t="shared" si="3"/>
        <v>1.7397065905341765E-6</v>
      </c>
      <c r="G232" s="40">
        <f t="shared" si="3"/>
        <v>2.4036785897136978E-6</v>
      </c>
    </row>
    <row r="233" spans="1:7" outlineLevel="1" x14ac:dyDescent="0.25">
      <c r="A233" s="25" t="s">
        <v>852</v>
      </c>
      <c r="B233" s="43" t="s">
        <v>853</v>
      </c>
      <c r="C233" s="39">
        <v>0.42734929999999999</v>
      </c>
      <c r="D233" s="61">
        <v>4</v>
      </c>
      <c r="E233" s="25"/>
      <c r="F233" s="40">
        <f t="shared" si="3"/>
        <v>7.785796038375778E-6</v>
      </c>
      <c r="G233" s="40">
        <f t="shared" si="3"/>
        <v>9.6147143588547912E-6</v>
      </c>
    </row>
    <row r="234" spans="1:7" outlineLevel="1" x14ac:dyDescent="0.25">
      <c r="A234" s="25" t="s">
        <v>854</v>
      </c>
      <c r="B234" s="43"/>
      <c r="C234" s="25"/>
      <c r="D234" s="25"/>
      <c r="E234" s="25"/>
      <c r="F234" s="40"/>
      <c r="G234" s="40"/>
    </row>
    <row r="235" spans="1:7" outlineLevel="1" x14ac:dyDescent="0.25">
      <c r="A235" s="25" t="s">
        <v>855</v>
      </c>
      <c r="B235" s="43"/>
      <c r="C235" s="25"/>
      <c r="D235" s="25"/>
      <c r="E235" s="25"/>
      <c r="F235" s="40"/>
      <c r="G235" s="40"/>
    </row>
    <row r="236" spans="1:7" outlineLevel="1" x14ac:dyDescent="0.25">
      <c r="A236" s="25" t="s">
        <v>856</v>
      </c>
      <c r="B236" s="43"/>
      <c r="C236" s="25"/>
      <c r="D236" s="25"/>
      <c r="E236" s="25"/>
      <c r="F236" s="40"/>
      <c r="G236" s="40"/>
    </row>
    <row r="237" spans="1:7" x14ac:dyDescent="0.25">
      <c r="A237" s="36"/>
      <c r="B237" s="428" t="s">
        <v>857</v>
      </c>
      <c r="C237" s="36" t="s">
        <v>784</v>
      </c>
      <c r="D237" s="36" t="s">
        <v>785</v>
      </c>
      <c r="E237" s="46"/>
      <c r="F237" s="36" t="s">
        <v>574</v>
      </c>
      <c r="G237" s="36" t="s">
        <v>786</v>
      </c>
    </row>
    <row r="238" spans="1:7" x14ac:dyDescent="0.25">
      <c r="A238" s="25" t="s">
        <v>858</v>
      </c>
      <c r="B238" s="25" t="s">
        <v>823</v>
      </c>
      <c r="C238" s="42">
        <v>0.57803958088601881</v>
      </c>
      <c r="D238" s="25"/>
      <c r="E238" s="25"/>
      <c r="F238" s="48"/>
      <c r="G238" s="48"/>
    </row>
    <row r="239" spans="1:7" x14ac:dyDescent="0.25">
      <c r="A239" s="25"/>
      <c r="B239" s="25"/>
      <c r="C239" s="25"/>
      <c r="D239" s="25"/>
      <c r="E239" s="25"/>
      <c r="F239" s="48"/>
      <c r="G239" s="48"/>
    </row>
    <row r="240" spans="1:7" x14ac:dyDescent="0.25">
      <c r="A240" s="25"/>
      <c r="B240" s="51" t="s">
        <v>824</v>
      </c>
      <c r="C240" s="25"/>
      <c r="D240" s="25"/>
      <c r="E240" s="25"/>
      <c r="F240" s="48"/>
      <c r="G240" s="48"/>
    </row>
    <row r="241" spans="1:7" x14ac:dyDescent="0.25">
      <c r="A241" s="25" t="s">
        <v>859</v>
      </c>
      <c r="B241" s="25" t="s">
        <v>826</v>
      </c>
      <c r="C241" s="39">
        <v>12881.47075122</v>
      </c>
      <c r="D241" s="61">
        <v>173576</v>
      </c>
      <c r="E241" s="25"/>
      <c r="F241" s="40">
        <f>C241/C$249</f>
        <v>0.23468507832656366</v>
      </c>
      <c r="G241" s="40">
        <f>D241/D$249</f>
        <v>0.41722091488814483</v>
      </c>
    </row>
    <row r="242" spans="1:7" x14ac:dyDescent="0.25">
      <c r="A242" s="25" t="s">
        <v>860</v>
      </c>
      <c r="B242" s="25" t="s">
        <v>828</v>
      </c>
      <c r="C242" s="39">
        <v>7358.1978112899997</v>
      </c>
      <c r="D242" s="61">
        <v>57706</v>
      </c>
      <c r="E242" s="25"/>
      <c r="F242" s="40">
        <f t="shared" ref="F242:G247" si="4">C242/C$249</f>
        <v>0.1340576136868061</v>
      </c>
      <c r="G242" s="40">
        <f t="shared" si="4"/>
        <v>0.13870667669801864</v>
      </c>
    </row>
    <row r="243" spans="1:7" x14ac:dyDescent="0.25">
      <c r="A243" s="25" t="s">
        <v>861</v>
      </c>
      <c r="B243" s="25" t="s">
        <v>830</v>
      </c>
      <c r="C243" s="39">
        <v>8043.2100686000003</v>
      </c>
      <c r="D243" s="61">
        <v>52551</v>
      </c>
      <c r="E243" s="25"/>
      <c r="F243" s="40">
        <f t="shared" si="4"/>
        <v>0.14653772239226801</v>
      </c>
      <c r="G243" s="40">
        <f t="shared" si="4"/>
        <v>0.12631571356804452</v>
      </c>
    </row>
    <row r="244" spans="1:7" x14ac:dyDescent="0.25">
      <c r="A244" s="25" t="s">
        <v>862</v>
      </c>
      <c r="B244" s="25" t="s">
        <v>832</v>
      </c>
      <c r="C244" s="39">
        <v>8488.992193</v>
      </c>
      <c r="D244" s="61">
        <v>47500</v>
      </c>
      <c r="E244" s="25"/>
      <c r="F244" s="40">
        <f t="shared" si="4"/>
        <v>0.15465934257073152</v>
      </c>
      <c r="G244" s="40">
        <f t="shared" si="4"/>
        <v>0.11417473301140064</v>
      </c>
    </row>
    <row r="245" spans="1:7" x14ac:dyDescent="0.25">
      <c r="A245" s="25" t="s">
        <v>863</v>
      </c>
      <c r="B245" s="25" t="s">
        <v>834</v>
      </c>
      <c r="C245" s="39">
        <v>8069.8942412400002</v>
      </c>
      <c r="D245" s="61">
        <v>40346</v>
      </c>
      <c r="E245" s="25"/>
      <c r="F245" s="40">
        <f t="shared" si="4"/>
        <v>0.14702387628471114</v>
      </c>
      <c r="G245" s="40">
        <f>D245/D$249</f>
        <v>9.6978816380588848E-2</v>
      </c>
    </row>
    <row r="246" spans="1:7" x14ac:dyDescent="0.25">
      <c r="A246" s="25" t="s">
        <v>864</v>
      </c>
      <c r="B246" s="25" t="s">
        <v>836</v>
      </c>
      <c r="C246" s="39">
        <v>6161.8037017699999</v>
      </c>
      <c r="D246" s="61">
        <v>27539</v>
      </c>
      <c r="E246" s="25"/>
      <c r="F246" s="40">
        <f t="shared" si="4"/>
        <v>0.11226073577396775</v>
      </c>
      <c r="G246" s="40">
        <f t="shared" si="4"/>
        <v>6.6194904682125522E-2</v>
      </c>
    </row>
    <row r="247" spans="1:7" x14ac:dyDescent="0.25">
      <c r="A247" s="25" t="s">
        <v>865</v>
      </c>
      <c r="B247" s="25" t="s">
        <v>838</v>
      </c>
      <c r="C247" s="39">
        <v>3884.7558041399998</v>
      </c>
      <c r="D247" s="61">
        <v>16811</v>
      </c>
      <c r="E247" s="25"/>
      <c r="F247" s="40">
        <f t="shared" si="4"/>
        <v>7.0775630964951916E-2</v>
      </c>
      <c r="G247" s="40">
        <f t="shared" si="4"/>
        <v>4.0408240771676977E-2</v>
      </c>
    </row>
    <row r="248" spans="1:7" x14ac:dyDescent="0.25">
      <c r="A248" s="25" t="s">
        <v>866</v>
      </c>
      <c r="B248" s="25" t="s">
        <v>840</v>
      </c>
      <c r="C248" s="39">
        <f>SUM(C250:C255)</f>
        <v>0</v>
      </c>
      <c r="D248" s="61">
        <f>SUM(D250:D255)</f>
        <v>0</v>
      </c>
      <c r="E248" s="25"/>
      <c r="F248" s="48">
        <f>SUM(F250:F255)</f>
        <v>0</v>
      </c>
      <c r="G248" s="48">
        <f>SUM(G250:G255)</f>
        <v>0</v>
      </c>
    </row>
    <row r="249" spans="1:7" x14ac:dyDescent="0.25">
      <c r="A249" s="25" t="s">
        <v>867</v>
      </c>
      <c r="B249" s="63" t="s">
        <v>102</v>
      </c>
      <c r="C249" s="39">
        <f>SUM(C241:C248)</f>
        <v>54888.324571259996</v>
      </c>
      <c r="D249" s="61">
        <f>SUM(D241:D248)</f>
        <v>416029</v>
      </c>
      <c r="E249" s="25"/>
      <c r="F249" s="48">
        <f>SUM(F241:F248)</f>
        <v>1.0000000000000002</v>
      </c>
      <c r="G249" s="48">
        <f>SUM(G241:G248)</f>
        <v>0.99999999999999989</v>
      </c>
    </row>
    <row r="250" spans="1:7" outlineLevel="1" x14ac:dyDescent="0.25">
      <c r="A250" s="25" t="s">
        <v>868</v>
      </c>
      <c r="B250" s="43" t="s">
        <v>843</v>
      </c>
      <c r="C250" s="39">
        <v>0</v>
      </c>
      <c r="D250" s="61">
        <v>0</v>
      </c>
      <c r="E250" s="25"/>
      <c r="F250" s="40">
        <f t="shared" ref="F250:G255" si="5">C250/C$249</f>
        <v>0</v>
      </c>
      <c r="G250" s="40">
        <f t="shared" si="5"/>
        <v>0</v>
      </c>
    </row>
    <row r="251" spans="1:7" outlineLevel="1" x14ac:dyDescent="0.25">
      <c r="A251" s="25" t="s">
        <v>869</v>
      </c>
      <c r="B251" s="43" t="s">
        <v>845</v>
      </c>
      <c r="C251" s="39">
        <v>0</v>
      </c>
      <c r="D251" s="61">
        <v>0</v>
      </c>
      <c r="E251" s="25"/>
      <c r="F251" s="40">
        <f t="shared" si="5"/>
        <v>0</v>
      </c>
      <c r="G251" s="40">
        <f t="shared" si="5"/>
        <v>0</v>
      </c>
    </row>
    <row r="252" spans="1:7" outlineLevel="1" x14ac:dyDescent="0.25">
      <c r="A252" s="25" t="s">
        <v>870</v>
      </c>
      <c r="B252" s="43" t="s">
        <v>847</v>
      </c>
      <c r="C252" s="39">
        <v>0</v>
      </c>
      <c r="D252" s="61">
        <v>0</v>
      </c>
      <c r="E252" s="25"/>
      <c r="F252" s="40">
        <f t="shared" si="5"/>
        <v>0</v>
      </c>
      <c r="G252" s="40">
        <f t="shared" si="5"/>
        <v>0</v>
      </c>
    </row>
    <row r="253" spans="1:7" outlineLevel="1" x14ac:dyDescent="0.25">
      <c r="A253" s="25" t="s">
        <v>871</v>
      </c>
      <c r="B253" s="43" t="s">
        <v>849</v>
      </c>
      <c r="C253" s="39">
        <v>0</v>
      </c>
      <c r="D253" s="61">
        <v>0</v>
      </c>
      <c r="E253" s="25"/>
      <c r="F253" s="40">
        <f t="shared" si="5"/>
        <v>0</v>
      </c>
      <c r="G253" s="40">
        <f t="shared" si="5"/>
        <v>0</v>
      </c>
    </row>
    <row r="254" spans="1:7" outlineLevel="1" x14ac:dyDescent="0.25">
      <c r="A254" s="25" t="s">
        <v>872</v>
      </c>
      <c r="B254" s="43" t="s">
        <v>851</v>
      </c>
      <c r="C254" s="39">
        <v>0</v>
      </c>
      <c r="D254" s="61">
        <v>0</v>
      </c>
      <c r="E254" s="25"/>
      <c r="F254" s="40">
        <f t="shared" si="5"/>
        <v>0</v>
      </c>
      <c r="G254" s="40">
        <f t="shared" si="5"/>
        <v>0</v>
      </c>
    </row>
    <row r="255" spans="1:7" outlineLevel="1" x14ac:dyDescent="0.25">
      <c r="A255" s="25" t="s">
        <v>873</v>
      </c>
      <c r="B255" s="43" t="s">
        <v>853</v>
      </c>
      <c r="C255" s="39">
        <v>0</v>
      </c>
      <c r="D255" s="61">
        <v>0</v>
      </c>
      <c r="E255" s="25"/>
      <c r="F255" s="40">
        <f t="shared" si="5"/>
        <v>0</v>
      </c>
      <c r="G255" s="40">
        <f t="shared" si="5"/>
        <v>0</v>
      </c>
    </row>
    <row r="256" spans="1:7" outlineLevel="1" x14ac:dyDescent="0.25">
      <c r="A256" s="25" t="s">
        <v>874</v>
      </c>
      <c r="B256" s="43"/>
      <c r="C256" s="25"/>
      <c r="D256" s="25"/>
      <c r="E256" s="25"/>
      <c r="F256" s="68"/>
      <c r="G256" s="68"/>
    </row>
    <row r="257" spans="1:7" outlineLevel="1" x14ac:dyDescent="0.25">
      <c r="A257" s="25" t="s">
        <v>875</v>
      </c>
      <c r="B257" s="43"/>
      <c r="C257" s="25"/>
      <c r="D257" s="25"/>
      <c r="E257" s="25"/>
      <c r="F257" s="68"/>
      <c r="G257" s="68"/>
    </row>
    <row r="258" spans="1:7" outlineLevel="1" x14ac:dyDescent="0.25">
      <c r="A258" s="25" t="s">
        <v>876</v>
      </c>
      <c r="B258" s="43"/>
      <c r="C258" s="25"/>
      <c r="D258" s="25"/>
      <c r="E258" s="25"/>
      <c r="F258" s="68"/>
      <c r="G258" s="68"/>
    </row>
    <row r="259" spans="1:7" x14ac:dyDescent="0.25">
      <c r="A259" s="36"/>
      <c r="B259" s="67" t="s">
        <v>877</v>
      </c>
      <c r="C259" s="36" t="s">
        <v>574</v>
      </c>
      <c r="D259" s="36"/>
      <c r="E259" s="46"/>
      <c r="F259" s="36"/>
      <c r="G259" s="36"/>
    </row>
    <row r="260" spans="1:7" x14ac:dyDescent="0.25">
      <c r="A260" s="25" t="s">
        <v>878</v>
      </c>
      <c r="B260" s="25" t="s">
        <v>879</v>
      </c>
      <c r="C260" s="42">
        <v>0.76946959932139303</v>
      </c>
      <c r="D260" s="25"/>
      <c r="E260" s="62"/>
      <c r="F260" s="62"/>
      <c r="G260" s="62"/>
    </row>
    <row r="261" spans="1:7" x14ac:dyDescent="0.25">
      <c r="A261" s="25" t="s">
        <v>880</v>
      </c>
      <c r="B261" s="25" t="s">
        <v>881</v>
      </c>
      <c r="C261" s="42">
        <v>4.3152709406076663E-2</v>
      </c>
      <c r="D261" s="25"/>
      <c r="E261" s="62"/>
      <c r="F261" s="62"/>
      <c r="G261" s="20"/>
    </row>
    <row r="262" spans="1:7" x14ac:dyDescent="0.25">
      <c r="A262" s="25" t="s">
        <v>882</v>
      </c>
      <c r="B262" s="25" t="s">
        <v>883</v>
      </c>
      <c r="C262" s="42">
        <v>0.1873776912725304</v>
      </c>
      <c r="D262" s="25"/>
      <c r="E262" s="62"/>
      <c r="F262" s="62"/>
      <c r="G262" s="20"/>
    </row>
    <row r="263" spans="1:7" x14ac:dyDescent="0.25">
      <c r="A263" s="25" t="s">
        <v>884</v>
      </c>
      <c r="B263" s="25" t="s">
        <v>885</v>
      </c>
      <c r="C263" s="42">
        <v>0</v>
      </c>
      <c r="D263" s="25"/>
      <c r="E263" s="62"/>
      <c r="F263" s="62"/>
      <c r="G263" s="20"/>
    </row>
    <row r="264" spans="1:7" x14ac:dyDescent="0.25">
      <c r="A264" s="25" t="s">
        <v>886</v>
      </c>
      <c r="B264" s="51" t="s">
        <v>887</v>
      </c>
      <c r="C264" s="42">
        <v>0</v>
      </c>
      <c r="D264" s="58"/>
      <c r="E264" s="58"/>
      <c r="F264" s="59"/>
      <c r="G264" s="59"/>
    </row>
    <row r="265" spans="1:7" x14ac:dyDescent="0.25">
      <c r="A265" s="25" t="s">
        <v>888</v>
      </c>
      <c r="B265" s="25" t="s">
        <v>100</v>
      </c>
      <c r="C265" s="42"/>
      <c r="D265" s="25"/>
      <c r="E265" s="62"/>
      <c r="F265" s="62"/>
      <c r="G265" s="20"/>
    </row>
    <row r="266" spans="1:7" hidden="1" outlineLevel="1" x14ac:dyDescent="0.25">
      <c r="A266" s="25" t="s">
        <v>889</v>
      </c>
      <c r="B266" s="43" t="s">
        <v>890</v>
      </c>
      <c r="C266" s="69"/>
      <c r="D266" s="25"/>
      <c r="E266" s="62"/>
      <c r="F266" s="62"/>
      <c r="G266" s="20"/>
    </row>
    <row r="267" spans="1:7" hidden="1" outlineLevel="1" x14ac:dyDescent="0.25">
      <c r="A267" s="25" t="s">
        <v>891</v>
      </c>
      <c r="B267" s="43" t="s">
        <v>892</v>
      </c>
      <c r="C267" s="42"/>
      <c r="D267" s="25"/>
      <c r="E267" s="62"/>
      <c r="F267" s="62"/>
      <c r="G267" s="20"/>
    </row>
    <row r="268" spans="1:7" hidden="1" outlineLevel="1" x14ac:dyDescent="0.25">
      <c r="A268" s="25" t="s">
        <v>893</v>
      </c>
      <c r="B268" s="43" t="s">
        <v>894</v>
      </c>
      <c r="C268" s="42"/>
      <c r="D268" s="25"/>
      <c r="E268" s="62"/>
      <c r="F268" s="62"/>
      <c r="G268" s="20"/>
    </row>
    <row r="269" spans="1:7" hidden="1" outlineLevel="1" x14ac:dyDescent="0.25">
      <c r="A269" s="25" t="s">
        <v>895</v>
      </c>
      <c r="B269" s="43" t="s">
        <v>896</v>
      </c>
      <c r="C269" s="42"/>
      <c r="D269" s="25"/>
      <c r="E269" s="62"/>
      <c r="F269" s="62"/>
      <c r="G269" s="20"/>
    </row>
    <row r="270" spans="1:7" hidden="1" outlineLevel="1" x14ac:dyDescent="0.25">
      <c r="A270" s="25" t="s">
        <v>897</v>
      </c>
      <c r="B270" s="43" t="s">
        <v>104</v>
      </c>
      <c r="C270" s="42"/>
      <c r="D270" s="25"/>
      <c r="E270" s="62"/>
      <c r="F270" s="62"/>
      <c r="G270" s="20"/>
    </row>
    <row r="271" spans="1:7" hidden="1" outlineLevel="1" x14ac:dyDescent="0.25">
      <c r="A271" s="25" t="s">
        <v>898</v>
      </c>
      <c r="B271" s="43" t="s">
        <v>104</v>
      </c>
      <c r="C271" s="42"/>
      <c r="D271" s="25"/>
      <c r="E271" s="62"/>
      <c r="F271" s="62"/>
      <c r="G271" s="20"/>
    </row>
    <row r="272" spans="1:7" hidden="1" outlineLevel="1" x14ac:dyDescent="0.25">
      <c r="A272" s="25" t="s">
        <v>899</v>
      </c>
      <c r="B272" s="43" t="s">
        <v>104</v>
      </c>
      <c r="C272" s="42"/>
      <c r="D272" s="25"/>
      <c r="E272" s="62"/>
      <c r="F272" s="62"/>
      <c r="G272" s="20"/>
    </row>
    <row r="273" spans="1:7" hidden="1" outlineLevel="1" x14ac:dyDescent="0.25">
      <c r="A273" s="25" t="s">
        <v>900</v>
      </c>
      <c r="B273" s="43" t="s">
        <v>104</v>
      </c>
      <c r="C273" s="42"/>
      <c r="D273" s="25"/>
      <c r="E273" s="62"/>
      <c r="F273" s="62"/>
      <c r="G273" s="20"/>
    </row>
    <row r="274" spans="1:7" hidden="1" outlineLevel="1" x14ac:dyDescent="0.25">
      <c r="A274" s="25" t="s">
        <v>901</v>
      </c>
      <c r="B274" s="43" t="s">
        <v>104</v>
      </c>
      <c r="C274" s="42"/>
      <c r="D274" s="25"/>
      <c r="E274" s="62"/>
      <c r="F274" s="62"/>
      <c r="G274" s="20"/>
    </row>
    <row r="275" spans="1:7" hidden="1" outlineLevel="1" x14ac:dyDescent="0.25">
      <c r="A275" s="25" t="s">
        <v>902</v>
      </c>
      <c r="B275" s="43" t="s">
        <v>104</v>
      </c>
      <c r="C275" s="42"/>
      <c r="D275" s="25"/>
      <c r="E275" s="62"/>
      <c r="F275" s="62"/>
      <c r="G275" s="20"/>
    </row>
    <row r="276" spans="1:7" collapsed="1" x14ac:dyDescent="0.25">
      <c r="A276" s="36"/>
      <c r="B276" s="67" t="s">
        <v>903</v>
      </c>
      <c r="C276" s="36" t="s">
        <v>574</v>
      </c>
      <c r="D276" s="36"/>
      <c r="E276" s="46"/>
      <c r="F276" s="36"/>
      <c r="G276" s="38"/>
    </row>
    <row r="277" spans="1:7" x14ac:dyDescent="0.25">
      <c r="A277" s="25" t="s">
        <v>904</v>
      </c>
      <c r="B277" s="25" t="s">
        <v>905</v>
      </c>
      <c r="C277" s="42">
        <v>0</v>
      </c>
      <c r="D277" s="25"/>
      <c r="E277" s="20"/>
      <c r="F277" s="20"/>
      <c r="G277" s="20"/>
    </row>
    <row r="278" spans="1:7" x14ac:dyDescent="0.25">
      <c r="A278" s="25" t="s">
        <v>906</v>
      </c>
      <c r="B278" s="25" t="s">
        <v>907</v>
      </c>
      <c r="C278" s="42">
        <v>1</v>
      </c>
      <c r="D278" s="25"/>
      <c r="E278" s="20"/>
      <c r="F278" s="20"/>
      <c r="G278" s="20"/>
    </row>
    <row r="279" spans="1:7" x14ac:dyDescent="0.25">
      <c r="A279" s="25" t="s">
        <v>908</v>
      </c>
      <c r="B279" s="25" t="s">
        <v>100</v>
      </c>
      <c r="C279" s="42">
        <v>0</v>
      </c>
      <c r="D279" s="25"/>
      <c r="E279" s="20"/>
      <c r="F279" s="20"/>
      <c r="G279" s="20"/>
    </row>
    <row r="280" spans="1:7" hidden="1" outlineLevel="1" x14ac:dyDescent="0.25">
      <c r="A280" s="25" t="s">
        <v>909</v>
      </c>
      <c r="B280" s="25"/>
      <c r="C280" s="42"/>
      <c r="D280" s="25"/>
      <c r="E280" s="20"/>
      <c r="F280" s="20"/>
      <c r="G280" s="20"/>
    </row>
    <row r="281" spans="1:7" hidden="1" outlineLevel="1" x14ac:dyDescent="0.25">
      <c r="A281" s="25" t="s">
        <v>910</v>
      </c>
      <c r="B281" s="25"/>
      <c r="C281" s="42"/>
      <c r="D281" s="25"/>
      <c r="E281" s="20"/>
      <c r="F281" s="20"/>
      <c r="G281" s="20"/>
    </row>
    <row r="282" spans="1:7" hidden="1" outlineLevel="1" x14ac:dyDescent="0.25">
      <c r="A282" s="25" t="s">
        <v>911</v>
      </c>
      <c r="B282" s="25"/>
      <c r="C282" s="42"/>
      <c r="D282" s="25"/>
      <c r="E282" s="20"/>
      <c r="F282" s="20"/>
      <c r="G282" s="20"/>
    </row>
    <row r="283" spans="1:7" hidden="1" outlineLevel="1" x14ac:dyDescent="0.25">
      <c r="A283" s="25" t="s">
        <v>912</v>
      </c>
      <c r="B283" s="25"/>
      <c r="C283" s="42"/>
      <c r="D283" s="25"/>
      <c r="E283" s="20"/>
      <c r="F283" s="20"/>
      <c r="G283" s="20"/>
    </row>
    <row r="284" spans="1:7" hidden="1" outlineLevel="1" x14ac:dyDescent="0.25">
      <c r="A284" s="25" t="s">
        <v>913</v>
      </c>
      <c r="B284" s="25"/>
      <c r="C284" s="42"/>
      <c r="D284" s="25"/>
      <c r="E284" s="20"/>
      <c r="F284" s="20"/>
      <c r="G284" s="20"/>
    </row>
    <row r="285" spans="1:7" hidden="1" outlineLevel="1" x14ac:dyDescent="0.25">
      <c r="A285" s="25" t="s">
        <v>914</v>
      </c>
      <c r="B285" s="25"/>
      <c r="C285" s="42"/>
      <c r="D285" s="25"/>
      <c r="E285" s="20"/>
      <c r="F285" s="20"/>
      <c r="G285" s="20"/>
    </row>
    <row r="286" spans="1:7" collapsed="1" x14ac:dyDescent="0.25">
      <c r="A286" s="37"/>
      <c r="B286" s="37" t="s">
        <v>915</v>
      </c>
      <c r="C286" s="37" t="s">
        <v>61</v>
      </c>
      <c r="D286" s="37" t="s">
        <v>916</v>
      </c>
      <c r="E286" s="37"/>
      <c r="F286" s="37" t="s">
        <v>574</v>
      </c>
      <c r="G286" s="37" t="s">
        <v>917</v>
      </c>
    </row>
    <row r="287" spans="1:7" x14ac:dyDescent="0.25">
      <c r="A287" s="25" t="s">
        <v>918</v>
      </c>
      <c r="B287" s="412" t="s">
        <v>919</v>
      </c>
      <c r="C287" s="25"/>
      <c r="D287" s="25"/>
      <c r="E287" s="28"/>
      <c r="F287" s="40" t="str">
        <f>IF($C$305=0,"",IF(C287="[For completion]","",C287/$C$305))</f>
        <v/>
      </c>
      <c r="G287" s="40" t="str">
        <f>IF($D$305=0,"",IF(D287="[For completion]","",D287/$D$305))</f>
        <v/>
      </c>
    </row>
    <row r="288" spans="1:7" x14ac:dyDescent="0.25">
      <c r="A288" s="25" t="s">
        <v>920</v>
      </c>
      <c r="B288" s="51" t="s">
        <v>919</v>
      </c>
      <c r="C288" s="25"/>
      <c r="D288" s="25"/>
      <c r="E288" s="28"/>
      <c r="F288" s="40" t="str">
        <f t="shared" ref="F288:F304" si="6">IF($C$305=0,"",IF(C288="[For completion]","",C288/$C$305))</f>
        <v/>
      </c>
      <c r="G288" s="40" t="str">
        <f t="shared" ref="G288:G304" si="7">IF($D$305=0,"",IF(D288="[For completion]","",D288/$D$305))</f>
        <v/>
      </c>
    </row>
    <row r="289" spans="1:7" x14ac:dyDescent="0.25">
      <c r="A289" s="25" t="s">
        <v>921</v>
      </c>
      <c r="B289" s="51" t="s">
        <v>919</v>
      </c>
      <c r="C289" s="25"/>
      <c r="D289" s="25"/>
      <c r="E289" s="28"/>
      <c r="F289" s="40" t="str">
        <f t="shared" si="6"/>
        <v/>
      </c>
      <c r="G289" s="40" t="str">
        <f t="shared" si="7"/>
        <v/>
      </c>
    </row>
    <row r="290" spans="1:7" x14ac:dyDescent="0.25">
      <c r="A290" s="25" t="s">
        <v>922</v>
      </c>
      <c r="B290" s="51" t="s">
        <v>919</v>
      </c>
      <c r="C290" s="25"/>
      <c r="D290" s="25"/>
      <c r="E290" s="28"/>
      <c r="F290" s="40" t="str">
        <f t="shared" si="6"/>
        <v/>
      </c>
      <c r="G290" s="40" t="str">
        <f t="shared" si="7"/>
        <v/>
      </c>
    </row>
    <row r="291" spans="1:7" x14ac:dyDescent="0.25">
      <c r="A291" s="25" t="s">
        <v>923</v>
      </c>
      <c r="B291" s="51" t="s">
        <v>919</v>
      </c>
      <c r="C291" s="25"/>
      <c r="D291" s="25"/>
      <c r="E291" s="28"/>
      <c r="F291" s="40" t="str">
        <f t="shared" si="6"/>
        <v/>
      </c>
      <c r="G291" s="40" t="str">
        <f t="shared" si="7"/>
        <v/>
      </c>
    </row>
    <row r="292" spans="1:7" x14ac:dyDescent="0.25">
      <c r="A292" s="25" t="s">
        <v>924</v>
      </c>
      <c r="B292" s="51" t="s">
        <v>919</v>
      </c>
      <c r="C292" s="25"/>
      <c r="D292" s="25"/>
      <c r="E292" s="28"/>
      <c r="F292" s="40" t="str">
        <f t="shared" si="6"/>
        <v/>
      </c>
      <c r="G292" s="40" t="str">
        <f t="shared" si="7"/>
        <v/>
      </c>
    </row>
    <row r="293" spans="1:7" x14ac:dyDescent="0.25">
      <c r="A293" s="25" t="s">
        <v>925</v>
      </c>
      <c r="B293" s="51" t="s">
        <v>919</v>
      </c>
      <c r="C293" s="25"/>
      <c r="D293" s="25"/>
      <c r="E293" s="28"/>
      <c r="F293" s="40" t="str">
        <f t="shared" si="6"/>
        <v/>
      </c>
      <c r="G293" s="40" t="str">
        <f t="shared" si="7"/>
        <v/>
      </c>
    </row>
    <row r="294" spans="1:7" x14ac:dyDescent="0.25">
      <c r="A294" s="25" t="s">
        <v>926</v>
      </c>
      <c r="B294" s="51" t="s">
        <v>919</v>
      </c>
      <c r="C294" s="25"/>
      <c r="D294" s="25"/>
      <c r="E294" s="28"/>
      <c r="F294" s="40" t="str">
        <f t="shared" si="6"/>
        <v/>
      </c>
      <c r="G294" s="40" t="str">
        <f t="shared" si="7"/>
        <v/>
      </c>
    </row>
    <row r="295" spans="1:7" x14ac:dyDescent="0.25">
      <c r="A295" s="25" t="s">
        <v>927</v>
      </c>
      <c r="B295" s="51" t="s">
        <v>919</v>
      </c>
      <c r="C295" s="25"/>
      <c r="D295" s="25"/>
      <c r="E295" s="28"/>
      <c r="F295" s="40" t="str">
        <f t="shared" si="6"/>
        <v/>
      </c>
      <c r="G295" s="40" t="str">
        <f t="shared" si="7"/>
        <v/>
      </c>
    </row>
    <row r="296" spans="1:7" x14ac:dyDescent="0.25">
      <c r="A296" s="25" t="s">
        <v>928</v>
      </c>
      <c r="B296" s="51" t="s">
        <v>919</v>
      </c>
      <c r="C296" s="25"/>
      <c r="D296" s="25"/>
      <c r="E296" s="28"/>
      <c r="F296" s="40" t="str">
        <f t="shared" si="6"/>
        <v/>
      </c>
      <c r="G296" s="40" t="str">
        <f t="shared" si="7"/>
        <v/>
      </c>
    </row>
    <row r="297" spans="1:7" x14ac:dyDescent="0.25">
      <c r="A297" s="25" t="s">
        <v>929</v>
      </c>
      <c r="B297" s="51" t="s">
        <v>919</v>
      </c>
      <c r="C297" s="25"/>
      <c r="D297" s="25"/>
      <c r="E297" s="28"/>
      <c r="F297" s="40" t="str">
        <f t="shared" si="6"/>
        <v/>
      </c>
      <c r="G297" s="40" t="str">
        <f t="shared" si="7"/>
        <v/>
      </c>
    </row>
    <row r="298" spans="1:7" x14ac:dyDescent="0.25">
      <c r="A298" s="25" t="s">
        <v>930</v>
      </c>
      <c r="B298" s="51" t="s">
        <v>919</v>
      </c>
      <c r="C298" s="25"/>
      <c r="D298" s="25"/>
      <c r="E298" s="28"/>
      <c r="F298" s="40" t="str">
        <f t="shared" si="6"/>
        <v/>
      </c>
      <c r="G298" s="40" t="str">
        <f t="shared" si="7"/>
        <v/>
      </c>
    </row>
    <row r="299" spans="1:7" x14ac:dyDescent="0.25">
      <c r="A299" s="25" t="s">
        <v>931</v>
      </c>
      <c r="B299" s="51" t="s">
        <v>919</v>
      </c>
      <c r="C299" s="25"/>
      <c r="D299" s="25"/>
      <c r="E299" s="28"/>
      <c r="F299" s="40" t="str">
        <f t="shared" si="6"/>
        <v/>
      </c>
      <c r="G299" s="40" t="str">
        <f t="shared" si="7"/>
        <v/>
      </c>
    </row>
    <row r="300" spans="1:7" x14ac:dyDescent="0.25">
      <c r="A300" s="25" t="s">
        <v>932</v>
      </c>
      <c r="B300" s="51" t="s">
        <v>919</v>
      </c>
      <c r="C300" s="25"/>
      <c r="D300" s="25"/>
      <c r="E300" s="28"/>
      <c r="F300" s="40" t="str">
        <f t="shared" si="6"/>
        <v/>
      </c>
      <c r="G300" s="40" t="str">
        <f t="shared" si="7"/>
        <v/>
      </c>
    </row>
    <row r="301" spans="1:7" x14ac:dyDescent="0.25">
      <c r="A301" s="25" t="s">
        <v>933</v>
      </c>
      <c r="B301" s="51" t="s">
        <v>919</v>
      </c>
      <c r="C301" s="25"/>
      <c r="D301" s="25"/>
      <c r="E301" s="28"/>
      <c r="F301" s="40" t="str">
        <f t="shared" si="6"/>
        <v/>
      </c>
      <c r="G301" s="40" t="str">
        <f t="shared" si="7"/>
        <v/>
      </c>
    </row>
    <row r="302" spans="1:7" x14ac:dyDescent="0.25">
      <c r="A302" s="25" t="s">
        <v>934</v>
      </c>
      <c r="B302" s="51" t="s">
        <v>919</v>
      </c>
      <c r="C302" s="25"/>
      <c r="D302" s="25"/>
      <c r="E302" s="28"/>
      <c r="F302" s="40" t="str">
        <f t="shared" si="6"/>
        <v/>
      </c>
      <c r="G302" s="40" t="str">
        <f t="shared" si="7"/>
        <v/>
      </c>
    </row>
    <row r="303" spans="1:7" x14ac:dyDescent="0.25">
      <c r="A303" s="25" t="s">
        <v>935</v>
      </c>
      <c r="B303" s="51" t="s">
        <v>919</v>
      </c>
      <c r="C303" s="25"/>
      <c r="D303" s="25"/>
      <c r="E303" s="28"/>
      <c r="F303" s="40" t="str">
        <f t="shared" si="6"/>
        <v/>
      </c>
      <c r="G303" s="40" t="str">
        <f t="shared" si="7"/>
        <v/>
      </c>
    </row>
    <row r="304" spans="1:7" x14ac:dyDescent="0.25">
      <c r="A304" s="25" t="s">
        <v>936</v>
      </c>
      <c r="B304" s="51" t="s">
        <v>937</v>
      </c>
      <c r="C304" s="25"/>
      <c r="D304" s="25"/>
      <c r="E304" s="28"/>
      <c r="F304" s="40" t="str">
        <f t="shared" si="6"/>
        <v/>
      </c>
      <c r="G304" s="40" t="str">
        <f t="shared" si="7"/>
        <v/>
      </c>
    </row>
    <row r="305" spans="1:7" x14ac:dyDescent="0.25">
      <c r="A305" s="25" t="s">
        <v>938</v>
      </c>
      <c r="B305" s="51" t="s">
        <v>102</v>
      </c>
      <c r="C305" s="25">
        <f>SUM(C287:C304)</f>
        <v>0</v>
      </c>
      <c r="D305" s="25">
        <f>SUM(D287:D304)</f>
        <v>0</v>
      </c>
      <c r="E305" s="28"/>
      <c r="F305" s="48">
        <f>SUM(F287:F304)</f>
        <v>0</v>
      </c>
      <c r="G305" s="48">
        <f>SUM(G287:G304)</f>
        <v>0</v>
      </c>
    </row>
    <row r="306" spans="1:7" hidden="1" outlineLevel="1" x14ac:dyDescent="0.25">
      <c r="A306" s="25" t="s">
        <v>939</v>
      </c>
      <c r="B306" s="51"/>
      <c r="C306" s="25"/>
      <c r="D306" s="25"/>
      <c r="E306" s="28"/>
      <c r="F306" s="28"/>
      <c r="G306" s="28"/>
    </row>
    <row r="307" spans="1:7" hidden="1" outlineLevel="1" x14ac:dyDescent="0.25">
      <c r="A307" s="25" t="s">
        <v>940</v>
      </c>
      <c r="B307" s="51"/>
      <c r="C307" s="25"/>
      <c r="D307" s="25"/>
      <c r="E307" s="28"/>
      <c r="F307" s="28"/>
      <c r="G307" s="28"/>
    </row>
    <row r="308" spans="1:7" hidden="1" outlineLevel="1" x14ac:dyDescent="0.25">
      <c r="A308" s="25" t="s">
        <v>941</v>
      </c>
      <c r="B308" s="51"/>
      <c r="C308" s="25"/>
      <c r="D308" s="25"/>
      <c r="E308" s="28"/>
      <c r="F308" s="28"/>
      <c r="G308" s="28"/>
    </row>
    <row r="309" spans="1:7" collapsed="1" x14ac:dyDescent="0.25">
      <c r="A309" s="37"/>
      <c r="B309" s="37" t="s">
        <v>942</v>
      </c>
      <c r="C309" s="37" t="s">
        <v>61</v>
      </c>
      <c r="D309" s="37" t="s">
        <v>916</v>
      </c>
      <c r="E309" s="37"/>
      <c r="F309" s="37" t="s">
        <v>574</v>
      </c>
      <c r="G309" s="37" t="s">
        <v>917</v>
      </c>
    </row>
    <row r="310" spans="1:7" x14ac:dyDescent="0.25">
      <c r="A310" s="25" t="s">
        <v>943</v>
      </c>
      <c r="B310" s="51" t="s">
        <v>919</v>
      </c>
      <c r="C310" s="25"/>
      <c r="D310" s="25"/>
      <c r="E310" s="28"/>
      <c r="F310" s="40" t="str">
        <f>IF($C$328=0,"",IF(C310="[For completion]","",C310/$C$328))</f>
        <v/>
      </c>
      <c r="G310" s="40" t="str">
        <f>IF($D$328=0,"",IF(D310="[For completion]","",D310/$D$328))</f>
        <v/>
      </c>
    </row>
    <row r="311" spans="1:7" x14ac:dyDescent="0.25">
      <c r="A311" s="25" t="s">
        <v>944</v>
      </c>
      <c r="B311" s="51" t="s">
        <v>919</v>
      </c>
      <c r="C311" s="25"/>
      <c r="D311" s="25"/>
      <c r="E311" s="28"/>
      <c r="F311" s="28"/>
      <c r="G311" s="28"/>
    </row>
    <row r="312" spans="1:7" x14ac:dyDescent="0.25">
      <c r="A312" s="25" t="s">
        <v>945</v>
      </c>
      <c r="B312" s="51" t="s">
        <v>919</v>
      </c>
      <c r="C312" s="25"/>
      <c r="D312" s="25"/>
      <c r="E312" s="28"/>
      <c r="F312" s="28"/>
      <c r="G312" s="28"/>
    </row>
    <row r="313" spans="1:7" x14ac:dyDescent="0.25">
      <c r="A313" s="25" t="s">
        <v>946</v>
      </c>
      <c r="B313" s="51" t="s">
        <v>919</v>
      </c>
      <c r="C313" s="25"/>
      <c r="D313" s="25"/>
      <c r="E313" s="28"/>
      <c r="F313" s="28"/>
      <c r="G313" s="28"/>
    </row>
    <row r="314" spans="1:7" x14ac:dyDescent="0.25">
      <c r="A314" s="25" t="s">
        <v>947</v>
      </c>
      <c r="B314" s="51" t="s">
        <v>919</v>
      </c>
      <c r="C314" s="25"/>
      <c r="D314" s="25"/>
      <c r="E314" s="28"/>
      <c r="F314" s="28"/>
      <c r="G314" s="28"/>
    </row>
    <row r="315" spans="1:7" x14ac:dyDescent="0.25">
      <c r="A315" s="25" t="s">
        <v>948</v>
      </c>
      <c r="B315" s="51" t="s">
        <v>919</v>
      </c>
      <c r="C315" s="25"/>
      <c r="D315" s="25"/>
      <c r="E315" s="28"/>
      <c r="F315" s="28"/>
      <c r="G315" s="28"/>
    </row>
    <row r="316" spans="1:7" x14ac:dyDescent="0.25">
      <c r="A316" s="25" t="s">
        <v>949</v>
      </c>
      <c r="B316" s="51" t="s">
        <v>919</v>
      </c>
      <c r="C316" s="25"/>
      <c r="D316" s="25"/>
      <c r="E316" s="28"/>
      <c r="F316" s="28"/>
      <c r="G316" s="28"/>
    </row>
    <row r="317" spans="1:7" x14ac:dyDescent="0.25">
      <c r="A317" s="25" t="s">
        <v>950</v>
      </c>
      <c r="B317" s="51" t="s">
        <v>919</v>
      </c>
      <c r="C317" s="25"/>
      <c r="D317" s="25"/>
      <c r="E317" s="28"/>
      <c r="F317" s="28"/>
      <c r="G317" s="28"/>
    </row>
    <row r="318" spans="1:7" x14ac:dyDescent="0.25">
      <c r="A318" s="25" t="s">
        <v>951</v>
      </c>
      <c r="B318" s="51" t="s">
        <v>919</v>
      </c>
      <c r="C318" s="25"/>
      <c r="D318" s="25"/>
      <c r="E318" s="28"/>
      <c r="F318" s="28"/>
      <c r="G318" s="28"/>
    </row>
    <row r="319" spans="1:7" x14ac:dyDescent="0.25">
      <c r="A319" s="25" t="s">
        <v>952</v>
      </c>
      <c r="B319" s="51" t="s">
        <v>919</v>
      </c>
      <c r="C319" s="25"/>
      <c r="D319" s="25"/>
      <c r="E319" s="28"/>
      <c r="F319" s="28"/>
      <c r="G319" s="28"/>
    </row>
    <row r="320" spans="1:7" x14ac:dyDescent="0.25">
      <c r="A320" s="25" t="s">
        <v>953</v>
      </c>
      <c r="B320" s="51" t="s">
        <v>919</v>
      </c>
      <c r="C320" s="25"/>
      <c r="D320" s="25"/>
      <c r="E320" s="28"/>
      <c r="F320" s="28"/>
      <c r="G320" s="28"/>
    </row>
    <row r="321" spans="1:7" x14ac:dyDescent="0.25">
      <c r="A321" s="25" t="s">
        <v>954</v>
      </c>
      <c r="B321" s="51" t="s">
        <v>919</v>
      </c>
      <c r="C321" s="25"/>
      <c r="D321" s="25"/>
      <c r="E321" s="28"/>
      <c r="F321" s="28"/>
      <c r="G321" s="28"/>
    </row>
    <row r="322" spans="1:7" x14ac:dyDescent="0.25">
      <c r="A322" s="25" t="s">
        <v>955</v>
      </c>
      <c r="B322" s="51" t="s">
        <v>919</v>
      </c>
      <c r="C322" s="25"/>
      <c r="D322" s="25"/>
      <c r="E322" s="28"/>
      <c r="F322" s="28"/>
      <c r="G322" s="28"/>
    </row>
    <row r="323" spans="1:7" x14ac:dyDescent="0.25">
      <c r="A323" s="25" t="s">
        <v>956</v>
      </c>
      <c r="B323" s="51" t="s">
        <v>919</v>
      </c>
      <c r="C323" s="25"/>
      <c r="D323" s="25"/>
      <c r="E323" s="28"/>
      <c r="F323" s="28"/>
      <c r="G323" s="28"/>
    </row>
    <row r="324" spans="1:7" x14ac:dyDescent="0.25">
      <c r="A324" s="25" t="s">
        <v>957</v>
      </c>
      <c r="B324" s="51" t="s">
        <v>919</v>
      </c>
      <c r="C324" s="25"/>
      <c r="D324" s="25"/>
      <c r="E324" s="28"/>
      <c r="F324" s="28"/>
      <c r="G324" s="28"/>
    </row>
    <row r="325" spans="1:7" x14ac:dyDescent="0.25">
      <c r="A325" s="25" t="s">
        <v>958</v>
      </c>
      <c r="B325" s="51" t="s">
        <v>919</v>
      </c>
      <c r="C325" s="25"/>
      <c r="D325" s="25"/>
      <c r="E325" s="28"/>
      <c r="F325" s="28"/>
      <c r="G325" s="28"/>
    </row>
    <row r="326" spans="1:7" x14ac:dyDescent="0.25">
      <c r="A326" s="25" t="s">
        <v>959</v>
      </c>
      <c r="B326" s="51" t="s">
        <v>919</v>
      </c>
      <c r="C326" s="25"/>
      <c r="D326" s="25"/>
      <c r="E326" s="28"/>
      <c r="F326" s="28"/>
      <c r="G326" s="28"/>
    </row>
    <row r="327" spans="1:7" x14ac:dyDescent="0.25">
      <c r="A327" s="25" t="s">
        <v>960</v>
      </c>
      <c r="B327" s="51" t="s">
        <v>937</v>
      </c>
      <c r="C327" s="25"/>
      <c r="D327" s="25"/>
      <c r="E327" s="28"/>
      <c r="F327" s="28"/>
      <c r="G327" s="28"/>
    </row>
    <row r="328" spans="1:7" x14ac:dyDescent="0.25">
      <c r="A328" s="25" t="s">
        <v>961</v>
      </c>
      <c r="B328" s="51" t="s">
        <v>102</v>
      </c>
      <c r="C328" s="25">
        <f>SUM(C310:C327)</f>
        <v>0</v>
      </c>
      <c r="D328" s="25">
        <f>SUM(D310:D327)</f>
        <v>0</v>
      </c>
      <c r="E328" s="28"/>
      <c r="F328" s="48">
        <f>SUM(F310:F327)</f>
        <v>0</v>
      </c>
      <c r="G328" s="48">
        <f>SUM(G310:G327)</f>
        <v>0</v>
      </c>
    </row>
    <row r="329" spans="1:7" hidden="1" outlineLevel="1" x14ac:dyDescent="0.25">
      <c r="A329" s="25" t="s">
        <v>962</v>
      </c>
      <c r="B329" s="51"/>
      <c r="C329" s="25"/>
      <c r="D329" s="25"/>
      <c r="E329" s="28"/>
      <c r="F329" s="28"/>
      <c r="G329" s="28"/>
    </row>
    <row r="330" spans="1:7" hidden="1" outlineLevel="1" x14ac:dyDescent="0.25">
      <c r="A330" s="25" t="s">
        <v>963</v>
      </c>
      <c r="B330" s="51"/>
      <c r="C330" s="25"/>
      <c r="D330" s="25"/>
      <c r="E330" s="28"/>
      <c r="F330" s="28"/>
      <c r="G330" s="28"/>
    </row>
    <row r="331" spans="1:7" hidden="1" outlineLevel="1" x14ac:dyDescent="0.25">
      <c r="A331" s="25" t="s">
        <v>964</v>
      </c>
      <c r="B331" s="51"/>
      <c r="C331" s="25"/>
      <c r="D331" s="25"/>
      <c r="E331" s="28"/>
      <c r="F331" s="28"/>
      <c r="G331" s="28"/>
    </row>
    <row r="332" spans="1:7" collapsed="1" x14ac:dyDescent="0.25">
      <c r="A332" s="37"/>
      <c r="B332" s="37" t="s">
        <v>965</v>
      </c>
      <c r="C332" s="37" t="s">
        <v>61</v>
      </c>
      <c r="D332" s="37" t="s">
        <v>916</v>
      </c>
      <c r="E332" s="37"/>
      <c r="F332" s="37" t="s">
        <v>574</v>
      </c>
      <c r="G332" s="37" t="s">
        <v>917</v>
      </c>
    </row>
    <row r="333" spans="1:7" x14ac:dyDescent="0.25">
      <c r="A333" s="25" t="s">
        <v>966</v>
      </c>
      <c r="B333" s="51" t="s">
        <v>967</v>
      </c>
      <c r="C333" s="25"/>
      <c r="D333" s="25"/>
      <c r="E333" s="28"/>
      <c r="F333" s="40" t="str">
        <f t="shared" ref="F333:F340" si="8">IF($C$347=0,"",IF(C333="[For completion]","",C333/$C$347))</f>
        <v/>
      </c>
      <c r="G333" s="40" t="str">
        <f t="shared" ref="G333:G340" si="9">IF($D$347=0,"",IF(D333="[For completion]","",D333/$D$347))</f>
        <v/>
      </c>
    </row>
    <row r="334" spans="1:7" x14ac:dyDescent="0.25">
      <c r="A334" s="25" t="s">
        <v>968</v>
      </c>
      <c r="B334" s="51" t="s">
        <v>969</v>
      </c>
      <c r="C334" s="25"/>
      <c r="D334" s="25"/>
      <c r="E334" s="28"/>
      <c r="F334" s="40" t="str">
        <f t="shared" si="8"/>
        <v/>
      </c>
      <c r="G334" s="40" t="str">
        <f t="shared" si="9"/>
        <v/>
      </c>
    </row>
    <row r="335" spans="1:7" x14ac:dyDescent="0.25">
      <c r="A335" s="25" t="s">
        <v>970</v>
      </c>
      <c r="B335" s="412" t="s">
        <v>971</v>
      </c>
      <c r="C335" s="25"/>
      <c r="D335" s="25"/>
      <c r="E335" s="28"/>
      <c r="F335" s="40" t="str">
        <f t="shared" si="8"/>
        <v/>
      </c>
      <c r="G335" s="40" t="str">
        <f t="shared" si="9"/>
        <v/>
      </c>
    </row>
    <row r="336" spans="1:7" x14ac:dyDescent="0.25">
      <c r="A336" s="25" t="s">
        <v>972</v>
      </c>
      <c r="B336" s="51" t="s">
        <v>973</v>
      </c>
      <c r="C336" s="25"/>
      <c r="D336" s="25"/>
      <c r="E336" s="28"/>
      <c r="F336" s="40" t="str">
        <f t="shared" si="8"/>
        <v/>
      </c>
      <c r="G336" s="40" t="str">
        <f t="shared" si="9"/>
        <v/>
      </c>
    </row>
    <row r="337" spans="1:7" x14ac:dyDescent="0.25">
      <c r="A337" s="25" t="s">
        <v>974</v>
      </c>
      <c r="B337" s="51" t="s">
        <v>975</v>
      </c>
      <c r="C337" s="25"/>
      <c r="D337" s="25"/>
      <c r="E337" s="28"/>
      <c r="F337" s="40" t="str">
        <f t="shared" si="8"/>
        <v/>
      </c>
      <c r="G337" s="40" t="str">
        <f t="shared" si="9"/>
        <v/>
      </c>
    </row>
    <row r="338" spans="1:7" x14ac:dyDescent="0.25">
      <c r="A338" s="25" t="s">
        <v>976</v>
      </c>
      <c r="B338" s="51" t="s">
        <v>977</v>
      </c>
      <c r="C338" s="25"/>
      <c r="D338" s="25"/>
      <c r="E338" s="28"/>
      <c r="F338" s="40" t="str">
        <f t="shared" si="8"/>
        <v/>
      </c>
      <c r="G338" s="40" t="str">
        <f t="shared" si="9"/>
        <v/>
      </c>
    </row>
    <row r="339" spans="1:7" x14ac:dyDescent="0.25">
      <c r="A339" s="25" t="s">
        <v>978</v>
      </c>
      <c r="B339" s="51" t="s">
        <v>979</v>
      </c>
      <c r="C339" s="25"/>
      <c r="D339" s="25"/>
      <c r="E339" s="28"/>
      <c r="F339" s="40" t="str">
        <f t="shared" si="8"/>
        <v/>
      </c>
      <c r="G339" s="40" t="str">
        <f t="shared" si="9"/>
        <v/>
      </c>
    </row>
    <row r="340" spans="1:7" x14ac:dyDescent="0.25">
      <c r="A340" s="25" t="s">
        <v>980</v>
      </c>
      <c r="B340" s="51" t="s">
        <v>981</v>
      </c>
      <c r="C340" s="25"/>
      <c r="D340" s="25"/>
      <c r="E340" s="28"/>
      <c r="F340" s="40" t="str">
        <f t="shared" si="8"/>
        <v/>
      </c>
      <c r="G340" s="40" t="str">
        <f t="shared" si="9"/>
        <v/>
      </c>
    </row>
    <row r="341" spans="1:7" s="421" customFormat="1" x14ac:dyDescent="0.25">
      <c r="A341" s="411" t="s">
        <v>982</v>
      </c>
      <c r="B341" s="412" t="s">
        <v>983</v>
      </c>
      <c r="C341" s="411"/>
      <c r="D341" s="411"/>
      <c r="E341" s="28"/>
      <c r="F341" s="413"/>
      <c r="G341" s="413"/>
    </row>
    <row r="342" spans="1:7" s="421" customFormat="1" x14ac:dyDescent="0.25">
      <c r="A342" s="411" t="s">
        <v>984</v>
      </c>
      <c r="B342" s="412" t="s">
        <v>985</v>
      </c>
      <c r="C342" s="411"/>
      <c r="D342" s="411"/>
      <c r="E342" s="28"/>
      <c r="F342" s="413"/>
      <c r="G342" s="413"/>
    </row>
    <row r="343" spans="1:7" s="421" customFormat="1" x14ac:dyDescent="0.25">
      <c r="A343" s="411" t="s">
        <v>986</v>
      </c>
      <c r="B343" s="412" t="s">
        <v>987</v>
      </c>
      <c r="C343" s="411"/>
      <c r="D343" s="411"/>
      <c r="E343" s="28"/>
      <c r="F343" s="413"/>
      <c r="G343" s="413"/>
    </row>
    <row r="344" spans="1:7" x14ac:dyDescent="0.25">
      <c r="A344" s="25" t="s">
        <v>988</v>
      </c>
      <c r="B344" s="51" t="s">
        <v>989</v>
      </c>
      <c r="C344" s="25"/>
      <c r="D344" s="25"/>
      <c r="E344" s="28"/>
      <c r="F344" s="40" t="str">
        <f>IF($C$347=0,"",IF(C344="[For completion]","",C344/$C$347))</f>
        <v/>
      </c>
      <c r="G344" s="40" t="str">
        <f>IF($D$347=0,"",IF(D344="[For completion]","",D344/$D$347))</f>
        <v/>
      </c>
    </row>
    <row r="345" spans="1:7" x14ac:dyDescent="0.25">
      <c r="A345" s="25" t="s">
        <v>990</v>
      </c>
      <c r="B345" s="25" t="s">
        <v>937</v>
      </c>
      <c r="C345" s="25"/>
      <c r="D345" s="25"/>
      <c r="F345" s="40" t="str">
        <f>IF($C$347=0,"",IF(C345="[For completion]","",C345/$C$347))</f>
        <v/>
      </c>
      <c r="G345" s="40" t="str">
        <f>IF($D$347=0,"",IF(D345="[For completion]","",D345/$D$347))</f>
        <v/>
      </c>
    </row>
    <row r="346" spans="1:7" s="421" customFormat="1" x14ac:dyDescent="0.25">
      <c r="A346" s="411" t="s">
        <v>991</v>
      </c>
      <c r="B346" s="412" t="s">
        <v>102</v>
      </c>
      <c r="C346" s="411">
        <f>SUM(C333:C345)</f>
        <v>0</v>
      </c>
      <c r="D346" s="411">
        <f>SUM(D333:D345)</f>
        <v>0</v>
      </c>
      <c r="E346" s="28"/>
      <c r="F346" s="48">
        <f>SUM(F333:F345)</f>
        <v>0</v>
      </c>
      <c r="G346" s="48">
        <f>SUM(G333:G345)</f>
        <v>0</v>
      </c>
    </row>
    <row r="347" spans="1:7" hidden="1" x14ac:dyDescent="0.25">
      <c r="A347" s="25" t="s">
        <v>992</v>
      </c>
      <c r="B347" s="51"/>
      <c r="C347" s="25"/>
      <c r="D347" s="25"/>
      <c r="E347" s="28"/>
      <c r="F347" s="48"/>
      <c r="G347" s="48"/>
    </row>
    <row r="348" spans="1:7" s="424" customFormat="1" hidden="1" x14ac:dyDescent="0.25">
      <c r="A348" s="411" t="s">
        <v>993</v>
      </c>
      <c r="B348" s="412"/>
      <c r="C348" s="411"/>
      <c r="D348" s="411"/>
      <c r="E348" s="28"/>
      <c r="F348" s="48"/>
      <c r="G348" s="48"/>
    </row>
    <row r="349" spans="1:7" s="424" customFormat="1" hidden="1" x14ac:dyDescent="0.25">
      <c r="A349" s="411" t="s">
        <v>994</v>
      </c>
      <c r="B349" s="412"/>
      <c r="C349" s="411"/>
      <c r="D349" s="411"/>
      <c r="E349" s="28"/>
      <c r="F349" s="48"/>
      <c r="G349" s="48"/>
    </row>
    <row r="350" spans="1:7" s="424" customFormat="1" hidden="1" x14ac:dyDescent="0.25">
      <c r="A350" s="411" t="s">
        <v>995</v>
      </c>
      <c r="B350" s="412"/>
      <c r="C350" s="411"/>
      <c r="D350" s="411"/>
      <c r="E350" s="28"/>
      <c r="F350" s="48"/>
      <c r="G350" s="48"/>
    </row>
    <row r="351" spans="1:7" s="424" customFormat="1" hidden="1" x14ac:dyDescent="0.25">
      <c r="A351" s="411" t="s">
        <v>996</v>
      </c>
      <c r="B351" s="412"/>
      <c r="C351" s="411"/>
      <c r="D351" s="411"/>
      <c r="E351" s="28"/>
      <c r="F351" s="48"/>
      <c r="G351" s="48"/>
    </row>
    <row r="352" spans="1:7" s="424" customFormat="1" hidden="1" x14ac:dyDescent="0.25">
      <c r="A352" s="411" t="s">
        <v>997</v>
      </c>
      <c r="B352" s="412"/>
      <c r="C352" s="411"/>
      <c r="D352" s="411"/>
      <c r="E352" s="28"/>
      <c r="F352" s="48"/>
      <c r="G352" s="48"/>
    </row>
    <row r="353" spans="1:7" s="424" customFormat="1" hidden="1" x14ac:dyDescent="0.25">
      <c r="A353" s="411" t="s">
        <v>998</v>
      </c>
      <c r="B353" s="412"/>
      <c r="C353" s="411"/>
      <c r="D353" s="411"/>
      <c r="E353" s="28"/>
      <c r="F353" s="48"/>
      <c r="G353" s="48"/>
    </row>
    <row r="354" spans="1:7" s="424" customFormat="1" hidden="1" x14ac:dyDescent="0.25">
      <c r="A354" s="411" t="s">
        <v>999</v>
      </c>
      <c r="B354" s="412"/>
      <c r="C354" s="411"/>
      <c r="D354" s="411"/>
      <c r="E354" s="28"/>
      <c r="F354" s="48"/>
      <c r="G354" s="48"/>
    </row>
    <row r="355" spans="1:7" s="424" customFormat="1" hidden="1" x14ac:dyDescent="0.25">
      <c r="A355" s="411" t="s">
        <v>1000</v>
      </c>
      <c r="B355" s="412"/>
      <c r="C355" s="411"/>
      <c r="D355" s="411"/>
      <c r="E355" s="28"/>
      <c r="F355" s="48"/>
      <c r="G355" s="48"/>
    </row>
    <row r="356" spans="1:7" hidden="1" outlineLevel="1" x14ac:dyDescent="0.25">
      <c r="A356" s="25" t="s">
        <v>1001</v>
      </c>
      <c r="B356" s="51"/>
      <c r="C356" s="25"/>
      <c r="D356" s="25"/>
      <c r="E356" s="28"/>
      <c r="F356" s="28"/>
      <c r="G356" s="28"/>
    </row>
    <row r="357" spans="1:7" collapsed="1" x14ac:dyDescent="0.25">
      <c r="A357" s="37"/>
      <c r="B357" s="37" t="s">
        <v>1002</v>
      </c>
      <c r="C357" s="37" t="s">
        <v>61</v>
      </c>
      <c r="D357" s="37" t="s">
        <v>916</v>
      </c>
      <c r="E357" s="37"/>
      <c r="F357" s="37" t="s">
        <v>574</v>
      </c>
      <c r="G357" s="37" t="s">
        <v>917</v>
      </c>
    </row>
    <row r="358" spans="1:7" x14ac:dyDescent="0.25">
      <c r="A358" s="25" t="s">
        <v>1003</v>
      </c>
      <c r="B358" s="51" t="s">
        <v>1004</v>
      </c>
      <c r="C358" s="25"/>
      <c r="D358" s="25"/>
      <c r="E358" s="28"/>
      <c r="F358" s="40" t="str">
        <f>IF($C$365=0,"",IF(C358="[For completion]","",C358/$C$365))</f>
        <v/>
      </c>
      <c r="G358" s="40" t="str">
        <f>IF($D$365=0,"",IF(D358="[For completion]","",D358/$D$365))</f>
        <v/>
      </c>
    </row>
    <row r="359" spans="1:7" x14ac:dyDescent="0.25">
      <c r="A359" s="25" t="s">
        <v>1005</v>
      </c>
      <c r="B359" s="70" t="s">
        <v>1006</v>
      </c>
      <c r="C359" s="25"/>
      <c r="D359" s="25"/>
      <c r="E359" s="28"/>
      <c r="F359" s="40" t="str">
        <f t="shared" ref="F359:F364" si="10">IF($C$365=0,"",IF(C359="[For completion]","",C359/$C$365))</f>
        <v/>
      </c>
      <c r="G359" s="40" t="str">
        <f t="shared" ref="G359:G364" si="11">IF($D$365=0,"",IF(D359="[For completion]","",D359/$D$365))</f>
        <v/>
      </c>
    </row>
    <row r="360" spans="1:7" x14ac:dyDescent="0.25">
      <c r="A360" s="25" t="s">
        <v>1007</v>
      </c>
      <c r="B360" s="51" t="s">
        <v>1008</v>
      </c>
      <c r="C360" s="25"/>
      <c r="D360" s="25"/>
      <c r="E360" s="28"/>
      <c r="F360" s="40" t="str">
        <f t="shared" si="10"/>
        <v/>
      </c>
      <c r="G360" s="40" t="str">
        <f t="shared" si="11"/>
        <v/>
      </c>
    </row>
    <row r="361" spans="1:7" x14ac:dyDescent="0.25">
      <c r="A361" s="25" t="s">
        <v>1009</v>
      </c>
      <c r="B361" s="51" t="s">
        <v>1010</v>
      </c>
      <c r="C361" s="25"/>
      <c r="D361" s="25"/>
      <c r="E361" s="28"/>
      <c r="F361" s="40" t="str">
        <f t="shared" si="10"/>
        <v/>
      </c>
      <c r="G361" s="40" t="str">
        <f t="shared" si="11"/>
        <v/>
      </c>
    </row>
    <row r="362" spans="1:7" x14ac:dyDescent="0.25">
      <c r="A362" s="25" t="s">
        <v>1011</v>
      </c>
      <c r="B362" s="51" t="s">
        <v>1012</v>
      </c>
      <c r="C362" s="25"/>
      <c r="D362" s="25"/>
      <c r="E362" s="28"/>
      <c r="F362" s="40" t="str">
        <f t="shared" si="10"/>
        <v/>
      </c>
      <c r="G362" s="40" t="str">
        <f t="shared" si="11"/>
        <v/>
      </c>
    </row>
    <row r="363" spans="1:7" x14ac:dyDescent="0.25">
      <c r="A363" s="25" t="s">
        <v>1013</v>
      </c>
      <c r="B363" s="51" t="s">
        <v>1014</v>
      </c>
      <c r="C363" s="25"/>
      <c r="D363" s="25"/>
      <c r="E363" s="28"/>
      <c r="F363" s="40" t="str">
        <f t="shared" si="10"/>
        <v/>
      </c>
      <c r="G363" s="40" t="str">
        <f t="shared" si="11"/>
        <v/>
      </c>
    </row>
    <row r="364" spans="1:7" x14ac:dyDescent="0.25">
      <c r="A364" s="25" t="s">
        <v>1015</v>
      </c>
      <c r="B364" s="51" t="s">
        <v>1016</v>
      </c>
      <c r="C364" s="25"/>
      <c r="D364" s="25"/>
      <c r="E364" s="28"/>
      <c r="F364" s="40" t="str">
        <f t="shared" si="10"/>
        <v/>
      </c>
      <c r="G364" s="40" t="str">
        <f t="shared" si="11"/>
        <v/>
      </c>
    </row>
    <row r="365" spans="1:7" x14ac:dyDescent="0.25">
      <c r="A365" s="25" t="s">
        <v>1017</v>
      </c>
      <c r="B365" s="51" t="s">
        <v>102</v>
      </c>
      <c r="C365" s="25">
        <f>SUM(C358:C364)</f>
        <v>0</v>
      </c>
      <c r="D365" s="25">
        <f>SUM(D358:D364)</f>
        <v>0</v>
      </c>
      <c r="E365" s="28"/>
      <c r="F365" s="48">
        <f>SUM(F358:F364)</f>
        <v>0</v>
      </c>
      <c r="G365" s="48">
        <f>SUM(G358:G364)</f>
        <v>0</v>
      </c>
    </row>
    <row r="366" spans="1:7" hidden="1" outlineLevel="1" x14ac:dyDescent="0.25">
      <c r="A366" s="25" t="s">
        <v>1018</v>
      </c>
      <c r="B366" s="51"/>
      <c r="C366" s="25"/>
      <c r="D366" s="25"/>
      <c r="E366" s="28"/>
      <c r="F366" s="28"/>
      <c r="G366" s="28"/>
    </row>
    <row r="367" spans="1:7" collapsed="1" x14ac:dyDescent="0.25">
      <c r="A367" s="37"/>
      <c r="B367" s="37" t="s">
        <v>1019</v>
      </c>
      <c r="C367" s="37" t="s">
        <v>61</v>
      </c>
      <c r="D367" s="37" t="s">
        <v>916</v>
      </c>
      <c r="E367" s="37"/>
      <c r="F367" s="37" t="s">
        <v>574</v>
      </c>
      <c r="G367" s="37" t="s">
        <v>917</v>
      </c>
    </row>
    <row r="368" spans="1:7" x14ac:dyDescent="0.25">
      <c r="A368" s="25" t="s">
        <v>1020</v>
      </c>
      <c r="B368" s="51" t="s">
        <v>1021</v>
      </c>
      <c r="C368" s="25"/>
      <c r="D368" s="25"/>
      <c r="E368" s="28"/>
      <c r="F368" s="40" t="str">
        <f>IF($C$372=0,"",IF(C368="[For completion]","",C368/$C$372))</f>
        <v/>
      </c>
      <c r="G368" s="40" t="str">
        <f>IF($D$372=0,"",IF(D368="[For completion]","",D368/$D$372))</f>
        <v/>
      </c>
    </row>
    <row r="369" spans="1:7" x14ac:dyDescent="0.25">
      <c r="A369" s="25" t="s">
        <v>1022</v>
      </c>
      <c r="B369" s="70" t="s">
        <v>1023</v>
      </c>
      <c r="C369" s="25"/>
      <c r="D369" s="25"/>
      <c r="E369" s="28"/>
      <c r="F369" s="40" t="str">
        <f t="shared" ref="F369:F371" si="12">IF($C$372=0,"",IF(C369="[For completion]","",C369/$C$372))</f>
        <v/>
      </c>
      <c r="G369" s="40" t="str">
        <f t="shared" ref="G369:G371" si="13">IF($D$372=0,"",IF(D369="[For completion]","",D369/$D$372))</f>
        <v/>
      </c>
    </row>
    <row r="370" spans="1:7" x14ac:dyDescent="0.25">
      <c r="A370" s="25" t="s">
        <v>1024</v>
      </c>
      <c r="B370" s="51" t="s">
        <v>1016</v>
      </c>
      <c r="C370" s="25"/>
      <c r="D370" s="25"/>
      <c r="E370" s="28"/>
      <c r="F370" s="40" t="str">
        <f t="shared" si="12"/>
        <v/>
      </c>
      <c r="G370" s="40" t="str">
        <f t="shared" si="13"/>
        <v/>
      </c>
    </row>
    <row r="371" spans="1:7" x14ac:dyDescent="0.25">
      <c r="A371" s="25" t="s">
        <v>1025</v>
      </c>
      <c r="B371" s="25" t="s">
        <v>937</v>
      </c>
      <c r="C371" s="25"/>
      <c r="D371" s="25"/>
      <c r="E371" s="28"/>
      <c r="F371" s="40" t="str">
        <f t="shared" si="12"/>
        <v/>
      </c>
      <c r="G371" s="40" t="str">
        <f t="shared" si="13"/>
        <v/>
      </c>
    </row>
    <row r="372" spans="1:7" x14ac:dyDescent="0.25">
      <c r="A372" s="25" t="s">
        <v>1026</v>
      </c>
      <c r="B372" s="51" t="s">
        <v>102</v>
      </c>
      <c r="C372" s="25">
        <f>SUM(C368:C371)</f>
        <v>0</v>
      </c>
      <c r="D372" s="25">
        <f>SUM(D368:D371)</f>
        <v>0</v>
      </c>
      <c r="E372" s="28"/>
      <c r="F372" s="48">
        <f>SUM(F368:F371)</f>
        <v>0</v>
      </c>
      <c r="G372" s="48">
        <f>SUM(G368:G371)</f>
        <v>0</v>
      </c>
    </row>
    <row r="373" spans="1:7" hidden="1" outlineLevel="1" x14ac:dyDescent="0.25">
      <c r="A373" s="25" t="s">
        <v>1027</v>
      </c>
      <c r="B373" s="51"/>
      <c r="C373" s="25"/>
      <c r="D373" s="25"/>
      <c r="E373" s="28"/>
      <c r="F373" s="28"/>
      <c r="G373" s="28"/>
    </row>
    <row r="374" spans="1:7" s="410" customFormat="1" collapsed="1" x14ac:dyDescent="0.25">
      <c r="A374" s="37"/>
      <c r="B374" s="37" t="s">
        <v>1028</v>
      </c>
      <c r="C374" s="37" t="s">
        <v>1029</v>
      </c>
      <c r="D374" s="37" t="s">
        <v>1030</v>
      </c>
      <c r="E374" s="37"/>
      <c r="F374" s="37" t="s">
        <v>1031</v>
      </c>
      <c r="G374" s="37" t="s">
        <v>917</v>
      </c>
    </row>
    <row r="375" spans="1:7" s="410" customFormat="1" x14ac:dyDescent="0.25">
      <c r="A375" s="411" t="s">
        <v>1032</v>
      </c>
      <c r="B375" s="412" t="s">
        <v>1004</v>
      </c>
      <c r="C375" s="417"/>
      <c r="D375" s="411"/>
      <c r="E375" s="414"/>
      <c r="F375" s="413"/>
      <c r="G375" s="413" t="str">
        <f>IF($D$393=0,"",IF(D375="[For completion]","",D375/$D$393))</f>
        <v/>
      </c>
    </row>
    <row r="376" spans="1:7" s="410" customFormat="1" x14ac:dyDescent="0.25">
      <c r="A376" s="411" t="s">
        <v>1033</v>
      </c>
      <c r="B376" s="412" t="s">
        <v>1006</v>
      </c>
      <c r="C376" s="417"/>
      <c r="D376" s="411"/>
      <c r="E376" s="414"/>
      <c r="F376" s="413"/>
      <c r="G376" s="413" t="str">
        <f t="shared" ref="G376:G384" si="14">IF($D$393=0,"",IF(D376="[For completion]","",D376/$D$393))</f>
        <v/>
      </c>
    </row>
    <row r="377" spans="1:7" s="410" customFormat="1" x14ac:dyDescent="0.25">
      <c r="A377" s="411" t="s">
        <v>1034</v>
      </c>
      <c r="B377" s="412" t="s">
        <v>1008</v>
      </c>
      <c r="C377" s="417"/>
      <c r="D377" s="411"/>
      <c r="E377" s="414"/>
      <c r="F377" s="413"/>
      <c r="G377" s="413" t="str">
        <f t="shared" si="14"/>
        <v/>
      </c>
    </row>
    <row r="378" spans="1:7" s="410" customFormat="1" x14ac:dyDescent="0.25">
      <c r="A378" s="411" t="s">
        <v>1035</v>
      </c>
      <c r="B378" s="412" t="s">
        <v>1010</v>
      </c>
      <c r="C378" s="417"/>
      <c r="D378" s="411"/>
      <c r="E378" s="414"/>
      <c r="F378" s="413"/>
      <c r="G378" s="413" t="str">
        <f t="shared" si="14"/>
        <v/>
      </c>
    </row>
    <row r="379" spans="1:7" s="410" customFormat="1" x14ac:dyDescent="0.25">
      <c r="A379" s="411" t="s">
        <v>1036</v>
      </c>
      <c r="B379" s="412" t="s">
        <v>1012</v>
      </c>
      <c r="C379" s="417"/>
      <c r="D379" s="411"/>
      <c r="E379" s="414"/>
      <c r="F379" s="413"/>
      <c r="G379" s="413" t="str">
        <f t="shared" si="14"/>
        <v/>
      </c>
    </row>
    <row r="380" spans="1:7" s="410" customFormat="1" x14ac:dyDescent="0.25">
      <c r="A380" s="411" t="s">
        <v>1037</v>
      </c>
      <c r="B380" s="412" t="s">
        <v>1014</v>
      </c>
      <c r="C380" s="417"/>
      <c r="D380" s="411"/>
      <c r="E380" s="414"/>
      <c r="F380" s="413"/>
      <c r="G380" s="413" t="str">
        <f t="shared" si="14"/>
        <v/>
      </c>
    </row>
    <row r="381" spans="1:7" s="410" customFormat="1" x14ac:dyDescent="0.25">
      <c r="A381" s="411" t="s">
        <v>1038</v>
      </c>
      <c r="B381" s="412" t="s">
        <v>1016</v>
      </c>
      <c r="C381" s="417"/>
      <c r="D381" s="411"/>
      <c r="E381" s="414"/>
      <c r="F381" s="413"/>
      <c r="G381" s="413" t="str">
        <f t="shared" si="14"/>
        <v/>
      </c>
    </row>
    <row r="382" spans="1:7" s="410" customFormat="1" x14ac:dyDescent="0.25">
      <c r="A382" s="411" t="s">
        <v>1039</v>
      </c>
      <c r="B382" s="412" t="s">
        <v>937</v>
      </c>
      <c r="C382" s="417"/>
      <c r="D382" s="411"/>
      <c r="E382" s="414"/>
      <c r="F382" s="413"/>
      <c r="G382" s="413" t="str">
        <f t="shared" si="14"/>
        <v/>
      </c>
    </row>
    <row r="383" spans="1:7" s="410" customFormat="1" x14ac:dyDescent="0.25">
      <c r="A383" s="411" t="s">
        <v>1040</v>
      </c>
      <c r="B383" s="412" t="s">
        <v>102</v>
      </c>
      <c r="C383" s="417">
        <v>0</v>
      </c>
      <c r="D383" s="302">
        <v>0</v>
      </c>
      <c r="E383" s="414"/>
      <c r="F383" s="413">
        <v>0</v>
      </c>
      <c r="G383" s="413" t="str">
        <f t="shared" si="14"/>
        <v/>
      </c>
    </row>
    <row r="384" spans="1:7" s="410" customFormat="1" x14ac:dyDescent="0.25">
      <c r="A384" s="411" t="s">
        <v>1041</v>
      </c>
      <c r="B384" s="412" t="s">
        <v>1042</v>
      </c>
      <c r="C384" s="417"/>
      <c r="D384" s="411"/>
      <c r="E384" s="414"/>
      <c r="F384" s="413"/>
      <c r="G384" s="413" t="str">
        <f t="shared" si="14"/>
        <v/>
      </c>
    </row>
    <row r="385" spans="1:7" s="410" customFormat="1" x14ac:dyDescent="0.25">
      <c r="A385" s="411" t="s">
        <v>1043</v>
      </c>
      <c r="B385" s="412"/>
      <c r="C385" s="417"/>
      <c r="D385" s="411"/>
      <c r="E385" s="414"/>
      <c r="F385" s="413"/>
      <c r="G385" s="413"/>
    </row>
    <row r="386" spans="1:7" s="410" customFormat="1" x14ac:dyDescent="0.25">
      <c r="A386" s="411" t="s">
        <v>1044</v>
      </c>
      <c r="B386" s="412"/>
      <c r="C386" s="417"/>
      <c r="D386" s="411"/>
      <c r="E386" s="414"/>
      <c r="F386" s="413"/>
      <c r="G386" s="413"/>
    </row>
    <row r="387" spans="1:7" s="410" customFormat="1" x14ac:dyDescent="0.25">
      <c r="A387" s="411" t="s">
        <v>1045</v>
      </c>
      <c r="B387" s="412"/>
      <c r="C387" s="417"/>
      <c r="D387" s="411"/>
      <c r="E387" s="414"/>
      <c r="F387" s="413"/>
      <c r="G387" s="413"/>
    </row>
    <row r="388" spans="1:7" s="410" customFormat="1" x14ac:dyDescent="0.25">
      <c r="A388" s="411" t="s">
        <v>1046</v>
      </c>
      <c r="B388" s="412"/>
      <c r="C388" s="417"/>
      <c r="D388" s="411"/>
      <c r="E388" s="414"/>
      <c r="F388" s="413"/>
      <c r="G388" s="413"/>
    </row>
    <row r="389" spans="1:7" s="410" customFormat="1" x14ac:dyDescent="0.25">
      <c r="A389" s="411" t="s">
        <v>1047</v>
      </c>
      <c r="B389" s="412"/>
      <c r="C389" s="417"/>
      <c r="D389" s="411"/>
      <c r="E389" s="414"/>
      <c r="F389" s="413"/>
      <c r="G389" s="413"/>
    </row>
    <row r="390" spans="1:7" s="410" customFormat="1" x14ac:dyDescent="0.25">
      <c r="A390" s="411" t="s">
        <v>1048</v>
      </c>
      <c r="B390" s="412"/>
      <c r="C390" s="417"/>
      <c r="D390" s="411"/>
      <c r="E390" s="414"/>
      <c r="F390" s="413"/>
      <c r="G390" s="413"/>
    </row>
    <row r="391" spans="1:7" s="410" customFormat="1" x14ac:dyDescent="0.25">
      <c r="A391" s="411" t="s">
        <v>1049</v>
      </c>
      <c r="B391" s="412"/>
      <c r="C391" s="417"/>
      <c r="D391" s="411"/>
      <c r="E391" s="414"/>
      <c r="F391" s="413"/>
      <c r="G391" s="413"/>
    </row>
    <row r="392" spans="1:7" s="410" customFormat="1" x14ac:dyDescent="0.25">
      <c r="A392" s="411" t="s">
        <v>1050</v>
      </c>
      <c r="B392" s="412"/>
      <c r="C392" s="417"/>
      <c r="D392" s="411"/>
      <c r="E392" s="414"/>
      <c r="F392" s="413"/>
      <c r="G392" s="413"/>
    </row>
    <row r="393" spans="1:7" s="410" customFormat="1" x14ac:dyDescent="0.25">
      <c r="A393" s="411" t="s">
        <v>1051</v>
      </c>
      <c r="B393" s="412"/>
      <c r="C393" s="417"/>
      <c r="D393" s="411"/>
      <c r="E393" s="414"/>
      <c r="F393" s="413"/>
      <c r="G393" s="413"/>
    </row>
    <row r="394" spans="1:7" s="410" customFormat="1" x14ac:dyDescent="0.25">
      <c r="A394" s="411" t="s">
        <v>1052</v>
      </c>
      <c r="B394" s="411"/>
      <c r="C394" s="420"/>
      <c r="D394" s="411"/>
      <c r="E394" s="414"/>
      <c r="F394" s="414"/>
      <c r="G394" s="414"/>
    </row>
    <row r="395" spans="1:7" s="410" customFormat="1" x14ac:dyDescent="0.25">
      <c r="A395" s="411" t="s">
        <v>1053</v>
      </c>
      <c r="B395" s="411"/>
      <c r="C395" s="420"/>
      <c r="D395" s="411"/>
      <c r="E395" s="414"/>
      <c r="F395" s="414"/>
      <c r="G395" s="414"/>
    </row>
    <row r="396" spans="1:7" s="410" customFormat="1" x14ac:dyDescent="0.25">
      <c r="A396" s="411" t="s">
        <v>1054</v>
      </c>
      <c r="B396" s="411"/>
      <c r="C396" s="420"/>
      <c r="D396" s="411"/>
      <c r="E396" s="414"/>
      <c r="F396" s="414"/>
      <c r="G396" s="414"/>
    </row>
    <row r="397" spans="1:7" s="410" customFormat="1" x14ac:dyDescent="0.25">
      <c r="A397" s="411" t="s">
        <v>1055</v>
      </c>
      <c r="B397" s="411"/>
      <c r="C397" s="420"/>
      <c r="D397" s="411"/>
      <c r="E397" s="414"/>
      <c r="F397" s="414"/>
      <c r="G397" s="414"/>
    </row>
    <row r="398" spans="1:7" s="410" customFormat="1" x14ac:dyDescent="0.25">
      <c r="A398" s="411" t="s">
        <v>1056</v>
      </c>
      <c r="B398" s="411"/>
      <c r="C398" s="420"/>
      <c r="D398" s="411"/>
      <c r="E398" s="414"/>
      <c r="F398" s="414"/>
      <c r="G398" s="414"/>
    </row>
    <row r="399" spans="1:7" s="410" customFormat="1" x14ac:dyDescent="0.25">
      <c r="A399" s="411" t="s">
        <v>1057</v>
      </c>
      <c r="B399" s="411"/>
      <c r="C399" s="420"/>
      <c r="D399" s="411"/>
      <c r="E399" s="414"/>
      <c r="F399" s="414"/>
      <c r="G399" s="414"/>
    </row>
    <row r="400" spans="1:7" s="410" customFormat="1" x14ac:dyDescent="0.25">
      <c r="A400" s="411" t="s">
        <v>1058</v>
      </c>
      <c r="B400" s="411"/>
      <c r="C400" s="420"/>
      <c r="D400" s="411"/>
      <c r="E400" s="414"/>
      <c r="F400" s="414"/>
      <c r="G400" s="414"/>
    </row>
    <row r="401" spans="1:7" s="410" customFormat="1" x14ac:dyDescent="0.25">
      <c r="A401" s="411" t="s">
        <v>1059</v>
      </c>
      <c r="B401" s="411"/>
      <c r="C401" s="420"/>
      <c r="D401" s="411"/>
      <c r="E401" s="414"/>
      <c r="F401" s="414"/>
      <c r="G401" s="414"/>
    </row>
    <row r="402" spans="1:7" s="410" customFormat="1" x14ac:dyDescent="0.25">
      <c r="A402" s="411" t="s">
        <v>1060</v>
      </c>
      <c r="B402" s="411"/>
      <c r="C402" s="420"/>
      <c r="D402" s="411"/>
      <c r="E402" s="414"/>
      <c r="F402" s="414"/>
      <c r="G402" s="414"/>
    </row>
    <row r="403" spans="1:7" s="410" customFormat="1" x14ac:dyDescent="0.25">
      <c r="A403" s="411" t="s">
        <v>1061</v>
      </c>
      <c r="B403" s="411"/>
      <c r="C403" s="420"/>
      <c r="D403" s="411"/>
      <c r="E403" s="414"/>
      <c r="F403" s="414"/>
      <c r="G403" s="414"/>
    </row>
    <row r="404" spans="1:7" s="410" customFormat="1" x14ac:dyDescent="0.25">
      <c r="A404" s="411" t="s">
        <v>1062</v>
      </c>
      <c r="B404" s="411"/>
      <c r="C404" s="420"/>
      <c r="D404" s="411"/>
      <c r="E404" s="414"/>
      <c r="F404" s="414"/>
      <c r="G404" s="414"/>
    </row>
    <row r="405" spans="1:7" s="410" customFormat="1" x14ac:dyDescent="0.25">
      <c r="A405" s="411" t="s">
        <v>1063</v>
      </c>
      <c r="B405" s="411"/>
      <c r="C405" s="420"/>
      <c r="D405" s="411"/>
      <c r="E405" s="414"/>
      <c r="F405" s="414"/>
      <c r="G405" s="414"/>
    </row>
    <row r="406" spans="1:7" s="410" customFormat="1" x14ac:dyDescent="0.25">
      <c r="A406" s="411" t="s">
        <v>1064</v>
      </c>
      <c r="B406" s="411"/>
      <c r="C406" s="420"/>
      <c r="D406" s="411"/>
      <c r="E406" s="414"/>
      <c r="F406" s="414"/>
      <c r="G406" s="414"/>
    </row>
    <row r="407" spans="1:7" s="410" customFormat="1" x14ac:dyDescent="0.25">
      <c r="A407" s="411" t="s">
        <v>1065</v>
      </c>
      <c r="B407" s="411"/>
      <c r="C407" s="420"/>
      <c r="D407" s="411"/>
      <c r="E407" s="414"/>
      <c r="F407" s="414"/>
      <c r="G407" s="414"/>
    </row>
    <row r="408" spans="1:7" s="410" customFormat="1" x14ac:dyDescent="0.25">
      <c r="A408" s="411" t="s">
        <v>1066</v>
      </c>
      <c r="B408" s="411"/>
      <c r="C408" s="420"/>
      <c r="D408" s="411"/>
      <c r="E408" s="414"/>
      <c r="F408" s="414"/>
      <c r="G408" s="414"/>
    </row>
    <row r="409" spans="1:7" s="410" customFormat="1" x14ac:dyDescent="0.25">
      <c r="A409" s="411" t="s">
        <v>1067</v>
      </c>
      <c r="B409" s="411"/>
      <c r="C409" s="420"/>
      <c r="D409" s="411"/>
      <c r="E409" s="414"/>
      <c r="F409" s="414"/>
      <c r="G409" s="414"/>
    </row>
    <row r="410" spans="1:7" s="410" customFormat="1" x14ac:dyDescent="0.25">
      <c r="A410" s="411" t="s">
        <v>1068</v>
      </c>
      <c r="B410" s="411"/>
      <c r="C410" s="420"/>
      <c r="D410" s="411"/>
      <c r="E410" s="414"/>
      <c r="F410" s="414"/>
      <c r="G410" s="414"/>
    </row>
    <row r="411" spans="1:7" s="410" customFormat="1" x14ac:dyDescent="0.25">
      <c r="A411" s="411" t="s">
        <v>1069</v>
      </c>
      <c r="B411" s="411"/>
      <c r="C411" s="420"/>
      <c r="D411" s="411"/>
      <c r="E411" s="414"/>
      <c r="F411" s="414"/>
      <c r="G411" s="414"/>
    </row>
    <row r="412" spans="1:7" s="410" customFormat="1" x14ac:dyDescent="0.25">
      <c r="A412" s="411" t="s">
        <v>1070</v>
      </c>
      <c r="B412" s="411"/>
      <c r="C412" s="420"/>
      <c r="D412" s="411"/>
      <c r="E412" s="414"/>
      <c r="F412" s="414"/>
      <c r="G412" s="414"/>
    </row>
    <row r="413" spans="1:7" s="410" customFormat="1" x14ac:dyDescent="0.25">
      <c r="A413" s="411" t="s">
        <v>1071</v>
      </c>
      <c r="B413" s="411"/>
      <c r="C413" s="420"/>
      <c r="D413" s="411"/>
      <c r="E413" s="414"/>
      <c r="F413" s="414"/>
      <c r="G413" s="414"/>
    </row>
    <row r="414" spans="1:7" s="410" customFormat="1" x14ac:dyDescent="0.25">
      <c r="A414" s="411" t="s">
        <v>1072</v>
      </c>
      <c r="B414" s="411"/>
      <c r="C414" s="420"/>
      <c r="D414" s="411"/>
      <c r="E414" s="414"/>
      <c r="F414" s="414"/>
      <c r="G414" s="414"/>
    </row>
    <row r="415" spans="1:7" s="410" customFormat="1" x14ac:dyDescent="0.25">
      <c r="A415" s="411" t="s">
        <v>1073</v>
      </c>
      <c r="B415" s="411"/>
      <c r="C415" s="420"/>
      <c r="D415" s="411"/>
      <c r="E415" s="414"/>
      <c r="F415" s="414"/>
      <c r="G415" s="414"/>
    </row>
    <row r="416" spans="1:7" s="410" customFormat="1" x14ac:dyDescent="0.25">
      <c r="A416" s="411" t="s">
        <v>1074</v>
      </c>
      <c r="B416" s="411"/>
      <c r="C416" s="420"/>
      <c r="D416" s="411"/>
      <c r="E416" s="414"/>
      <c r="F416" s="414"/>
      <c r="G416" s="414"/>
    </row>
    <row r="417" spans="1:7" s="410" customFormat="1" x14ac:dyDescent="0.25">
      <c r="A417" s="411" t="s">
        <v>1075</v>
      </c>
      <c r="B417" s="411"/>
      <c r="C417" s="420"/>
      <c r="D417" s="411"/>
      <c r="E417" s="414"/>
      <c r="F417" s="414"/>
      <c r="G417" s="414"/>
    </row>
    <row r="418" spans="1:7" s="410" customFormat="1" x14ac:dyDescent="0.25">
      <c r="A418" s="411" t="s">
        <v>1076</v>
      </c>
      <c r="B418" s="411"/>
      <c r="C418" s="420"/>
      <c r="D418" s="411"/>
      <c r="E418" s="414"/>
      <c r="F418" s="414"/>
      <c r="G418" s="414"/>
    </row>
    <row r="419" spans="1:7" s="410" customFormat="1" x14ac:dyDescent="0.25">
      <c r="A419" s="411" t="s">
        <v>1077</v>
      </c>
      <c r="B419" s="411"/>
      <c r="C419" s="420"/>
      <c r="D419" s="411"/>
      <c r="E419" s="414"/>
      <c r="F419" s="414"/>
      <c r="G419" s="414"/>
    </row>
    <row r="420" spans="1:7" s="410" customFormat="1" x14ac:dyDescent="0.25">
      <c r="A420" s="411" t="s">
        <v>1078</v>
      </c>
      <c r="B420" s="411"/>
      <c r="C420" s="420"/>
      <c r="D420" s="411"/>
      <c r="E420" s="414"/>
      <c r="F420" s="414"/>
      <c r="G420" s="414"/>
    </row>
    <row r="421" spans="1:7" s="410" customFormat="1" x14ac:dyDescent="0.25">
      <c r="A421" s="411" t="s">
        <v>1079</v>
      </c>
      <c r="B421" s="411"/>
      <c r="C421" s="420"/>
      <c r="D421" s="411"/>
      <c r="E421" s="414"/>
      <c r="F421" s="414"/>
      <c r="G421" s="414"/>
    </row>
    <row r="422" spans="1:7" s="410" customFormat="1" x14ac:dyDescent="0.25">
      <c r="A422" s="411" t="s">
        <v>1080</v>
      </c>
      <c r="B422" s="411"/>
      <c r="C422" s="420"/>
      <c r="D422" s="411"/>
      <c r="E422" s="414"/>
      <c r="F422" s="414"/>
      <c r="G422" s="414"/>
    </row>
    <row r="423" spans="1:7" ht="18.75" x14ac:dyDescent="0.25">
      <c r="A423" s="55"/>
      <c r="B423" s="56" t="s">
        <v>1081</v>
      </c>
      <c r="C423" s="55"/>
      <c r="D423" s="55"/>
      <c r="E423" s="55"/>
      <c r="F423" s="57"/>
      <c r="G423" s="57"/>
    </row>
    <row r="424" spans="1:7" x14ac:dyDescent="0.25">
      <c r="A424" s="36"/>
      <c r="B424" s="67" t="s">
        <v>1082</v>
      </c>
      <c r="C424" s="36" t="s">
        <v>784</v>
      </c>
      <c r="D424" s="36" t="s">
        <v>785</v>
      </c>
      <c r="E424" s="36"/>
      <c r="F424" s="36" t="s">
        <v>575</v>
      </c>
      <c r="G424" s="36" t="s">
        <v>786</v>
      </c>
    </row>
    <row r="425" spans="1:7" x14ac:dyDescent="0.25">
      <c r="A425" s="25" t="s">
        <v>1083</v>
      </c>
      <c r="B425" s="25" t="s">
        <v>788</v>
      </c>
      <c r="C425" s="39"/>
      <c r="D425" s="58"/>
      <c r="E425" s="58"/>
      <c r="F425" s="59"/>
      <c r="G425" s="59"/>
    </row>
    <row r="426" spans="1:7" x14ac:dyDescent="0.25">
      <c r="A426" s="58"/>
      <c r="B426" s="25"/>
      <c r="C426" s="25"/>
      <c r="D426" s="58"/>
      <c r="E426" s="58"/>
      <c r="F426" s="59"/>
      <c r="G426" s="59"/>
    </row>
    <row r="427" spans="1:7" x14ac:dyDescent="0.25">
      <c r="A427" s="25"/>
      <c r="B427" s="25" t="s">
        <v>789</v>
      </c>
      <c r="C427" s="25"/>
      <c r="D427" s="58"/>
      <c r="E427" s="58"/>
      <c r="F427" s="59"/>
      <c r="G427" s="59"/>
    </row>
    <row r="428" spans="1:7" x14ac:dyDescent="0.25">
      <c r="A428" s="25" t="s">
        <v>1084</v>
      </c>
      <c r="B428" s="51" t="s">
        <v>919</v>
      </c>
      <c r="C428" s="39"/>
      <c r="D428" s="61"/>
      <c r="E428" s="58"/>
      <c r="F428" s="40" t="str">
        <f t="shared" ref="F428:F451" si="15">IF($C$452=0,"",IF(C428="[for completion]","",C428/$C$452))</f>
        <v/>
      </c>
      <c r="G428" s="40" t="str">
        <f t="shared" ref="G428:G451" si="16">IF($D$452=0,"",IF(D428="[for completion]","",D428/$D$452))</f>
        <v/>
      </c>
    </row>
    <row r="429" spans="1:7" x14ac:dyDescent="0.25">
      <c r="A429" s="25" t="s">
        <v>1085</v>
      </c>
      <c r="B429" s="51" t="s">
        <v>919</v>
      </c>
      <c r="C429" s="39"/>
      <c r="D429" s="61"/>
      <c r="E429" s="58"/>
      <c r="F429" s="40" t="str">
        <f t="shared" si="15"/>
        <v/>
      </c>
      <c r="G429" s="40" t="str">
        <f t="shared" si="16"/>
        <v/>
      </c>
    </row>
    <row r="430" spans="1:7" x14ac:dyDescent="0.25">
      <c r="A430" s="25" t="s">
        <v>1086</v>
      </c>
      <c r="B430" s="51" t="s">
        <v>919</v>
      </c>
      <c r="C430" s="39"/>
      <c r="D430" s="61"/>
      <c r="E430" s="58"/>
      <c r="F430" s="40" t="str">
        <f t="shared" si="15"/>
        <v/>
      </c>
      <c r="G430" s="40" t="str">
        <f t="shared" si="16"/>
        <v/>
      </c>
    </row>
    <row r="431" spans="1:7" x14ac:dyDescent="0.25">
      <c r="A431" s="25" t="s">
        <v>1087</v>
      </c>
      <c r="B431" s="51" t="s">
        <v>919</v>
      </c>
      <c r="C431" s="39"/>
      <c r="D431" s="61"/>
      <c r="E431" s="58"/>
      <c r="F431" s="40" t="str">
        <f t="shared" si="15"/>
        <v/>
      </c>
      <c r="G431" s="40" t="str">
        <f t="shared" si="16"/>
        <v/>
      </c>
    </row>
    <row r="432" spans="1:7" x14ac:dyDescent="0.25">
      <c r="A432" s="25" t="s">
        <v>1088</v>
      </c>
      <c r="B432" s="51" t="s">
        <v>919</v>
      </c>
      <c r="C432" s="39"/>
      <c r="D432" s="61"/>
      <c r="E432" s="58"/>
      <c r="F432" s="40" t="str">
        <f t="shared" si="15"/>
        <v/>
      </c>
      <c r="G432" s="40" t="str">
        <f t="shared" si="16"/>
        <v/>
      </c>
    </row>
    <row r="433" spans="1:7" x14ac:dyDescent="0.25">
      <c r="A433" s="25" t="s">
        <v>1089</v>
      </c>
      <c r="B433" s="51" t="s">
        <v>919</v>
      </c>
      <c r="C433" s="39"/>
      <c r="D433" s="61"/>
      <c r="E433" s="58"/>
      <c r="F433" s="40" t="str">
        <f t="shared" si="15"/>
        <v/>
      </c>
      <c r="G433" s="40" t="str">
        <f t="shared" si="16"/>
        <v/>
      </c>
    </row>
    <row r="434" spans="1:7" x14ac:dyDescent="0.25">
      <c r="A434" s="25" t="s">
        <v>1090</v>
      </c>
      <c r="B434" s="51" t="s">
        <v>919</v>
      </c>
      <c r="C434" s="39"/>
      <c r="D434" s="61"/>
      <c r="E434" s="58"/>
      <c r="F434" s="40" t="str">
        <f t="shared" si="15"/>
        <v/>
      </c>
      <c r="G434" s="40" t="str">
        <f t="shared" si="16"/>
        <v/>
      </c>
    </row>
    <row r="435" spans="1:7" x14ac:dyDescent="0.25">
      <c r="A435" s="25" t="s">
        <v>1091</v>
      </c>
      <c r="B435" s="51" t="s">
        <v>919</v>
      </c>
      <c r="C435" s="39"/>
      <c r="D435" s="61"/>
      <c r="E435" s="58"/>
      <c r="F435" s="40" t="str">
        <f t="shared" si="15"/>
        <v/>
      </c>
      <c r="G435" s="40" t="str">
        <f t="shared" si="16"/>
        <v/>
      </c>
    </row>
    <row r="436" spans="1:7" x14ac:dyDescent="0.25">
      <c r="A436" s="25" t="s">
        <v>1092</v>
      </c>
      <c r="B436" s="51" t="s">
        <v>919</v>
      </c>
      <c r="C436" s="39"/>
      <c r="D436" s="61"/>
      <c r="E436" s="58"/>
      <c r="F436" s="40" t="str">
        <f t="shared" si="15"/>
        <v/>
      </c>
      <c r="G436" s="40" t="str">
        <f t="shared" si="16"/>
        <v/>
      </c>
    </row>
    <row r="437" spans="1:7" x14ac:dyDescent="0.25">
      <c r="A437" s="25" t="s">
        <v>1093</v>
      </c>
      <c r="B437" s="51" t="s">
        <v>919</v>
      </c>
      <c r="C437" s="39"/>
      <c r="D437" s="61"/>
      <c r="E437" s="51"/>
      <c r="F437" s="40" t="str">
        <f t="shared" si="15"/>
        <v/>
      </c>
      <c r="G437" s="40" t="str">
        <f t="shared" si="16"/>
        <v/>
      </c>
    </row>
    <row r="438" spans="1:7" x14ac:dyDescent="0.25">
      <c r="A438" s="25" t="s">
        <v>1094</v>
      </c>
      <c r="B438" s="51" t="s">
        <v>919</v>
      </c>
      <c r="C438" s="39"/>
      <c r="D438" s="61"/>
      <c r="E438" s="51"/>
      <c r="F438" s="40" t="str">
        <f t="shared" si="15"/>
        <v/>
      </c>
      <c r="G438" s="40" t="str">
        <f t="shared" si="16"/>
        <v/>
      </c>
    </row>
    <row r="439" spans="1:7" x14ac:dyDescent="0.25">
      <c r="A439" s="25" t="s">
        <v>1095</v>
      </c>
      <c r="B439" s="51" t="s">
        <v>919</v>
      </c>
      <c r="C439" s="39"/>
      <c r="D439" s="61"/>
      <c r="E439" s="51"/>
      <c r="F439" s="40" t="str">
        <f t="shared" si="15"/>
        <v/>
      </c>
      <c r="G439" s="40" t="str">
        <f t="shared" si="16"/>
        <v/>
      </c>
    </row>
    <row r="440" spans="1:7" x14ac:dyDescent="0.25">
      <c r="A440" s="25" t="s">
        <v>1096</v>
      </c>
      <c r="B440" s="51" t="s">
        <v>919</v>
      </c>
      <c r="C440" s="39"/>
      <c r="D440" s="61"/>
      <c r="E440" s="51"/>
      <c r="F440" s="40" t="str">
        <f t="shared" si="15"/>
        <v/>
      </c>
      <c r="G440" s="40" t="str">
        <f t="shared" si="16"/>
        <v/>
      </c>
    </row>
    <row r="441" spans="1:7" x14ac:dyDescent="0.25">
      <c r="A441" s="25" t="s">
        <v>1097</v>
      </c>
      <c r="B441" s="51" t="s">
        <v>919</v>
      </c>
      <c r="C441" s="39"/>
      <c r="D441" s="61"/>
      <c r="E441" s="51"/>
      <c r="F441" s="40" t="str">
        <f t="shared" si="15"/>
        <v/>
      </c>
      <c r="G441" s="40" t="str">
        <f t="shared" si="16"/>
        <v/>
      </c>
    </row>
    <row r="442" spans="1:7" x14ac:dyDescent="0.25">
      <c r="A442" s="25" t="s">
        <v>1098</v>
      </c>
      <c r="B442" s="51" t="s">
        <v>919</v>
      </c>
      <c r="C442" s="39"/>
      <c r="D442" s="61"/>
      <c r="E442" s="51"/>
      <c r="F442" s="40" t="str">
        <f t="shared" si="15"/>
        <v/>
      </c>
      <c r="G442" s="40" t="str">
        <f t="shared" si="16"/>
        <v/>
      </c>
    </row>
    <row r="443" spans="1:7" x14ac:dyDescent="0.25">
      <c r="A443" s="25" t="s">
        <v>1099</v>
      </c>
      <c r="B443" s="51" t="s">
        <v>919</v>
      </c>
      <c r="C443" s="39"/>
      <c r="D443" s="61"/>
      <c r="E443" s="25"/>
      <c r="F443" s="40" t="str">
        <f t="shared" si="15"/>
        <v/>
      </c>
      <c r="G443" s="40" t="str">
        <f t="shared" si="16"/>
        <v/>
      </c>
    </row>
    <row r="444" spans="1:7" x14ac:dyDescent="0.25">
      <c r="A444" s="25" t="s">
        <v>1100</v>
      </c>
      <c r="B444" s="51" t="s">
        <v>919</v>
      </c>
      <c r="C444" s="39"/>
      <c r="D444" s="61"/>
      <c r="E444" s="62"/>
      <c r="F444" s="40" t="str">
        <f t="shared" si="15"/>
        <v/>
      </c>
      <c r="G444" s="40" t="str">
        <f t="shared" si="16"/>
        <v/>
      </c>
    </row>
    <row r="445" spans="1:7" x14ac:dyDescent="0.25">
      <c r="A445" s="25" t="s">
        <v>1101</v>
      </c>
      <c r="B445" s="51" t="s">
        <v>919</v>
      </c>
      <c r="C445" s="39"/>
      <c r="D445" s="61"/>
      <c r="E445" s="62"/>
      <c r="F445" s="40" t="str">
        <f t="shared" si="15"/>
        <v/>
      </c>
      <c r="G445" s="40" t="str">
        <f t="shared" si="16"/>
        <v/>
      </c>
    </row>
    <row r="446" spans="1:7" x14ac:dyDescent="0.25">
      <c r="A446" s="25" t="s">
        <v>1102</v>
      </c>
      <c r="B446" s="51" t="s">
        <v>919</v>
      </c>
      <c r="C446" s="39"/>
      <c r="D446" s="61"/>
      <c r="E446" s="62"/>
      <c r="F446" s="40" t="str">
        <f t="shared" si="15"/>
        <v/>
      </c>
      <c r="G446" s="40" t="str">
        <f t="shared" si="16"/>
        <v/>
      </c>
    </row>
    <row r="447" spans="1:7" x14ac:dyDescent="0.25">
      <c r="A447" s="25" t="s">
        <v>1103</v>
      </c>
      <c r="B447" s="51" t="s">
        <v>919</v>
      </c>
      <c r="C447" s="39"/>
      <c r="D447" s="61"/>
      <c r="E447" s="62"/>
      <c r="F447" s="40" t="str">
        <f t="shared" si="15"/>
        <v/>
      </c>
      <c r="G447" s="40" t="str">
        <f t="shared" si="16"/>
        <v/>
      </c>
    </row>
    <row r="448" spans="1:7" x14ac:dyDescent="0.25">
      <c r="A448" s="25" t="s">
        <v>1104</v>
      </c>
      <c r="B448" s="51" t="s">
        <v>919</v>
      </c>
      <c r="C448" s="39"/>
      <c r="D448" s="61"/>
      <c r="E448" s="62"/>
      <c r="F448" s="40" t="str">
        <f t="shared" si="15"/>
        <v/>
      </c>
      <c r="G448" s="40" t="str">
        <f t="shared" si="16"/>
        <v/>
      </c>
    </row>
    <row r="449" spans="1:7" x14ac:dyDescent="0.25">
      <c r="A449" s="25" t="s">
        <v>1105</v>
      </c>
      <c r="B449" s="51" t="s">
        <v>919</v>
      </c>
      <c r="C449" s="39"/>
      <c r="D449" s="61"/>
      <c r="E449" s="62"/>
      <c r="F449" s="40" t="str">
        <f t="shared" si="15"/>
        <v/>
      </c>
      <c r="G449" s="40" t="str">
        <f t="shared" si="16"/>
        <v/>
      </c>
    </row>
    <row r="450" spans="1:7" x14ac:dyDescent="0.25">
      <c r="A450" s="25" t="s">
        <v>1106</v>
      </c>
      <c r="B450" s="51" t="s">
        <v>919</v>
      </c>
      <c r="C450" s="39"/>
      <c r="D450" s="61"/>
      <c r="E450" s="62"/>
      <c r="F450" s="40" t="str">
        <f t="shared" si="15"/>
        <v/>
      </c>
      <c r="G450" s="40" t="str">
        <f t="shared" si="16"/>
        <v/>
      </c>
    </row>
    <row r="451" spans="1:7" x14ac:dyDescent="0.25">
      <c r="A451" s="25" t="s">
        <v>1107</v>
      </c>
      <c r="B451" s="51" t="s">
        <v>919</v>
      </c>
      <c r="C451" s="39"/>
      <c r="D451" s="61"/>
      <c r="E451" s="62"/>
      <c r="F451" s="40" t="str">
        <f t="shared" si="15"/>
        <v/>
      </c>
      <c r="G451" s="40" t="str">
        <f t="shared" si="16"/>
        <v/>
      </c>
    </row>
    <row r="452" spans="1:7" x14ac:dyDescent="0.25">
      <c r="A452" s="25" t="s">
        <v>1108</v>
      </c>
      <c r="B452" s="51" t="s">
        <v>102</v>
      </c>
      <c r="C452" s="64">
        <f>SUM(C428:C451)</f>
        <v>0</v>
      </c>
      <c r="D452" s="65">
        <f>SUM(D428:D451)</f>
        <v>0</v>
      </c>
      <c r="E452" s="62"/>
      <c r="F452" s="66">
        <f>SUM(F428:F451)</f>
        <v>0</v>
      </c>
      <c r="G452" s="66">
        <f>SUM(G428:G451)</f>
        <v>0</v>
      </c>
    </row>
    <row r="453" spans="1:7" x14ac:dyDescent="0.25">
      <c r="A453" s="36"/>
      <c r="B453" s="36" t="s">
        <v>1109</v>
      </c>
      <c r="C453" s="36" t="s">
        <v>784</v>
      </c>
      <c r="D453" s="36" t="s">
        <v>785</v>
      </c>
      <c r="E453" s="36"/>
      <c r="F453" s="36" t="s">
        <v>575</v>
      </c>
      <c r="G453" s="36" t="s">
        <v>786</v>
      </c>
    </row>
    <row r="454" spans="1:7" x14ac:dyDescent="0.25">
      <c r="A454" s="25" t="s">
        <v>1110</v>
      </c>
      <c r="B454" s="25" t="s">
        <v>823</v>
      </c>
      <c r="C454" s="42"/>
      <c r="D454" s="25"/>
      <c r="E454" s="25"/>
      <c r="F454" s="25"/>
      <c r="G454" s="25"/>
    </row>
    <row r="455" spans="1:7" x14ac:dyDescent="0.25">
      <c r="A455" s="25"/>
      <c r="B455" s="25"/>
      <c r="C455" s="25"/>
      <c r="D455" s="25"/>
      <c r="E455" s="25"/>
      <c r="F455" s="25"/>
      <c r="G455" s="25"/>
    </row>
    <row r="456" spans="1:7" x14ac:dyDescent="0.25">
      <c r="A456" s="25"/>
      <c r="B456" s="51" t="s">
        <v>824</v>
      </c>
      <c r="C456" s="25"/>
      <c r="D456" s="25"/>
      <c r="E456" s="25"/>
      <c r="F456" s="25"/>
      <c r="G456" s="25"/>
    </row>
    <row r="457" spans="1:7" x14ac:dyDescent="0.25">
      <c r="A457" s="25" t="s">
        <v>1111</v>
      </c>
      <c r="B457" s="25" t="s">
        <v>826</v>
      </c>
      <c r="C457" s="39"/>
      <c r="D457" s="61"/>
      <c r="E457" s="25"/>
      <c r="F457" s="40" t="str">
        <f>IF($C$465=0,"",IF(C457="[for completion]","",C457/$C$465))</f>
        <v/>
      </c>
      <c r="G457" s="40" t="str">
        <f>IF($D$465=0,"",IF(D457="[for completion]","",D457/$D$465))</f>
        <v/>
      </c>
    </row>
    <row r="458" spans="1:7" x14ac:dyDescent="0.25">
      <c r="A458" s="25" t="s">
        <v>1112</v>
      </c>
      <c r="B458" s="25" t="s">
        <v>828</v>
      </c>
      <c r="C458" s="39"/>
      <c r="D458" s="61"/>
      <c r="E458" s="25"/>
      <c r="F458" s="40" t="str">
        <f t="shared" ref="F458:F471" si="17">IF($C$465=0,"",IF(C458="[for completion]","",C458/$C$465))</f>
        <v/>
      </c>
      <c r="G458" s="40" t="str">
        <f t="shared" ref="G458:G471" si="18">IF($D$465=0,"",IF(D458="[for completion]","",D458/$D$465))</f>
        <v/>
      </c>
    </row>
    <row r="459" spans="1:7" x14ac:dyDescent="0.25">
      <c r="A459" s="25" t="s">
        <v>1113</v>
      </c>
      <c r="B459" s="25" t="s">
        <v>830</v>
      </c>
      <c r="C459" s="39"/>
      <c r="D459" s="61"/>
      <c r="E459" s="25"/>
      <c r="F459" s="40" t="str">
        <f t="shared" si="17"/>
        <v/>
      </c>
      <c r="G459" s="40" t="str">
        <f t="shared" si="18"/>
        <v/>
      </c>
    </row>
    <row r="460" spans="1:7" x14ac:dyDescent="0.25">
      <c r="A460" s="25" t="s">
        <v>1114</v>
      </c>
      <c r="B460" s="25" t="s">
        <v>832</v>
      </c>
      <c r="C460" s="39"/>
      <c r="D460" s="61"/>
      <c r="E460" s="25"/>
      <c r="F460" s="40" t="str">
        <f t="shared" si="17"/>
        <v/>
      </c>
      <c r="G460" s="40" t="str">
        <f t="shared" si="18"/>
        <v/>
      </c>
    </row>
    <row r="461" spans="1:7" x14ac:dyDescent="0.25">
      <c r="A461" s="25" t="s">
        <v>1115</v>
      </c>
      <c r="B461" s="25" t="s">
        <v>834</v>
      </c>
      <c r="C461" s="39"/>
      <c r="D461" s="61"/>
      <c r="E461" s="25"/>
      <c r="F461" s="40" t="str">
        <f t="shared" si="17"/>
        <v/>
      </c>
      <c r="G461" s="40" t="str">
        <f t="shared" si="18"/>
        <v/>
      </c>
    </row>
    <row r="462" spans="1:7" x14ac:dyDescent="0.25">
      <c r="A462" s="25" t="s">
        <v>1116</v>
      </c>
      <c r="B462" s="25" t="s">
        <v>836</v>
      </c>
      <c r="C462" s="39"/>
      <c r="D462" s="61"/>
      <c r="E462" s="25"/>
      <c r="F462" s="40" t="str">
        <f t="shared" si="17"/>
        <v/>
      </c>
      <c r="G462" s="40" t="str">
        <f t="shared" si="18"/>
        <v/>
      </c>
    </row>
    <row r="463" spans="1:7" x14ac:dyDescent="0.25">
      <c r="A463" s="25" t="s">
        <v>1117</v>
      </c>
      <c r="B463" s="25" t="s">
        <v>838</v>
      </c>
      <c r="C463" s="39"/>
      <c r="D463" s="61"/>
      <c r="E463" s="25"/>
      <c r="F463" s="40" t="str">
        <f t="shared" si="17"/>
        <v/>
      </c>
      <c r="G463" s="40" t="str">
        <f t="shared" si="18"/>
        <v/>
      </c>
    </row>
    <row r="464" spans="1:7" x14ac:dyDescent="0.25">
      <c r="A464" s="25" t="s">
        <v>1118</v>
      </c>
      <c r="B464" s="25" t="s">
        <v>840</v>
      </c>
      <c r="C464" s="39"/>
      <c r="D464" s="61"/>
      <c r="E464" s="25"/>
      <c r="F464" s="40" t="str">
        <f t="shared" si="17"/>
        <v/>
      </c>
      <c r="G464" s="40" t="str">
        <f t="shared" si="18"/>
        <v/>
      </c>
    </row>
    <row r="465" spans="1:7" x14ac:dyDescent="0.25">
      <c r="A465" s="25" t="s">
        <v>1119</v>
      </c>
      <c r="B465" s="63" t="s">
        <v>102</v>
      </c>
      <c r="C465" s="39">
        <f>SUM(C457:C464)</f>
        <v>0</v>
      </c>
      <c r="D465" s="61">
        <f>SUM(D457:D464)</f>
        <v>0</v>
      </c>
      <c r="E465" s="25"/>
      <c r="F465" s="42">
        <f>SUM(F457:F464)</f>
        <v>0</v>
      </c>
      <c r="G465" s="42">
        <f>SUM(G457:G464)</f>
        <v>0</v>
      </c>
    </row>
    <row r="466" spans="1:7" hidden="1" outlineLevel="1" x14ac:dyDescent="0.25">
      <c r="A466" s="25" t="s">
        <v>1120</v>
      </c>
      <c r="B466" s="43" t="s">
        <v>843</v>
      </c>
      <c r="C466" s="39"/>
      <c r="D466" s="61"/>
      <c r="E466" s="25"/>
      <c r="F466" s="40" t="str">
        <f t="shared" si="17"/>
        <v/>
      </c>
      <c r="G466" s="40" t="str">
        <f t="shared" si="18"/>
        <v/>
      </c>
    </row>
    <row r="467" spans="1:7" hidden="1" outlineLevel="1" x14ac:dyDescent="0.25">
      <c r="A467" s="25" t="s">
        <v>1121</v>
      </c>
      <c r="B467" s="43" t="s">
        <v>845</v>
      </c>
      <c r="C467" s="39"/>
      <c r="D467" s="61"/>
      <c r="E467" s="25"/>
      <c r="F467" s="40" t="str">
        <f t="shared" si="17"/>
        <v/>
      </c>
      <c r="G467" s="40" t="str">
        <f t="shared" si="18"/>
        <v/>
      </c>
    </row>
    <row r="468" spans="1:7" hidden="1" outlineLevel="1" x14ac:dyDescent="0.25">
      <c r="A468" s="25" t="s">
        <v>1122</v>
      </c>
      <c r="B468" s="43" t="s">
        <v>847</v>
      </c>
      <c r="C468" s="39"/>
      <c r="D468" s="61"/>
      <c r="E468" s="25"/>
      <c r="F468" s="40" t="str">
        <f t="shared" si="17"/>
        <v/>
      </c>
      <c r="G468" s="40" t="str">
        <f t="shared" si="18"/>
        <v/>
      </c>
    </row>
    <row r="469" spans="1:7" hidden="1" outlineLevel="1" x14ac:dyDescent="0.25">
      <c r="A469" s="25" t="s">
        <v>1123</v>
      </c>
      <c r="B469" s="43" t="s">
        <v>849</v>
      </c>
      <c r="C469" s="39"/>
      <c r="D469" s="61"/>
      <c r="E469" s="25"/>
      <c r="F469" s="40" t="str">
        <f t="shared" si="17"/>
        <v/>
      </c>
      <c r="G469" s="40" t="str">
        <f t="shared" si="18"/>
        <v/>
      </c>
    </row>
    <row r="470" spans="1:7" hidden="1" outlineLevel="1" x14ac:dyDescent="0.25">
      <c r="A470" s="25" t="s">
        <v>1124</v>
      </c>
      <c r="B470" s="43" t="s">
        <v>851</v>
      </c>
      <c r="C470" s="39"/>
      <c r="D470" s="61"/>
      <c r="E470" s="25"/>
      <c r="F470" s="40" t="str">
        <f t="shared" si="17"/>
        <v/>
      </c>
      <c r="G470" s="40" t="str">
        <f t="shared" si="18"/>
        <v/>
      </c>
    </row>
    <row r="471" spans="1:7" hidden="1" outlineLevel="1" x14ac:dyDescent="0.25">
      <c r="A471" s="25" t="s">
        <v>1125</v>
      </c>
      <c r="B471" s="43" t="s">
        <v>853</v>
      </c>
      <c r="C471" s="39"/>
      <c r="D471" s="61"/>
      <c r="E471" s="25"/>
      <c r="F471" s="40" t="str">
        <f t="shared" si="17"/>
        <v/>
      </c>
      <c r="G471" s="40" t="str">
        <f t="shared" si="18"/>
        <v/>
      </c>
    </row>
    <row r="472" spans="1:7" hidden="1" outlineLevel="1" x14ac:dyDescent="0.25">
      <c r="A472" s="25" t="s">
        <v>1126</v>
      </c>
      <c r="B472" s="43"/>
      <c r="C472" s="25"/>
      <c r="D472" s="25"/>
      <c r="E472" s="25"/>
      <c r="F472" s="68"/>
      <c r="G472" s="68"/>
    </row>
    <row r="473" spans="1:7" hidden="1" outlineLevel="1" x14ac:dyDescent="0.25">
      <c r="A473" s="25" t="s">
        <v>1127</v>
      </c>
      <c r="B473" s="43"/>
      <c r="C473" s="25"/>
      <c r="D473" s="25"/>
      <c r="E473" s="25"/>
      <c r="F473" s="68"/>
      <c r="G473" s="68"/>
    </row>
    <row r="474" spans="1:7" hidden="1" outlineLevel="1" x14ac:dyDescent="0.25">
      <c r="A474" s="25" t="s">
        <v>1128</v>
      </c>
      <c r="B474" s="43"/>
      <c r="C474" s="25"/>
      <c r="D474" s="25"/>
      <c r="E474" s="25"/>
      <c r="F474" s="62"/>
      <c r="G474" s="62"/>
    </row>
    <row r="475" spans="1:7" x14ac:dyDescent="0.25">
      <c r="A475" s="36"/>
      <c r="B475" s="36" t="s">
        <v>1129</v>
      </c>
      <c r="C475" s="36" t="s">
        <v>784</v>
      </c>
      <c r="D475" s="36" t="s">
        <v>785</v>
      </c>
      <c r="E475" s="36"/>
      <c r="F475" s="36" t="s">
        <v>575</v>
      </c>
      <c r="G475" s="36" t="s">
        <v>786</v>
      </c>
    </row>
    <row r="476" spans="1:7" x14ac:dyDescent="0.25">
      <c r="A476" s="25" t="s">
        <v>1130</v>
      </c>
      <c r="B476" s="25" t="s">
        <v>823</v>
      </c>
      <c r="C476" s="42"/>
      <c r="D476" s="25"/>
      <c r="E476" s="25"/>
      <c r="F476" s="25"/>
      <c r="G476" s="25"/>
    </row>
    <row r="477" spans="1:7" x14ac:dyDescent="0.25">
      <c r="A477" s="25"/>
      <c r="B477" s="25"/>
      <c r="C477" s="25"/>
      <c r="D477" s="25"/>
      <c r="E477" s="25"/>
      <c r="F477" s="25"/>
      <c r="G477" s="25"/>
    </row>
    <row r="478" spans="1:7" x14ac:dyDescent="0.25">
      <c r="A478" s="25"/>
      <c r="B478" s="51" t="s">
        <v>824</v>
      </c>
      <c r="C478" s="25"/>
      <c r="D478" s="25"/>
      <c r="E478" s="25"/>
      <c r="F478" s="25"/>
      <c r="G478" s="25"/>
    </row>
    <row r="479" spans="1:7" x14ac:dyDescent="0.25">
      <c r="A479" s="25" t="s">
        <v>1131</v>
      </c>
      <c r="B479" s="25" t="s">
        <v>826</v>
      </c>
      <c r="C479" s="39"/>
      <c r="D479" s="61"/>
      <c r="E479" s="25"/>
      <c r="F479" s="40" t="str">
        <f>IF($C$487=0,"",IF(C479="[Mark as ND1 if not relevant]","",C479/$C$487))</f>
        <v/>
      </c>
      <c r="G479" s="40" t="str">
        <f>IF($D$487=0,"",IF(D479="[Mark as ND1 if not relevant]","",D479/$D$487))</f>
        <v/>
      </c>
    </row>
    <row r="480" spans="1:7" x14ac:dyDescent="0.25">
      <c r="A480" s="25" t="s">
        <v>1132</v>
      </c>
      <c r="B480" s="25" t="s">
        <v>828</v>
      </c>
      <c r="C480" s="39"/>
      <c r="D480" s="61"/>
      <c r="E480" s="25"/>
      <c r="F480" s="40" t="str">
        <f t="shared" ref="F480:F486" si="19">IF($C$487=0,"",IF(C480="[Mark as ND1 if not relevant]","",C480/$C$487))</f>
        <v/>
      </c>
      <c r="G480" s="40" t="str">
        <f t="shared" ref="G480:G486" si="20">IF($D$487=0,"",IF(D480="[Mark as ND1 if not relevant]","",D480/$D$487))</f>
        <v/>
      </c>
    </row>
    <row r="481" spans="1:7" x14ac:dyDescent="0.25">
      <c r="A481" s="25" t="s">
        <v>1133</v>
      </c>
      <c r="B481" s="25" t="s">
        <v>830</v>
      </c>
      <c r="C481" s="39"/>
      <c r="D481" s="61"/>
      <c r="E481" s="25"/>
      <c r="F481" s="40" t="str">
        <f t="shared" si="19"/>
        <v/>
      </c>
      <c r="G481" s="40" t="str">
        <f t="shared" si="20"/>
        <v/>
      </c>
    </row>
    <row r="482" spans="1:7" x14ac:dyDescent="0.25">
      <c r="A482" s="25" t="s">
        <v>1134</v>
      </c>
      <c r="B482" s="25" t="s">
        <v>832</v>
      </c>
      <c r="C482" s="39"/>
      <c r="D482" s="61"/>
      <c r="E482" s="25"/>
      <c r="F482" s="40" t="str">
        <f t="shared" si="19"/>
        <v/>
      </c>
      <c r="G482" s="40" t="str">
        <f t="shared" si="20"/>
        <v/>
      </c>
    </row>
    <row r="483" spans="1:7" x14ac:dyDescent="0.25">
      <c r="A483" s="25" t="s">
        <v>1135</v>
      </c>
      <c r="B483" s="25" t="s">
        <v>834</v>
      </c>
      <c r="C483" s="39"/>
      <c r="D483" s="61"/>
      <c r="E483" s="25"/>
      <c r="F483" s="40" t="str">
        <f t="shared" si="19"/>
        <v/>
      </c>
      <c r="G483" s="40" t="str">
        <f t="shared" si="20"/>
        <v/>
      </c>
    </row>
    <row r="484" spans="1:7" x14ac:dyDescent="0.25">
      <c r="A484" s="25" t="s">
        <v>1136</v>
      </c>
      <c r="B484" s="25" t="s">
        <v>836</v>
      </c>
      <c r="C484" s="39"/>
      <c r="D484" s="61"/>
      <c r="E484" s="25"/>
      <c r="F484" s="40" t="str">
        <f t="shared" si="19"/>
        <v/>
      </c>
      <c r="G484" s="40" t="str">
        <f t="shared" si="20"/>
        <v/>
      </c>
    </row>
    <row r="485" spans="1:7" x14ac:dyDescent="0.25">
      <c r="A485" s="25" t="s">
        <v>1137</v>
      </c>
      <c r="B485" s="25" t="s">
        <v>838</v>
      </c>
      <c r="C485" s="39"/>
      <c r="D485" s="61"/>
      <c r="E485" s="25"/>
      <c r="F485" s="40" t="str">
        <f t="shared" si="19"/>
        <v/>
      </c>
      <c r="G485" s="40" t="str">
        <f t="shared" si="20"/>
        <v/>
      </c>
    </row>
    <row r="486" spans="1:7" x14ac:dyDescent="0.25">
      <c r="A486" s="25" t="s">
        <v>1138</v>
      </c>
      <c r="B486" s="25" t="s">
        <v>840</v>
      </c>
      <c r="C486" s="39"/>
      <c r="D486" s="61"/>
      <c r="E486" s="25"/>
      <c r="F486" s="40" t="str">
        <f t="shared" si="19"/>
        <v/>
      </c>
      <c r="G486" s="40" t="str">
        <f t="shared" si="20"/>
        <v/>
      </c>
    </row>
    <row r="487" spans="1:7" x14ac:dyDescent="0.25">
      <c r="A487" s="25" t="s">
        <v>1139</v>
      </c>
      <c r="B487" s="63" t="s">
        <v>102</v>
      </c>
      <c r="C487" s="39">
        <f>SUM(C479:C486)</f>
        <v>0</v>
      </c>
      <c r="D487" s="61">
        <f>SUM(D479:D486)</f>
        <v>0</v>
      </c>
      <c r="E487" s="25"/>
      <c r="F487" s="42">
        <f>SUM(F479:F486)</f>
        <v>0</v>
      </c>
      <c r="G487" s="42">
        <f>SUM(G479:G486)</f>
        <v>0</v>
      </c>
    </row>
    <row r="488" spans="1:7" hidden="1" outlineLevel="1" x14ac:dyDescent="0.25">
      <c r="A488" s="25" t="s">
        <v>1140</v>
      </c>
      <c r="B488" s="43" t="s">
        <v>843</v>
      </c>
      <c r="C488" s="39"/>
      <c r="D488" s="61"/>
      <c r="E488" s="25"/>
      <c r="F488" s="40" t="str">
        <f t="shared" ref="F488:F493" si="21">IF($C$487=0,"",IF(C488="[for completion]","",C488/$C$487))</f>
        <v/>
      </c>
      <c r="G488" s="40" t="str">
        <f t="shared" ref="G488:G493" si="22">IF($D$487=0,"",IF(D488="[for completion]","",D488/$D$487))</f>
        <v/>
      </c>
    </row>
    <row r="489" spans="1:7" hidden="1" outlineLevel="1" x14ac:dyDescent="0.25">
      <c r="A489" s="25" t="s">
        <v>1141</v>
      </c>
      <c r="B489" s="43" t="s">
        <v>845</v>
      </c>
      <c r="C489" s="39"/>
      <c r="D489" s="61"/>
      <c r="E489" s="25"/>
      <c r="F489" s="40" t="str">
        <f t="shared" si="21"/>
        <v/>
      </c>
      <c r="G489" s="40" t="str">
        <f t="shared" si="22"/>
        <v/>
      </c>
    </row>
    <row r="490" spans="1:7" hidden="1" outlineLevel="1" x14ac:dyDescent="0.25">
      <c r="A490" s="25" t="s">
        <v>1142</v>
      </c>
      <c r="B490" s="43" t="s">
        <v>847</v>
      </c>
      <c r="C490" s="39"/>
      <c r="D490" s="61"/>
      <c r="E490" s="25"/>
      <c r="F490" s="40" t="str">
        <f t="shared" si="21"/>
        <v/>
      </c>
      <c r="G490" s="40" t="str">
        <f t="shared" si="22"/>
        <v/>
      </c>
    </row>
    <row r="491" spans="1:7" hidden="1" outlineLevel="1" x14ac:dyDescent="0.25">
      <c r="A491" s="25" t="s">
        <v>1143</v>
      </c>
      <c r="B491" s="43" t="s">
        <v>849</v>
      </c>
      <c r="C491" s="39"/>
      <c r="D491" s="61"/>
      <c r="E491" s="25"/>
      <c r="F491" s="40" t="str">
        <f t="shared" si="21"/>
        <v/>
      </c>
      <c r="G491" s="40" t="str">
        <f t="shared" si="22"/>
        <v/>
      </c>
    </row>
    <row r="492" spans="1:7" hidden="1" outlineLevel="1" x14ac:dyDescent="0.25">
      <c r="A492" s="25" t="s">
        <v>1144</v>
      </c>
      <c r="B492" s="43" t="s">
        <v>851</v>
      </c>
      <c r="C492" s="39"/>
      <c r="D492" s="61"/>
      <c r="E492" s="25"/>
      <c r="F492" s="40" t="str">
        <f t="shared" si="21"/>
        <v/>
      </c>
      <c r="G492" s="40" t="str">
        <f t="shared" si="22"/>
        <v/>
      </c>
    </row>
    <row r="493" spans="1:7" hidden="1" outlineLevel="1" x14ac:dyDescent="0.25">
      <c r="A493" s="25" t="s">
        <v>1145</v>
      </c>
      <c r="B493" s="43" t="s">
        <v>853</v>
      </c>
      <c r="C493" s="39"/>
      <c r="D493" s="61"/>
      <c r="E493" s="25"/>
      <c r="F493" s="40" t="str">
        <f t="shared" si="21"/>
        <v/>
      </c>
      <c r="G493" s="40" t="str">
        <f t="shared" si="22"/>
        <v/>
      </c>
    </row>
    <row r="494" spans="1:7" hidden="1" outlineLevel="1" x14ac:dyDescent="0.25">
      <c r="A494" s="25" t="s">
        <v>1146</v>
      </c>
      <c r="B494" s="43"/>
      <c r="C494" s="25"/>
      <c r="D494" s="25"/>
      <c r="E494" s="25"/>
      <c r="F494" s="40"/>
      <c r="G494" s="40"/>
    </row>
    <row r="495" spans="1:7" hidden="1" outlineLevel="1" x14ac:dyDescent="0.25">
      <c r="A495" s="25" t="s">
        <v>1147</v>
      </c>
      <c r="B495" s="43"/>
      <c r="C495" s="25"/>
      <c r="D495" s="25"/>
      <c r="E495" s="25"/>
      <c r="F495" s="40"/>
      <c r="G495" s="40"/>
    </row>
    <row r="496" spans="1:7" hidden="1" outlineLevel="1" x14ac:dyDescent="0.25">
      <c r="A496" s="25" t="s">
        <v>1148</v>
      </c>
      <c r="B496" s="43"/>
      <c r="C496" s="25"/>
      <c r="D496" s="25"/>
      <c r="E496" s="25"/>
      <c r="F496" s="40"/>
      <c r="G496" s="42"/>
    </row>
    <row r="497" spans="1:7" x14ac:dyDescent="0.25">
      <c r="A497" s="36"/>
      <c r="B497" s="37" t="s">
        <v>1149</v>
      </c>
      <c r="C497" s="36" t="s">
        <v>1150</v>
      </c>
      <c r="D497" s="36"/>
      <c r="E497" s="36"/>
      <c r="F497" s="36"/>
      <c r="G497" s="38"/>
    </row>
    <row r="498" spans="1:7" x14ac:dyDescent="0.25">
      <c r="A498" s="25" t="s">
        <v>1151</v>
      </c>
      <c r="B498" s="51" t="s">
        <v>1152</v>
      </c>
      <c r="C498" s="42"/>
      <c r="D498" s="25"/>
      <c r="E498" s="25"/>
      <c r="F498" s="25"/>
      <c r="G498" s="25"/>
    </row>
    <row r="499" spans="1:7" x14ac:dyDescent="0.25">
      <c r="A499" s="25" t="s">
        <v>1153</v>
      </c>
      <c r="B499" s="51" t="s">
        <v>1154</v>
      </c>
      <c r="C499" s="42"/>
      <c r="D499" s="25"/>
      <c r="E499" s="25"/>
      <c r="F499" s="25"/>
      <c r="G499" s="25"/>
    </row>
    <row r="500" spans="1:7" x14ac:dyDescent="0.25">
      <c r="A500" s="25" t="s">
        <v>1155</v>
      </c>
      <c r="B500" s="51" t="s">
        <v>1156</v>
      </c>
      <c r="C500" s="42"/>
      <c r="D500" s="25"/>
      <c r="E500" s="25"/>
      <c r="F500" s="25"/>
      <c r="G500" s="25"/>
    </row>
    <row r="501" spans="1:7" x14ac:dyDescent="0.25">
      <c r="A501" s="25" t="s">
        <v>1157</v>
      </c>
      <c r="B501" s="51" t="s">
        <v>1158</v>
      </c>
      <c r="C501" s="42"/>
      <c r="D501" s="25"/>
      <c r="E501" s="25"/>
      <c r="F501" s="25"/>
      <c r="G501" s="25"/>
    </row>
    <row r="502" spans="1:7" x14ac:dyDescent="0.25">
      <c r="A502" s="25" t="s">
        <v>1159</v>
      </c>
      <c r="B502" s="51" t="s">
        <v>1160</v>
      </c>
      <c r="C502" s="42"/>
      <c r="D502" s="25"/>
      <c r="E502" s="25"/>
      <c r="F502" s="25"/>
      <c r="G502" s="25"/>
    </row>
    <row r="503" spans="1:7" x14ac:dyDescent="0.25">
      <c r="A503" s="25" t="s">
        <v>1161</v>
      </c>
      <c r="B503" s="51" t="s">
        <v>1162</v>
      </c>
      <c r="C503" s="42"/>
      <c r="D503" s="25"/>
      <c r="E503" s="25"/>
      <c r="F503" s="25"/>
      <c r="G503" s="25"/>
    </row>
    <row r="504" spans="1:7" x14ac:dyDescent="0.25">
      <c r="A504" s="25" t="s">
        <v>1163</v>
      </c>
      <c r="B504" s="51" t="s">
        <v>1164</v>
      </c>
      <c r="C504" s="42"/>
      <c r="D504" s="25"/>
      <c r="E504" s="25"/>
      <c r="F504" s="25"/>
      <c r="G504" s="25"/>
    </row>
    <row r="505" spans="1:7" x14ac:dyDescent="0.25">
      <c r="A505" s="25" t="s">
        <v>1165</v>
      </c>
      <c r="B505" s="51" t="s">
        <v>1166</v>
      </c>
      <c r="C505" s="42"/>
      <c r="D505" s="25"/>
      <c r="E505" s="25"/>
      <c r="F505" s="25"/>
      <c r="G505" s="25"/>
    </row>
    <row r="506" spans="1:7" x14ac:dyDescent="0.25">
      <c r="A506" s="25" t="s">
        <v>1167</v>
      </c>
      <c r="B506" s="51" t="s">
        <v>1168</v>
      </c>
      <c r="C506" s="42"/>
      <c r="D506" s="25"/>
      <c r="E506" s="25"/>
      <c r="F506" s="25"/>
      <c r="G506" s="25"/>
    </row>
    <row r="507" spans="1:7" x14ac:dyDescent="0.25">
      <c r="A507" s="25" t="s">
        <v>1169</v>
      </c>
      <c r="B507" s="51" t="s">
        <v>1170</v>
      </c>
      <c r="C507" s="42"/>
      <c r="D507" s="25"/>
      <c r="E507" s="25"/>
      <c r="F507" s="25"/>
      <c r="G507" s="25"/>
    </row>
    <row r="508" spans="1:7" x14ac:dyDescent="0.25">
      <c r="A508" s="25" t="s">
        <v>1171</v>
      </c>
      <c r="B508" s="51" t="s">
        <v>1172</v>
      </c>
      <c r="C508" s="42"/>
      <c r="D508" s="25"/>
      <c r="E508" s="25"/>
      <c r="F508" s="25"/>
      <c r="G508" s="25"/>
    </row>
    <row r="509" spans="1:7" x14ac:dyDescent="0.25">
      <c r="A509" s="25" t="s">
        <v>1173</v>
      </c>
      <c r="B509" s="51" t="s">
        <v>1174</v>
      </c>
      <c r="C509" s="42"/>
      <c r="D509" s="25"/>
      <c r="E509" s="25"/>
      <c r="F509" s="25"/>
      <c r="G509" s="25"/>
    </row>
    <row r="510" spans="1:7" x14ac:dyDescent="0.25">
      <c r="A510" s="25" t="s">
        <v>1175</v>
      </c>
      <c r="B510" s="51" t="s">
        <v>100</v>
      </c>
      <c r="C510" s="42"/>
      <c r="D510" s="25"/>
      <c r="E510" s="25"/>
      <c r="F510" s="25"/>
      <c r="G510" s="25"/>
    </row>
    <row r="511" spans="1:7" hidden="1" outlineLevel="1" x14ac:dyDescent="0.25">
      <c r="A511" s="25" t="s">
        <v>1176</v>
      </c>
      <c r="B511" s="43" t="s">
        <v>1177</v>
      </c>
      <c r="C511" s="42"/>
      <c r="D511" s="25"/>
      <c r="E511" s="25"/>
      <c r="F511" s="25"/>
      <c r="G511" s="25"/>
    </row>
    <row r="512" spans="1:7" hidden="1" outlineLevel="1" x14ac:dyDescent="0.25">
      <c r="A512" s="25" t="s">
        <v>1178</v>
      </c>
      <c r="B512" s="43" t="s">
        <v>104</v>
      </c>
      <c r="C512" s="42"/>
      <c r="D512" s="25"/>
      <c r="E512" s="25"/>
      <c r="F512" s="25"/>
      <c r="G512" s="25"/>
    </row>
    <row r="513" spans="1:7" hidden="1" outlineLevel="1" x14ac:dyDescent="0.25">
      <c r="A513" s="25" t="s">
        <v>1179</v>
      </c>
      <c r="B513" s="43" t="s">
        <v>104</v>
      </c>
      <c r="C513" s="42"/>
      <c r="D513" s="25"/>
      <c r="E513" s="25"/>
      <c r="F513" s="25"/>
      <c r="G513" s="25"/>
    </row>
    <row r="514" spans="1:7" hidden="1" outlineLevel="1" x14ac:dyDescent="0.25">
      <c r="A514" s="25" t="s">
        <v>1180</v>
      </c>
      <c r="B514" s="43" t="s">
        <v>104</v>
      </c>
      <c r="C514" s="42"/>
      <c r="D514" s="25"/>
      <c r="E514" s="25"/>
      <c r="F514" s="25"/>
      <c r="G514" s="25"/>
    </row>
    <row r="515" spans="1:7" hidden="1" outlineLevel="1" x14ac:dyDescent="0.25">
      <c r="A515" s="25" t="s">
        <v>1181</v>
      </c>
      <c r="B515" s="43" t="s">
        <v>104</v>
      </c>
      <c r="C515" s="42"/>
      <c r="D515" s="25"/>
      <c r="E515" s="25"/>
      <c r="F515" s="25"/>
      <c r="G515" s="25"/>
    </row>
    <row r="516" spans="1:7" hidden="1" outlineLevel="1" x14ac:dyDescent="0.25">
      <c r="A516" s="25" t="s">
        <v>1182</v>
      </c>
      <c r="B516" s="43" t="s">
        <v>104</v>
      </c>
      <c r="C516" s="42"/>
      <c r="D516" s="25"/>
      <c r="E516" s="25"/>
      <c r="F516" s="25"/>
      <c r="G516" s="25"/>
    </row>
    <row r="517" spans="1:7" hidden="1" outlineLevel="1" x14ac:dyDescent="0.25">
      <c r="A517" s="25" t="s">
        <v>1183</v>
      </c>
      <c r="B517" s="43" t="s">
        <v>104</v>
      </c>
      <c r="C517" s="42"/>
      <c r="D517" s="25"/>
      <c r="E517" s="25"/>
      <c r="F517" s="25"/>
      <c r="G517" s="25"/>
    </row>
    <row r="518" spans="1:7" hidden="1" outlineLevel="1" x14ac:dyDescent="0.25">
      <c r="A518" s="25" t="s">
        <v>1184</v>
      </c>
      <c r="B518" s="43" t="s">
        <v>104</v>
      </c>
      <c r="C518" s="42"/>
      <c r="D518" s="25"/>
      <c r="E518" s="25"/>
      <c r="F518" s="25"/>
      <c r="G518" s="25"/>
    </row>
    <row r="519" spans="1:7" hidden="1" outlineLevel="1" x14ac:dyDescent="0.25">
      <c r="A519" s="25" t="s">
        <v>1185</v>
      </c>
      <c r="B519" s="43" t="s">
        <v>104</v>
      </c>
      <c r="C519" s="42"/>
      <c r="D519" s="25"/>
      <c r="E519" s="25"/>
      <c r="F519" s="25"/>
      <c r="G519" s="25"/>
    </row>
    <row r="520" spans="1:7" hidden="1" outlineLevel="1" x14ac:dyDescent="0.25">
      <c r="A520" s="25" t="s">
        <v>1186</v>
      </c>
      <c r="B520" s="43" t="s">
        <v>104</v>
      </c>
      <c r="C520" s="42"/>
      <c r="D520" s="25"/>
      <c r="E520" s="25"/>
      <c r="F520" s="25"/>
      <c r="G520" s="25"/>
    </row>
    <row r="521" spans="1:7" hidden="1" outlineLevel="1" x14ac:dyDescent="0.25">
      <c r="A521" s="25" t="s">
        <v>1187</v>
      </c>
      <c r="B521" s="43" t="s">
        <v>104</v>
      </c>
      <c r="C521" s="42"/>
      <c r="D521" s="25"/>
      <c r="E521" s="25"/>
      <c r="F521" s="25"/>
      <c r="G521" s="25"/>
    </row>
    <row r="522" spans="1:7" hidden="1" outlineLevel="1" x14ac:dyDescent="0.25">
      <c r="A522" s="25" t="s">
        <v>1188</v>
      </c>
      <c r="B522" s="43" t="s">
        <v>104</v>
      </c>
      <c r="C522" s="42"/>
      <c r="D522" s="25"/>
      <c r="E522" s="25"/>
      <c r="F522" s="25"/>
      <c r="G522" s="20"/>
    </row>
    <row r="523" spans="1:7" hidden="1" outlineLevel="1" x14ac:dyDescent="0.25">
      <c r="A523" s="25" t="s">
        <v>1189</v>
      </c>
      <c r="B523" s="43" t="s">
        <v>104</v>
      </c>
      <c r="C523" s="42"/>
      <c r="D523" s="25"/>
      <c r="E523" s="25"/>
      <c r="F523" s="25"/>
      <c r="G523" s="20"/>
    </row>
    <row r="524" spans="1:7" hidden="1" outlineLevel="1" x14ac:dyDescent="0.25">
      <c r="A524" s="25" t="s">
        <v>1190</v>
      </c>
      <c r="B524" s="43" t="s">
        <v>104</v>
      </c>
      <c r="C524" s="42"/>
      <c r="D524" s="25"/>
      <c r="E524" s="25"/>
      <c r="F524" s="25"/>
      <c r="G524" s="20"/>
    </row>
    <row r="525" spans="1:7" x14ac:dyDescent="0.25">
      <c r="A525" s="52"/>
      <c r="B525" s="52" t="s">
        <v>1191</v>
      </c>
      <c r="C525" s="36" t="s">
        <v>61</v>
      </c>
      <c r="D525" s="36" t="s">
        <v>1192</v>
      </c>
      <c r="E525" s="36"/>
      <c r="F525" s="36" t="s">
        <v>575</v>
      </c>
      <c r="G525" s="36" t="s">
        <v>1193</v>
      </c>
    </row>
    <row r="526" spans="1:7" x14ac:dyDescent="0.25">
      <c r="A526" s="25" t="s">
        <v>1194</v>
      </c>
      <c r="B526" s="51" t="s">
        <v>919</v>
      </c>
      <c r="C526" s="39"/>
      <c r="D526" s="61"/>
      <c r="E526" s="28"/>
      <c r="F526" s="40" t="str">
        <f>IF($C$544=0,"",IF(C526="[for completion]","",IF(C526="","",C526/$C$544)))</f>
        <v/>
      </c>
      <c r="G526" s="40" t="str">
        <f>IF($D$544=0,"",IF(D526="[for completion]","",IF(D526="","",D526/$D$544)))</f>
        <v/>
      </c>
    </row>
    <row r="527" spans="1:7" x14ac:dyDescent="0.25">
      <c r="A527" s="25" t="s">
        <v>1195</v>
      </c>
      <c r="B527" s="51" t="s">
        <v>919</v>
      </c>
      <c r="C527" s="39"/>
      <c r="D527" s="61"/>
      <c r="E527" s="28"/>
      <c r="F527" s="40" t="str">
        <f t="shared" ref="F527:F543" si="23">IF($C$544=0,"",IF(C527="[for completion]","",IF(C527="","",C527/$C$544)))</f>
        <v/>
      </c>
      <c r="G527" s="40" t="str">
        <f t="shared" ref="G527:G543" si="24">IF($D$544=0,"",IF(D527="[for completion]","",IF(D527="","",D527/$D$544)))</f>
        <v/>
      </c>
    </row>
    <row r="528" spans="1:7" x14ac:dyDescent="0.25">
      <c r="A528" s="25" t="s">
        <v>1196</v>
      </c>
      <c r="B528" s="51" t="s">
        <v>919</v>
      </c>
      <c r="C528" s="39"/>
      <c r="D528" s="61"/>
      <c r="E528" s="28"/>
      <c r="F528" s="40" t="str">
        <f t="shared" si="23"/>
        <v/>
      </c>
      <c r="G528" s="40" t="str">
        <f t="shared" si="24"/>
        <v/>
      </c>
    </row>
    <row r="529" spans="1:7" x14ac:dyDescent="0.25">
      <c r="A529" s="25" t="s">
        <v>1197</v>
      </c>
      <c r="B529" s="51" t="s">
        <v>919</v>
      </c>
      <c r="C529" s="39"/>
      <c r="D529" s="61"/>
      <c r="E529" s="28"/>
      <c r="F529" s="40" t="str">
        <f t="shared" si="23"/>
        <v/>
      </c>
      <c r="G529" s="40" t="str">
        <f t="shared" si="24"/>
        <v/>
      </c>
    </row>
    <row r="530" spans="1:7" x14ac:dyDescent="0.25">
      <c r="A530" s="25" t="s">
        <v>1198</v>
      </c>
      <c r="B530" s="51" t="s">
        <v>919</v>
      </c>
      <c r="C530" s="39"/>
      <c r="D530" s="61"/>
      <c r="E530" s="28"/>
      <c r="F530" s="40" t="str">
        <f t="shared" si="23"/>
        <v/>
      </c>
      <c r="G530" s="40" t="str">
        <f t="shared" si="24"/>
        <v/>
      </c>
    </row>
    <row r="531" spans="1:7" x14ac:dyDescent="0.25">
      <c r="A531" s="25" t="s">
        <v>1199</v>
      </c>
      <c r="B531" s="51" t="s">
        <v>919</v>
      </c>
      <c r="C531" s="39"/>
      <c r="D531" s="61"/>
      <c r="E531" s="28"/>
      <c r="F531" s="40" t="str">
        <f t="shared" si="23"/>
        <v/>
      </c>
      <c r="G531" s="40" t="str">
        <f t="shared" si="24"/>
        <v/>
      </c>
    </row>
    <row r="532" spans="1:7" x14ac:dyDescent="0.25">
      <c r="A532" s="25" t="s">
        <v>1200</v>
      </c>
      <c r="B532" s="51" t="s">
        <v>919</v>
      </c>
      <c r="C532" s="39"/>
      <c r="D532" s="61"/>
      <c r="E532" s="28"/>
      <c r="F532" s="40" t="str">
        <f t="shared" si="23"/>
        <v/>
      </c>
      <c r="G532" s="40" t="str">
        <f t="shared" si="24"/>
        <v/>
      </c>
    </row>
    <row r="533" spans="1:7" x14ac:dyDescent="0.25">
      <c r="A533" s="25" t="s">
        <v>1201</v>
      </c>
      <c r="B533" s="51" t="s">
        <v>919</v>
      </c>
      <c r="C533" s="39"/>
      <c r="D533" s="61"/>
      <c r="E533" s="28"/>
      <c r="F533" s="40" t="str">
        <f t="shared" si="23"/>
        <v/>
      </c>
      <c r="G533" s="40" t="str">
        <f t="shared" si="24"/>
        <v/>
      </c>
    </row>
    <row r="534" spans="1:7" x14ac:dyDescent="0.25">
      <c r="A534" s="25" t="s">
        <v>1202</v>
      </c>
      <c r="B534" s="51" t="s">
        <v>919</v>
      </c>
      <c r="C534" s="39"/>
      <c r="D534" s="61"/>
      <c r="E534" s="28"/>
      <c r="F534" s="40" t="str">
        <f t="shared" si="23"/>
        <v/>
      </c>
      <c r="G534" s="40" t="str">
        <f t="shared" si="24"/>
        <v/>
      </c>
    </row>
    <row r="535" spans="1:7" x14ac:dyDescent="0.25">
      <c r="A535" s="25" t="s">
        <v>1203</v>
      </c>
      <c r="B535" s="51" t="s">
        <v>919</v>
      </c>
      <c r="C535" s="39"/>
      <c r="D535" s="61"/>
      <c r="E535" s="28"/>
      <c r="F535" s="40" t="str">
        <f t="shared" si="23"/>
        <v/>
      </c>
      <c r="G535" s="40" t="str">
        <f t="shared" si="24"/>
        <v/>
      </c>
    </row>
    <row r="536" spans="1:7" x14ac:dyDescent="0.25">
      <c r="A536" s="25" t="s">
        <v>1204</v>
      </c>
      <c r="B536" s="51" t="s">
        <v>919</v>
      </c>
      <c r="C536" s="39"/>
      <c r="D536" s="61"/>
      <c r="E536" s="28"/>
      <c r="F536" s="40" t="str">
        <f t="shared" si="23"/>
        <v/>
      </c>
      <c r="G536" s="40" t="str">
        <f t="shared" si="24"/>
        <v/>
      </c>
    </row>
    <row r="537" spans="1:7" x14ac:dyDescent="0.25">
      <c r="A537" s="25" t="s">
        <v>1205</v>
      </c>
      <c r="B537" s="51" t="s">
        <v>919</v>
      </c>
      <c r="C537" s="39"/>
      <c r="D537" s="61"/>
      <c r="E537" s="28"/>
      <c r="F537" s="40" t="str">
        <f t="shared" si="23"/>
        <v/>
      </c>
      <c r="G537" s="40" t="str">
        <f t="shared" si="24"/>
        <v/>
      </c>
    </row>
    <row r="538" spans="1:7" x14ac:dyDescent="0.25">
      <c r="A538" s="25" t="s">
        <v>1206</v>
      </c>
      <c r="B538" s="51" t="s">
        <v>919</v>
      </c>
      <c r="C538" s="39"/>
      <c r="D538" s="61"/>
      <c r="E538" s="28"/>
      <c r="F538" s="40" t="str">
        <f t="shared" si="23"/>
        <v/>
      </c>
      <c r="G538" s="40" t="str">
        <f t="shared" si="24"/>
        <v/>
      </c>
    </row>
    <row r="539" spans="1:7" x14ac:dyDescent="0.25">
      <c r="A539" s="25" t="s">
        <v>1207</v>
      </c>
      <c r="B539" s="51" t="s">
        <v>919</v>
      </c>
      <c r="C539" s="39"/>
      <c r="D539" s="61"/>
      <c r="E539" s="28"/>
      <c r="F539" s="40" t="str">
        <f t="shared" si="23"/>
        <v/>
      </c>
      <c r="G539" s="40" t="str">
        <f t="shared" si="24"/>
        <v/>
      </c>
    </row>
    <row r="540" spans="1:7" x14ac:dyDescent="0.25">
      <c r="A540" s="25" t="s">
        <v>1208</v>
      </c>
      <c r="B540" s="51" t="s">
        <v>919</v>
      </c>
      <c r="C540" s="39"/>
      <c r="D540" s="61"/>
      <c r="E540" s="28"/>
      <c r="F540" s="40" t="str">
        <f t="shared" si="23"/>
        <v/>
      </c>
      <c r="G540" s="40" t="str">
        <f t="shared" si="24"/>
        <v/>
      </c>
    </row>
    <row r="541" spans="1:7" x14ac:dyDescent="0.25">
      <c r="A541" s="25" t="s">
        <v>1209</v>
      </c>
      <c r="B541" s="51" t="s">
        <v>919</v>
      </c>
      <c r="C541" s="39"/>
      <c r="D541" s="61"/>
      <c r="E541" s="28"/>
      <c r="F541" s="40" t="str">
        <f t="shared" si="23"/>
        <v/>
      </c>
      <c r="G541" s="40" t="str">
        <f t="shared" si="24"/>
        <v/>
      </c>
    </row>
    <row r="542" spans="1:7" x14ac:dyDescent="0.25">
      <c r="A542" s="25" t="s">
        <v>1210</v>
      </c>
      <c r="B542" s="51" t="s">
        <v>919</v>
      </c>
      <c r="C542" s="39"/>
      <c r="D542" s="61"/>
      <c r="E542" s="28"/>
      <c r="F542" s="40" t="str">
        <f t="shared" si="23"/>
        <v/>
      </c>
      <c r="G542" s="40" t="str">
        <f t="shared" si="24"/>
        <v/>
      </c>
    </row>
    <row r="543" spans="1:7" x14ac:dyDescent="0.25">
      <c r="A543" s="25" t="s">
        <v>1211</v>
      </c>
      <c r="B543" s="51" t="s">
        <v>937</v>
      </c>
      <c r="C543" s="39"/>
      <c r="D543" s="61"/>
      <c r="E543" s="28"/>
      <c r="F543" s="40" t="str">
        <f t="shared" si="23"/>
        <v/>
      </c>
      <c r="G543" s="40" t="str">
        <f t="shared" si="24"/>
        <v/>
      </c>
    </row>
    <row r="544" spans="1:7" x14ac:dyDescent="0.25">
      <c r="A544" s="25" t="s">
        <v>1212</v>
      </c>
      <c r="B544" s="51" t="s">
        <v>102</v>
      </c>
      <c r="C544" s="39">
        <f>SUM(C526:C543)</f>
        <v>0</v>
      </c>
      <c r="D544" s="61">
        <f>SUM(D526:D543)</f>
        <v>0</v>
      </c>
      <c r="E544" s="28"/>
      <c r="F544" s="42">
        <f>SUM(F526:F543)</f>
        <v>0</v>
      </c>
      <c r="G544" s="42">
        <f>SUM(G526:G543)</f>
        <v>0</v>
      </c>
    </row>
    <row r="545" spans="1:7" hidden="1" outlineLevel="1" x14ac:dyDescent="0.25">
      <c r="A545" s="25" t="s">
        <v>1213</v>
      </c>
      <c r="B545" s="51"/>
      <c r="C545" s="25"/>
      <c r="D545" s="25"/>
      <c r="E545" s="28"/>
      <c r="F545" s="28"/>
      <c r="G545" s="28"/>
    </row>
    <row r="546" spans="1:7" hidden="1" outlineLevel="1" x14ac:dyDescent="0.25">
      <c r="A546" s="25" t="s">
        <v>1214</v>
      </c>
      <c r="B546" s="51"/>
      <c r="C546" s="25"/>
      <c r="D546" s="25"/>
      <c r="E546" s="28"/>
      <c r="F546" s="28"/>
      <c r="G546" s="28"/>
    </row>
    <row r="547" spans="1:7" hidden="1" outlineLevel="1" x14ac:dyDescent="0.25">
      <c r="A547" s="25" t="s">
        <v>1215</v>
      </c>
      <c r="B547" s="51"/>
      <c r="C547" s="25"/>
      <c r="D547" s="25"/>
      <c r="E547" s="28"/>
      <c r="F547" s="28"/>
      <c r="G547" s="28"/>
    </row>
    <row r="548" spans="1:7" x14ac:dyDescent="0.25">
      <c r="A548" s="52"/>
      <c r="B548" s="37" t="s">
        <v>1216</v>
      </c>
      <c r="C548" s="36" t="s">
        <v>61</v>
      </c>
      <c r="D548" s="36" t="s">
        <v>1192</v>
      </c>
      <c r="E548" s="36"/>
      <c r="F548" s="36" t="s">
        <v>575</v>
      </c>
      <c r="G548" s="36" t="s">
        <v>1193</v>
      </c>
    </row>
    <row r="549" spans="1:7" x14ac:dyDescent="0.25">
      <c r="A549" s="25" t="s">
        <v>1217</v>
      </c>
      <c r="B549" s="51" t="s">
        <v>919</v>
      </c>
      <c r="C549" s="39"/>
      <c r="D549" s="61"/>
      <c r="E549" s="28"/>
      <c r="F549" s="40" t="str">
        <f>IF($C$567=0,"",IF(C549="[for completion]","",IF(C549="","",C549/$C$567)))</f>
        <v/>
      </c>
      <c r="G549" s="40" t="str">
        <f>IF($D$567=0,"",IF(D549="[for completion]","",IF(D549="","",D549/$D$567)))</f>
        <v/>
      </c>
    </row>
    <row r="550" spans="1:7" x14ac:dyDescent="0.25">
      <c r="A550" s="25" t="s">
        <v>1218</v>
      </c>
      <c r="B550" s="51" t="s">
        <v>919</v>
      </c>
      <c r="C550" s="39"/>
      <c r="D550" s="61"/>
      <c r="E550" s="28"/>
      <c r="F550" s="40" t="str">
        <f t="shared" ref="F550:F566" si="25">IF($C$567=0,"",IF(C550="[for completion]","",IF(C550="","",C550/$C$567)))</f>
        <v/>
      </c>
      <c r="G550" s="40" t="str">
        <f t="shared" ref="G550:G566" si="26">IF($D$567=0,"",IF(D550="[for completion]","",IF(D550="","",D550/$D$567)))</f>
        <v/>
      </c>
    </row>
    <row r="551" spans="1:7" x14ac:dyDescent="0.25">
      <c r="A551" s="25" t="s">
        <v>1219</v>
      </c>
      <c r="B551" s="51" t="s">
        <v>919</v>
      </c>
      <c r="C551" s="39"/>
      <c r="D551" s="61"/>
      <c r="E551" s="28"/>
      <c r="F551" s="40" t="str">
        <f t="shared" si="25"/>
        <v/>
      </c>
      <c r="G551" s="40" t="str">
        <f t="shared" si="26"/>
        <v/>
      </c>
    </row>
    <row r="552" spans="1:7" x14ac:dyDescent="0.25">
      <c r="A552" s="25" t="s">
        <v>1220</v>
      </c>
      <c r="B552" s="51" t="s">
        <v>919</v>
      </c>
      <c r="C552" s="39"/>
      <c r="D552" s="61"/>
      <c r="E552" s="28"/>
      <c r="F552" s="40" t="str">
        <f t="shared" si="25"/>
        <v/>
      </c>
      <c r="G552" s="40" t="str">
        <f t="shared" si="26"/>
        <v/>
      </c>
    </row>
    <row r="553" spans="1:7" x14ac:dyDescent="0.25">
      <c r="A553" s="25" t="s">
        <v>1221</v>
      </c>
      <c r="B553" s="51" t="s">
        <v>919</v>
      </c>
      <c r="C553" s="39"/>
      <c r="D553" s="61"/>
      <c r="E553" s="28"/>
      <c r="F553" s="40" t="str">
        <f t="shared" si="25"/>
        <v/>
      </c>
      <c r="G553" s="40" t="str">
        <f t="shared" si="26"/>
        <v/>
      </c>
    </row>
    <row r="554" spans="1:7" x14ac:dyDescent="0.25">
      <c r="A554" s="25" t="s">
        <v>1222</v>
      </c>
      <c r="B554" s="51" t="s">
        <v>919</v>
      </c>
      <c r="C554" s="39"/>
      <c r="D554" s="61"/>
      <c r="E554" s="28"/>
      <c r="F554" s="40" t="str">
        <f t="shared" si="25"/>
        <v/>
      </c>
      <c r="G554" s="40" t="str">
        <f t="shared" si="26"/>
        <v/>
      </c>
    </row>
    <row r="555" spans="1:7" x14ac:dyDescent="0.25">
      <c r="A555" s="25" t="s">
        <v>1223</v>
      </c>
      <c r="B555" s="51" t="s">
        <v>919</v>
      </c>
      <c r="C555" s="39"/>
      <c r="D555" s="61"/>
      <c r="E555" s="28"/>
      <c r="F555" s="40" t="str">
        <f t="shared" si="25"/>
        <v/>
      </c>
      <c r="G555" s="40" t="str">
        <f t="shared" si="26"/>
        <v/>
      </c>
    </row>
    <row r="556" spans="1:7" x14ac:dyDescent="0.25">
      <c r="A556" s="25" t="s">
        <v>1224</v>
      </c>
      <c r="B556" s="51" t="s">
        <v>919</v>
      </c>
      <c r="C556" s="39"/>
      <c r="D556" s="61"/>
      <c r="E556" s="28"/>
      <c r="F556" s="40" t="str">
        <f t="shared" si="25"/>
        <v/>
      </c>
      <c r="G556" s="40" t="str">
        <f t="shared" si="26"/>
        <v/>
      </c>
    </row>
    <row r="557" spans="1:7" x14ac:dyDescent="0.25">
      <c r="A557" s="25" t="s">
        <v>1225</v>
      </c>
      <c r="B557" s="51" t="s">
        <v>919</v>
      </c>
      <c r="C557" s="39"/>
      <c r="D557" s="61"/>
      <c r="E557" s="28"/>
      <c r="F557" s="40" t="str">
        <f t="shared" si="25"/>
        <v/>
      </c>
      <c r="G557" s="40" t="str">
        <f t="shared" si="26"/>
        <v/>
      </c>
    </row>
    <row r="558" spans="1:7" x14ac:dyDescent="0.25">
      <c r="A558" s="25" t="s">
        <v>1226</v>
      </c>
      <c r="B558" s="51" t="s">
        <v>919</v>
      </c>
      <c r="C558" s="39"/>
      <c r="D558" s="61"/>
      <c r="E558" s="28"/>
      <c r="F558" s="40" t="str">
        <f t="shared" si="25"/>
        <v/>
      </c>
      <c r="G558" s="40" t="str">
        <f t="shared" si="26"/>
        <v/>
      </c>
    </row>
    <row r="559" spans="1:7" x14ac:dyDescent="0.25">
      <c r="A559" s="25" t="s">
        <v>1227</v>
      </c>
      <c r="B559" s="51" t="s">
        <v>919</v>
      </c>
      <c r="C559" s="39"/>
      <c r="D559" s="61"/>
      <c r="E559" s="28"/>
      <c r="F559" s="40" t="str">
        <f t="shared" si="25"/>
        <v/>
      </c>
      <c r="G559" s="40" t="str">
        <f t="shared" si="26"/>
        <v/>
      </c>
    </row>
    <row r="560" spans="1:7" x14ac:dyDescent="0.25">
      <c r="A560" s="25" t="s">
        <v>1228</v>
      </c>
      <c r="B560" s="51" t="s">
        <v>919</v>
      </c>
      <c r="C560" s="39"/>
      <c r="D560" s="61"/>
      <c r="E560" s="28"/>
      <c r="F560" s="40" t="str">
        <f t="shared" si="25"/>
        <v/>
      </c>
      <c r="G560" s="40" t="str">
        <f t="shared" si="26"/>
        <v/>
      </c>
    </row>
    <row r="561" spans="1:7" x14ac:dyDescent="0.25">
      <c r="A561" s="25" t="s">
        <v>1229</v>
      </c>
      <c r="B561" s="51" t="s">
        <v>919</v>
      </c>
      <c r="C561" s="39"/>
      <c r="D561" s="61"/>
      <c r="E561" s="28"/>
      <c r="F561" s="40" t="str">
        <f t="shared" si="25"/>
        <v/>
      </c>
      <c r="G561" s="40" t="str">
        <f t="shared" si="26"/>
        <v/>
      </c>
    </row>
    <row r="562" spans="1:7" x14ac:dyDescent="0.25">
      <c r="A562" s="25" t="s">
        <v>1230</v>
      </c>
      <c r="B562" s="51" t="s">
        <v>919</v>
      </c>
      <c r="C562" s="39"/>
      <c r="D562" s="61"/>
      <c r="E562" s="28"/>
      <c r="F562" s="40" t="str">
        <f t="shared" si="25"/>
        <v/>
      </c>
      <c r="G562" s="40" t="str">
        <f t="shared" si="26"/>
        <v/>
      </c>
    </row>
    <row r="563" spans="1:7" x14ac:dyDescent="0.25">
      <c r="A563" s="25" t="s">
        <v>1231</v>
      </c>
      <c r="B563" s="51" t="s">
        <v>919</v>
      </c>
      <c r="C563" s="39"/>
      <c r="D563" s="61"/>
      <c r="E563" s="28"/>
      <c r="F563" s="40" t="str">
        <f t="shared" si="25"/>
        <v/>
      </c>
      <c r="G563" s="40" t="str">
        <f t="shared" si="26"/>
        <v/>
      </c>
    </row>
    <row r="564" spans="1:7" x14ac:dyDescent="0.25">
      <c r="A564" s="25" t="s">
        <v>1232</v>
      </c>
      <c r="B564" s="51" t="s">
        <v>919</v>
      </c>
      <c r="C564" s="39"/>
      <c r="D564" s="61"/>
      <c r="E564" s="28"/>
      <c r="F564" s="40" t="str">
        <f t="shared" si="25"/>
        <v/>
      </c>
      <c r="G564" s="40" t="str">
        <f t="shared" si="26"/>
        <v/>
      </c>
    </row>
    <row r="565" spans="1:7" x14ac:dyDescent="0.25">
      <c r="A565" s="25" t="s">
        <v>1233</v>
      </c>
      <c r="B565" s="51" t="s">
        <v>919</v>
      </c>
      <c r="C565" s="39"/>
      <c r="D565" s="61"/>
      <c r="E565" s="28"/>
      <c r="F565" s="40" t="str">
        <f t="shared" si="25"/>
        <v/>
      </c>
      <c r="G565" s="40" t="str">
        <f t="shared" si="26"/>
        <v/>
      </c>
    </row>
    <row r="566" spans="1:7" x14ac:dyDescent="0.25">
      <c r="A566" s="25" t="s">
        <v>1234</v>
      </c>
      <c r="B566" s="51" t="s">
        <v>937</v>
      </c>
      <c r="C566" s="39"/>
      <c r="D566" s="61"/>
      <c r="E566" s="28"/>
      <c r="F566" s="40" t="str">
        <f t="shared" si="25"/>
        <v/>
      </c>
      <c r="G566" s="40" t="str">
        <f t="shared" si="26"/>
        <v/>
      </c>
    </row>
    <row r="567" spans="1:7" x14ac:dyDescent="0.25">
      <c r="A567" s="25" t="s">
        <v>1235</v>
      </c>
      <c r="B567" s="51" t="s">
        <v>102</v>
      </c>
      <c r="C567" s="39">
        <f>SUM(C549:C566)</f>
        <v>0</v>
      </c>
      <c r="D567" s="61">
        <f>SUM(D549:D566)</f>
        <v>0</v>
      </c>
      <c r="E567" s="28"/>
      <c r="F567" s="42">
        <f>SUM(F549:F566)</f>
        <v>0</v>
      </c>
      <c r="G567" s="42">
        <f>SUM(G549:G566)</f>
        <v>0</v>
      </c>
    </row>
    <row r="568" spans="1:7" hidden="1" outlineLevel="1" x14ac:dyDescent="0.25">
      <c r="A568" s="25" t="s">
        <v>1236</v>
      </c>
      <c r="B568" s="51"/>
      <c r="C568" s="25"/>
      <c r="D568" s="25"/>
      <c r="E568" s="28"/>
      <c r="F568" s="28"/>
      <c r="G568" s="28"/>
    </row>
    <row r="569" spans="1:7" hidden="1" outlineLevel="1" x14ac:dyDescent="0.25">
      <c r="A569" s="25" t="s">
        <v>1237</v>
      </c>
      <c r="B569" s="51"/>
      <c r="C569" s="25"/>
      <c r="D569" s="25"/>
      <c r="E569" s="28"/>
      <c r="F569" s="28"/>
      <c r="G569" s="28"/>
    </row>
    <row r="570" spans="1:7" hidden="1" outlineLevel="1" x14ac:dyDescent="0.25">
      <c r="A570" s="25" t="s">
        <v>1238</v>
      </c>
      <c r="B570" s="51"/>
      <c r="C570" s="25"/>
      <c r="D570" s="25"/>
      <c r="E570" s="28"/>
      <c r="F570" s="28"/>
      <c r="G570" s="28"/>
    </row>
    <row r="571" spans="1:7" x14ac:dyDescent="0.25">
      <c r="A571" s="52"/>
      <c r="B571" s="52" t="s">
        <v>1239</v>
      </c>
      <c r="C571" s="36" t="s">
        <v>61</v>
      </c>
      <c r="D571" s="36" t="s">
        <v>1192</v>
      </c>
      <c r="E571" s="36"/>
      <c r="F571" s="36" t="s">
        <v>575</v>
      </c>
      <c r="G571" s="36" t="s">
        <v>1193</v>
      </c>
    </row>
    <row r="572" spans="1:7" x14ac:dyDescent="0.25">
      <c r="A572" s="25" t="s">
        <v>1240</v>
      </c>
      <c r="B572" s="51" t="s">
        <v>967</v>
      </c>
      <c r="C572" s="39"/>
      <c r="D572" s="61"/>
      <c r="E572" s="28"/>
      <c r="F572" s="40" t="str">
        <f t="shared" ref="F572:F579" si="27">IF($C$585=0,"",IF(C572="[for completion]","",IF(C572="","",C572/$C$585)))</f>
        <v/>
      </c>
      <c r="G572" s="40" t="str">
        <f t="shared" ref="G572:G579" si="28">IF($D$585=0,"",IF(D572="[for completion]","",IF(D572="","",D572/$D$585)))</f>
        <v/>
      </c>
    </row>
    <row r="573" spans="1:7" x14ac:dyDescent="0.25">
      <c r="A573" s="25" t="s">
        <v>1241</v>
      </c>
      <c r="B573" s="51" t="s">
        <v>969</v>
      </c>
      <c r="C573" s="39"/>
      <c r="D573" s="61"/>
      <c r="E573" s="28"/>
      <c r="F573" s="40" t="str">
        <f t="shared" si="27"/>
        <v/>
      </c>
      <c r="G573" s="40" t="str">
        <f t="shared" si="28"/>
        <v/>
      </c>
    </row>
    <row r="574" spans="1:7" x14ac:dyDescent="0.25">
      <c r="A574" s="25" t="s">
        <v>1242</v>
      </c>
      <c r="B574" s="412" t="s">
        <v>971</v>
      </c>
      <c r="C574" s="39"/>
      <c r="D574" s="61"/>
      <c r="E574" s="28"/>
      <c r="F574" s="40" t="str">
        <f t="shared" si="27"/>
        <v/>
      </c>
      <c r="G574" s="40" t="str">
        <f t="shared" si="28"/>
        <v/>
      </c>
    </row>
    <row r="575" spans="1:7" x14ac:dyDescent="0.25">
      <c r="A575" s="25" t="s">
        <v>1243</v>
      </c>
      <c r="B575" s="51" t="s">
        <v>973</v>
      </c>
      <c r="C575" s="39"/>
      <c r="D575" s="61"/>
      <c r="E575" s="28"/>
      <c r="F575" s="40" t="str">
        <f t="shared" si="27"/>
        <v/>
      </c>
      <c r="G575" s="40" t="str">
        <f t="shared" si="28"/>
        <v/>
      </c>
    </row>
    <row r="576" spans="1:7" x14ac:dyDescent="0.25">
      <c r="A576" s="25" t="s">
        <v>1244</v>
      </c>
      <c r="B576" s="51" t="s">
        <v>975</v>
      </c>
      <c r="C576" s="39"/>
      <c r="D576" s="61"/>
      <c r="E576" s="28"/>
      <c r="F576" s="40" t="str">
        <f t="shared" si="27"/>
        <v/>
      </c>
      <c r="G576" s="40" t="str">
        <f t="shared" si="28"/>
        <v/>
      </c>
    </row>
    <row r="577" spans="1:7" x14ac:dyDescent="0.25">
      <c r="A577" s="25" t="s">
        <v>1245</v>
      </c>
      <c r="B577" s="51" t="s">
        <v>977</v>
      </c>
      <c r="C577" s="39"/>
      <c r="D577" s="61"/>
      <c r="E577" s="28"/>
      <c r="F577" s="40" t="str">
        <f t="shared" si="27"/>
        <v/>
      </c>
      <c r="G577" s="40" t="str">
        <f t="shared" si="28"/>
        <v/>
      </c>
    </row>
    <row r="578" spans="1:7" x14ac:dyDescent="0.25">
      <c r="A578" s="25" t="s">
        <v>1246</v>
      </c>
      <c r="B578" s="51" t="s">
        <v>979</v>
      </c>
      <c r="C578" s="39"/>
      <c r="D578" s="61"/>
      <c r="E578" s="28"/>
      <c r="F578" s="40" t="str">
        <f t="shared" si="27"/>
        <v/>
      </c>
      <c r="G578" s="40" t="str">
        <f t="shared" si="28"/>
        <v/>
      </c>
    </row>
    <row r="579" spans="1:7" x14ac:dyDescent="0.25">
      <c r="A579" s="25" t="s">
        <v>1247</v>
      </c>
      <c r="B579" s="51" t="s">
        <v>981</v>
      </c>
      <c r="C579" s="39"/>
      <c r="D579" s="61"/>
      <c r="E579" s="28"/>
      <c r="F579" s="40" t="str">
        <f t="shared" si="27"/>
        <v/>
      </c>
      <c r="G579" s="40" t="str">
        <f t="shared" si="28"/>
        <v/>
      </c>
    </row>
    <row r="580" spans="1:7" s="421" customFormat="1" x14ac:dyDescent="0.25">
      <c r="A580" s="411" t="s">
        <v>1248</v>
      </c>
      <c r="B580" s="412" t="s">
        <v>983</v>
      </c>
      <c r="C580" s="417"/>
      <c r="D580" s="418"/>
      <c r="E580" s="28"/>
      <c r="F580" s="413"/>
      <c r="G580" s="413"/>
    </row>
    <row r="581" spans="1:7" s="421" customFormat="1" x14ac:dyDescent="0.25">
      <c r="A581" s="411" t="s">
        <v>1249</v>
      </c>
      <c r="B581" s="412" t="s">
        <v>985</v>
      </c>
      <c r="C581" s="417"/>
      <c r="D581" s="418"/>
      <c r="E581" s="28"/>
      <c r="F581" s="413"/>
      <c r="G581" s="413"/>
    </row>
    <row r="582" spans="1:7" s="421" customFormat="1" x14ac:dyDescent="0.25">
      <c r="A582" s="411" t="s">
        <v>1250</v>
      </c>
      <c r="B582" s="412" t="s">
        <v>987</v>
      </c>
      <c r="C582" s="417"/>
      <c r="D582" s="418"/>
      <c r="E582" s="28"/>
      <c r="F582" s="413"/>
      <c r="G582" s="413"/>
    </row>
    <row r="583" spans="1:7" x14ac:dyDescent="0.25">
      <c r="A583" s="25" t="s">
        <v>1251</v>
      </c>
      <c r="B583" s="51" t="s">
        <v>989</v>
      </c>
      <c r="C583" s="39"/>
      <c r="D583" s="61"/>
      <c r="E583" s="28"/>
      <c r="F583" s="40" t="str">
        <f>IF($C$585=0,"",IF(C583="[for completion]","",IF(C583="","",C583/$C$585)))</f>
        <v/>
      </c>
      <c r="G583" s="40" t="str">
        <f>IF($D$585=0,"",IF(D583="[for completion]","",IF(D583="","",D583/$D$585)))</f>
        <v/>
      </c>
    </row>
    <row r="584" spans="1:7" x14ac:dyDescent="0.25">
      <c r="A584" s="25" t="s">
        <v>1252</v>
      </c>
      <c r="B584" s="25" t="s">
        <v>937</v>
      </c>
      <c r="C584" s="39"/>
      <c r="D584" s="61"/>
      <c r="E584" s="28"/>
      <c r="F584" s="40" t="str">
        <f>IF($C$585=0,"",IF(C584="[for completion]","",IF(C584="","",C584/$C$585)))</f>
        <v/>
      </c>
      <c r="G584" s="40" t="str">
        <f>IF($D$585=0,"",IF(D584="[for completion]","",IF(D584="","",D584/$D$585)))</f>
        <v/>
      </c>
    </row>
    <row r="585" spans="1:7" x14ac:dyDescent="0.25">
      <c r="A585" s="25" t="s">
        <v>1253</v>
      </c>
      <c r="B585" s="51" t="s">
        <v>102</v>
      </c>
      <c r="C585" s="417">
        <f>SUM(C572:C584)</f>
        <v>0</v>
      </c>
      <c r="D585" s="418">
        <f>SUM(D572:D584)</f>
        <v>0</v>
      </c>
      <c r="E585" s="28"/>
      <c r="F585" s="420">
        <f>SUM(F572:F584)</f>
        <v>0</v>
      </c>
      <c r="G585" s="420">
        <f>SUM(G572:G584)</f>
        <v>0</v>
      </c>
    </row>
    <row r="586" spans="1:7" s="424" customFormat="1" x14ac:dyDescent="0.25">
      <c r="A586" s="411" t="s">
        <v>1254</v>
      </c>
      <c r="B586" s="412"/>
      <c r="C586" s="417"/>
      <c r="D586" s="418"/>
      <c r="E586" s="28"/>
      <c r="F586" s="420"/>
      <c r="G586" s="420"/>
    </row>
    <row r="587" spans="1:7" s="424" customFormat="1" x14ac:dyDescent="0.25">
      <c r="A587" s="411" t="s">
        <v>1255</v>
      </c>
      <c r="B587" s="412"/>
      <c r="C587" s="417"/>
      <c r="D587" s="418"/>
      <c r="E587" s="28"/>
      <c r="F587" s="420"/>
      <c r="G587" s="420"/>
    </row>
    <row r="588" spans="1:7" s="424" customFormat="1" x14ac:dyDescent="0.25">
      <c r="A588" s="411" t="s">
        <v>1256</v>
      </c>
      <c r="B588" s="412"/>
      <c r="C588" s="417"/>
      <c r="D588" s="418"/>
      <c r="E588" s="28"/>
      <c r="F588" s="420"/>
      <c r="G588" s="420"/>
    </row>
    <row r="589" spans="1:7" s="424" customFormat="1" x14ac:dyDescent="0.25">
      <c r="A589" s="411" t="s">
        <v>1257</v>
      </c>
      <c r="B589" s="412"/>
      <c r="C589" s="417"/>
      <c r="D589" s="418"/>
      <c r="E589" s="28"/>
      <c r="F589" s="420"/>
      <c r="G589" s="420"/>
    </row>
    <row r="590" spans="1:7" s="424" customFormat="1" x14ac:dyDescent="0.25">
      <c r="A590" s="411" t="s">
        <v>1258</v>
      </c>
      <c r="B590" s="412"/>
      <c r="C590" s="417"/>
      <c r="D590" s="418"/>
      <c r="E590" s="28"/>
      <c r="F590" s="420"/>
      <c r="G590" s="420"/>
    </row>
    <row r="591" spans="1:7" s="424" customFormat="1" x14ac:dyDescent="0.25">
      <c r="A591" s="411" t="s">
        <v>1259</v>
      </c>
      <c r="B591" s="412"/>
      <c r="C591" s="417"/>
      <c r="D591" s="418"/>
      <c r="E591" s="28"/>
      <c r="F591" s="420"/>
      <c r="G591" s="420"/>
    </row>
    <row r="592" spans="1:7" s="424" customFormat="1" x14ac:dyDescent="0.25">
      <c r="A592" s="411" t="s">
        <v>1260</v>
      </c>
      <c r="B592" s="412"/>
      <c r="C592" s="417"/>
      <c r="D592" s="418"/>
      <c r="E592" s="28"/>
      <c r="F592" s="420"/>
      <c r="G592" s="420"/>
    </row>
    <row r="593" spans="1:7" s="424" customFormat="1" x14ac:dyDescent="0.25">
      <c r="A593" s="411" t="s">
        <v>1261</v>
      </c>
      <c r="B593" s="412"/>
      <c r="C593" s="417"/>
      <c r="D593" s="418"/>
      <c r="E593" s="28"/>
      <c r="F593" s="420"/>
      <c r="G593" s="420"/>
    </row>
    <row r="594" spans="1:7" s="424" customFormat="1" x14ac:dyDescent="0.25">
      <c r="A594" s="411" t="s">
        <v>1262</v>
      </c>
      <c r="B594" s="412"/>
      <c r="C594" s="417"/>
      <c r="D594" s="418"/>
      <c r="E594" s="28"/>
      <c r="F594" s="420"/>
      <c r="G594" s="420"/>
    </row>
    <row r="595" spans="1:7" outlineLevel="1" x14ac:dyDescent="0.25">
      <c r="A595" s="25" t="s">
        <v>1263</v>
      </c>
      <c r="B595" s="25"/>
      <c r="C595" s="25"/>
      <c r="D595" s="25"/>
      <c r="E595" s="25"/>
      <c r="F595" s="25"/>
      <c r="G595" s="20"/>
    </row>
    <row r="596" spans="1:7" x14ac:dyDescent="0.25">
      <c r="A596" s="52"/>
      <c r="B596" s="52" t="s">
        <v>1264</v>
      </c>
      <c r="C596" s="36" t="s">
        <v>61</v>
      </c>
      <c r="D596" s="36" t="s">
        <v>916</v>
      </c>
      <c r="E596" s="36"/>
      <c r="F596" s="36" t="s">
        <v>574</v>
      </c>
      <c r="G596" s="36" t="s">
        <v>1193</v>
      </c>
    </row>
    <row r="597" spans="1:7" x14ac:dyDescent="0.25">
      <c r="A597" s="25" t="s">
        <v>1265</v>
      </c>
      <c r="B597" s="51" t="s">
        <v>1021</v>
      </c>
      <c r="C597" s="39"/>
      <c r="D597" s="61"/>
      <c r="E597" s="28"/>
      <c r="F597" s="40" t="str">
        <f>IF($C$602=0,"",IF(C597="[for completion]","",IF(C597="","",C597/$C$602)))</f>
        <v/>
      </c>
      <c r="G597" s="40" t="str">
        <f>IF($D$602=0,"",IF(D597="[for completion]","",IF(D597="","",D597/$D$602)))</f>
        <v/>
      </c>
    </row>
    <row r="598" spans="1:7" x14ac:dyDescent="0.25">
      <c r="A598" s="25" t="s">
        <v>1266</v>
      </c>
      <c r="B598" s="70" t="s">
        <v>1267</v>
      </c>
      <c r="C598" s="39"/>
      <c r="D598" s="61"/>
      <c r="E598" s="28"/>
      <c r="F598" s="40" t="str">
        <f t="shared" ref="F598:F600" si="29">IF($C$602=0,"",IF(C598="[for completion]","",IF(C598="","",C598/$C$602)))</f>
        <v/>
      </c>
      <c r="G598" s="40" t="str">
        <f t="shared" ref="G598:G600" si="30">IF($D$602=0,"",IF(D598="[for completion]","",IF(D598="","",D598/$D$602)))</f>
        <v/>
      </c>
    </row>
    <row r="599" spans="1:7" x14ac:dyDescent="0.25">
      <c r="A599" s="25" t="s">
        <v>1268</v>
      </c>
      <c r="B599" s="51" t="s">
        <v>1016</v>
      </c>
      <c r="C599" s="39"/>
      <c r="D599" s="61"/>
      <c r="E599" s="28"/>
      <c r="F599" s="40" t="str">
        <f t="shared" si="29"/>
        <v/>
      </c>
      <c r="G599" s="40" t="str">
        <f t="shared" si="30"/>
        <v/>
      </c>
    </row>
    <row r="600" spans="1:7" x14ac:dyDescent="0.25">
      <c r="A600" s="25" t="s">
        <v>1269</v>
      </c>
      <c r="B600" s="25" t="s">
        <v>937</v>
      </c>
      <c r="C600" s="39"/>
      <c r="D600" s="61"/>
      <c r="E600" s="28"/>
      <c r="F600" s="40" t="str">
        <f t="shared" si="29"/>
        <v/>
      </c>
      <c r="G600" s="40" t="str">
        <f t="shared" si="30"/>
        <v/>
      </c>
    </row>
    <row r="601" spans="1:7" s="424" customFormat="1" x14ac:dyDescent="0.25">
      <c r="A601" s="411" t="s">
        <v>1270</v>
      </c>
      <c r="B601" s="412" t="s">
        <v>102</v>
      </c>
      <c r="C601" s="417">
        <f>SUM(C597:C600)</f>
        <v>0</v>
      </c>
      <c r="D601" s="418">
        <f>SUM(D597:D600)</f>
        <v>0</v>
      </c>
      <c r="E601" s="28"/>
      <c r="F601" s="420">
        <f>SUM(F597:F600)</f>
        <v>0</v>
      </c>
      <c r="G601" s="420">
        <f>SUM(G597:G600)</f>
        <v>0</v>
      </c>
    </row>
    <row r="602" spans="1:7" x14ac:dyDescent="0.25">
      <c r="A602" s="25"/>
      <c r="B602" s="51"/>
      <c r="C602" s="39"/>
      <c r="D602" s="61"/>
      <c r="E602" s="28"/>
      <c r="F602" s="42"/>
      <c r="G602" s="42"/>
    </row>
    <row r="603" spans="1:7" s="419" customFormat="1" x14ac:dyDescent="0.25">
      <c r="A603" s="52"/>
      <c r="B603" s="52" t="s">
        <v>1271</v>
      </c>
      <c r="C603" s="415" t="s">
        <v>1029</v>
      </c>
      <c r="D603" s="415" t="s">
        <v>1272</v>
      </c>
      <c r="E603" s="415"/>
      <c r="F603" s="415" t="s">
        <v>1031</v>
      </c>
      <c r="G603" s="415" t="s">
        <v>1193</v>
      </c>
    </row>
    <row r="604" spans="1:7" s="419" customFormat="1" x14ac:dyDescent="0.25">
      <c r="A604" s="411" t="s">
        <v>1273</v>
      </c>
      <c r="B604" s="412" t="s">
        <v>1152</v>
      </c>
      <c r="C604" s="417"/>
      <c r="D604" s="418"/>
      <c r="E604" s="414"/>
      <c r="F604" s="413"/>
      <c r="G604" s="413" t="str">
        <f>IF($D$561=0,"",IF(D604="[for completion]","",IF(D604="","",D604/$D$561)))</f>
        <v/>
      </c>
    </row>
    <row r="605" spans="1:7" s="419" customFormat="1" x14ac:dyDescent="0.25">
      <c r="A605" s="411" t="s">
        <v>1274</v>
      </c>
      <c r="B605" s="412" t="s">
        <v>1154</v>
      </c>
      <c r="C605" s="417"/>
      <c r="D605" s="418"/>
      <c r="E605" s="414"/>
      <c r="F605" s="413"/>
      <c r="G605" s="413" t="str">
        <f t="shared" ref="G605:G622" si="31">IF($D$561=0,"",IF(D605="[for completion]","",IF(D605="","",D605/$D$561)))</f>
        <v/>
      </c>
    </row>
    <row r="606" spans="1:7" s="419" customFormat="1" x14ac:dyDescent="0.25">
      <c r="A606" s="411" t="s">
        <v>1275</v>
      </c>
      <c r="B606" s="412" t="s">
        <v>1156</v>
      </c>
      <c r="C606" s="417"/>
      <c r="D606" s="418"/>
      <c r="E606" s="414"/>
      <c r="F606" s="413"/>
      <c r="G606" s="413" t="str">
        <f t="shared" si="31"/>
        <v/>
      </c>
    </row>
    <row r="607" spans="1:7" s="419" customFormat="1" x14ac:dyDescent="0.25">
      <c r="A607" s="411" t="s">
        <v>1276</v>
      </c>
      <c r="B607" s="412" t="s">
        <v>1158</v>
      </c>
      <c r="C607" s="417"/>
      <c r="D607" s="418"/>
      <c r="E607" s="414"/>
      <c r="F607" s="413"/>
      <c r="G607" s="413" t="str">
        <f t="shared" si="31"/>
        <v/>
      </c>
    </row>
    <row r="608" spans="1:7" s="419" customFormat="1" x14ac:dyDescent="0.25">
      <c r="A608" s="411" t="s">
        <v>1277</v>
      </c>
      <c r="B608" s="412" t="s">
        <v>1160</v>
      </c>
      <c r="C608" s="417"/>
      <c r="D608" s="418"/>
      <c r="E608" s="414"/>
      <c r="F608" s="413"/>
      <c r="G608" s="413" t="str">
        <f t="shared" si="31"/>
        <v/>
      </c>
    </row>
    <row r="609" spans="1:7" s="419" customFormat="1" x14ac:dyDescent="0.25">
      <c r="A609" s="411" t="s">
        <v>1278</v>
      </c>
      <c r="B609" s="412" t="s">
        <v>1162</v>
      </c>
      <c r="C609" s="417"/>
      <c r="D609" s="418"/>
      <c r="E609" s="414"/>
      <c r="F609" s="413"/>
      <c r="G609" s="413" t="str">
        <f t="shared" si="31"/>
        <v/>
      </c>
    </row>
    <row r="610" spans="1:7" s="419" customFormat="1" x14ac:dyDescent="0.25">
      <c r="A610" s="411" t="s">
        <v>1279</v>
      </c>
      <c r="B610" s="412" t="s">
        <v>1164</v>
      </c>
      <c r="C610" s="417"/>
      <c r="D610" s="418"/>
      <c r="E610" s="414"/>
      <c r="F610" s="413"/>
      <c r="G610" s="413" t="str">
        <f t="shared" si="31"/>
        <v/>
      </c>
    </row>
    <row r="611" spans="1:7" s="419" customFormat="1" x14ac:dyDescent="0.25">
      <c r="A611" s="411" t="s">
        <v>1280</v>
      </c>
      <c r="B611" s="412" t="s">
        <v>1166</v>
      </c>
      <c r="C611" s="417"/>
      <c r="D611" s="418"/>
      <c r="E611" s="414"/>
      <c r="F611" s="413"/>
      <c r="G611" s="413" t="str">
        <f t="shared" si="31"/>
        <v/>
      </c>
    </row>
    <row r="612" spans="1:7" s="419" customFormat="1" x14ac:dyDescent="0.25">
      <c r="A612" s="411" t="s">
        <v>1281</v>
      </c>
      <c r="B612" s="412" t="s">
        <v>1168</v>
      </c>
      <c r="C612" s="417"/>
      <c r="D612" s="418"/>
      <c r="E612" s="414"/>
      <c r="F612" s="413"/>
      <c r="G612" s="413" t="str">
        <f t="shared" si="31"/>
        <v/>
      </c>
    </row>
    <row r="613" spans="1:7" s="419" customFormat="1" x14ac:dyDescent="0.25">
      <c r="A613" s="411" t="s">
        <v>1282</v>
      </c>
      <c r="B613" s="412" t="s">
        <v>1170</v>
      </c>
      <c r="C613" s="417"/>
      <c r="D613" s="418"/>
      <c r="E613" s="414"/>
      <c r="F613" s="413"/>
      <c r="G613" s="413" t="str">
        <f t="shared" si="31"/>
        <v/>
      </c>
    </row>
    <row r="614" spans="1:7" s="419" customFormat="1" x14ac:dyDescent="0.25">
      <c r="A614" s="411" t="s">
        <v>1283</v>
      </c>
      <c r="B614" s="412" t="s">
        <v>1172</v>
      </c>
      <c r="C614" s="417"/>
      <c r="D614" s="418"/>
      <c r="E614" s="414"/>
      <c r="F614" s="413"/>
      <c r="G614" s="413" t="str">
        <f t="shared" si="31"/>
        <v/>
      </c>
    </row>
    <row r="615" spans="1:7" s="419" customFormat="1" x14ac:dyDescent="0.25">
      <c r="A615" s="411" t="s">
        <v>1284</v>
      </c>
      <c r="B615" s="412" t="s">
        <v>1174</v>
      </c>
      <c r="C615" s="417"/>
      <c r="D615" s="418"/>
      <c r="E615" s="414"/>
      <c r="F615" s="413"/>
      <c r="G615" s="413" t="str">
        <f t="shared" si="31"/>
        <v/>
      </c>
    </row>
    <row r="616" spans="1:7" s="419" customFormat="1" x14ac:dyDescent="0.25">
      <c r="A616" s="411" t="s">
        <v>1285</v>
      </c>
      <c r="B616" s="412" t="s">
        <v>100</v>
      </c>
      <c r="C616" s="417"/>
      <c r="D616" s="418"/>
      <c r="E616" s="414"/>
      <c r="F616" s="413"/>
      <c r="G616" s="413" t="str">
        <f t="shared" si="31"/>
        <v/>
      </c>
    </row>
    <row r="617" spans="1:7" s="419" customFormat="1" x14ac:dyDescent="0.25">
      <c r="A617" s="411" t="s">
        <v>1286</v>
      </c>
      <c r="B617" s="412" t="s">
        <v>937</v>
      </c>
      <c r="C617" s="417"/>
      <c r="D617" s="418"/>
      <c r="E617" s="414"/>
      <c r="F617" s="413"/>
      <c r="G617" s="413" t="str">
        <f t="shared" si="31"/>
        <v/>
      </c>
    </row>
    <row r="618" spans="1:7" s="419" customFormat="1" x14ac:dyDescent="0.25">
      <c r="A618" s="411" t="s">
        <v>1287</v>
      </c>
      <c r="B618" s="412" t="s">
        <v>102</v>
      </c>
      <c r="C618" s="417">
        <f>SUM(C604:C617)</f>
        <v>0</v>
      </c>
      <c r="D618" s="418">
        <f>SUM(D604:D617)</f>
        <v>0</v>
      </c>
      <c r="E618" s="414"/>
      <c r="F618" s="413">
        <f>SUM(F604:F617)</f>
        <v>0</v>
      </c>
      <c r="G618" s="413" t="str">
        <f t="shared" si="31"/>
        <v/>
      </c>
    </row>
    <row r="619" spans="1:7" s="419" customFormat="1" x14ac:dyDescent="0.25">
      <c r="A619" s="411" t="s">
        <v>1288</v>
      </c>
      <c r="B619" s="412" t="s">
        <v>1042</v>
      </c>
      <c r="C619" s="417"/>
      <c r="D619" s="418"/>
      <c r="E619" s="414"/>
      <c r="F619" s="413"/>
      <c r="G619" s="413" t="str">
        <f t="shared" si="31"/>
        <v/>
      </c>
    </row>
    <row r="620" spans="1:7" s="419" customFormat="1" x14ac:dyDescent="0.25">
      <c r="A620" s="411" t="s">
        <v>1289</v>
      </c>
      <c r="B620" s="412"/>
      <c r="C620" s="417"/>
      <c r="D620" s="418"/>
      <c r="E620" s="414"/>
      <c r="F620" s="413"/>
      <c r="G620" s="413" t="str">
        <f t="shared" si="31"/>
        <v/>
      </c>
    </row>
    <row r="621" spans="1:7" s="419" customFormat="1" x14ac:dyDescent="0.25">
      <c r="A621" s="411" t="s">
        <v>1290</v>
      </c>
      <c r="B621" s="412"/>
      <c r="C621" s="417"/>
      <c r="D621" s="418"/>
      <c r="E621" s="414"/>
      <c r="F621" s="413" t="str">
        <f t="shared" ref="F621:F622" si="32">IF($C$561=0,"",IF(C621="[for completion]","",IF(C621="","",C621/$C$561)))</f>
        <v/>
      </c>
      <c r="G621" s="413" t="str">
        <f t="shared" si="31"/>
        <v/>
      </c>
    </row>
    <row r="622" spans="1:7" s="419" customFormat="1" x14ac:dyDescent="0.25">
      <c r="A622" s="411" t="s">
        <v>1291</v>
      </c>
      <c r="B622" s="412"/>
      <c r="C622" s="417"/>
      <c r="D622" s="418"/>
      <c r="E622" s="414"/>
      <c r="F622" s="413" t="str">
        <f t="shared" si="32"/>
        <v/>
      </c>
      <c r="G622" s="413"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6" zoomScale="85" zoomScaleNormal="85" workbookViewId="0">
      <selection activeCell="M10" sqref="M10"/>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9" t="s">
        <v>1292</v>
      </c>
      <c r="B1" s="19"/>
      <c r="C1" s="21" t="s">
        <v>13</v>
      </c>
    </row>
    <row r="2" spans="1:3" x14ac:dyDescent="0.25">
      <c r="B2" s="20"/>
      <c r="C2" s="20"/>
    </row>
    <row r="3" spans="1:3" x14ac:dyDescent="0.25">
      <c r="A3" s="71" t="s">
        <v>1293</v>
      </c>
      <c r="B3" s="72"/>
      <c r="C3" s="20"/>
    </row>
    <row r="4" spans="1:3" x14ac:dyDescent="0.25">
      <c r="B4" s="25"/>
      <c r="C4" s="20"/>
    </row>
    <row r="5" spans="1:3" ht="37.5" x14ac:dyDescent="0.25">
      <c r="A5" s="33" t="s">
        <v>24</v>
      </c>
      <c r="B5" s="33" t="s">
        <v>1294</v>
      </c>
      <c r="C5" s="73" t="s">
        <v>1295</v>
      </c>
    </row>
    <row r="6" spans="1:3" ht="255" x14ac:dyDescent="0.25">
      <c r="A6" s="79" t="s">
        <v>1296</v>
      </c>
      <c r="B6" s="58" t="s">
        <v>1297</v>
      </c>
      <c r="C6" s="76" t="s">
        <v>1298</v>
      </c>
    </row>
    <row r="7" spans="1:3" x14ac:dyDescent="0.25">
      <c r="A7" s="79" t="s">
        <v>1299</v>
      </c>
      <c r="B7" s="58" t="s">
        <v>1300</v>
      </c>
      <c r="C7" s="77" t="s">
        <v>1301</v>
      </c>
    </row>
    <row r="8" spans="1:3" s="431" customFormat="1" ht="30" x14ac:dyDescent="0.25">
      <c r="A8" s="79" t="s">
        <v>1302</v>
      </c>
      <c r="B8" s="58" t="s">
        <v>1303</v>
      </c>
      <c r="C8" s="77" t="s">
        <v>1304</v>
      </c>
    </row>
    <row r="9" spans="1:3" ht="120" x14ac:dyDescent="0.25">
      <c r="A9" s="79" t="s">
        <v>1305</v>
      </c>
      <c r="B9" s="58" t="s">
        <v>1306</v>
      </c>
      <c r="C9" s="77" t="s">
        <v>1307</v>
      </c>
    </row>
    <row r="10" spans="1:3" ht="180" x14ac:dyDescent="0.25">
      <c r="A10" s="79" t="s">
        <v>1308</v>
      </c>
      <c r="B10" s="58" t="s">
        <v>1309</v>
      </c>
      <c r="C10" s="78" t="s">
        <v>1310</v>
      </c>
    </row>
    <row r="11" spans="1:3" ht="45" x14ac:dyDescent="0.25">
      <c r="A11" s="79" t="s">
        <v>1311</v>
      </c>
      <c r="B11" s="58" t="s">
        <v>1312</v>
      </c>
      <c r="C11" s="77" t="s">
        <v>1313</v>
      </c>
    </row>
    <row r="12" spans="1:3" s="421" customFormat="1" x14ac:dyDescent="0.25">
      <c r="A12" s="79" t="s">
        <v>1314</v>
      </c>
      <c r="B12" s="58" t="s">
        <v>1315</v>
      </c>
      <c r="C12" s="423" t="s">
        <v>1316</v>
      </c>
    </row>
    <row r="13" spans="1:3" ht="105" x14ac:dyDescent="0.25">
      <c r="A13" s="79" t="s">
        <v>1317</v>
      </c>
      <c r="B13" s="58" t="s">
        <v>1318</v>
      </c>
      <c r="C13" s="78" t="s">
        <v>1319</v>
      </c>
    </row>
    <row r="14" spans="1:3" ht="30" x14ac:dyDescent="0.25">
      <c r="A14" s="79" t="s">
        <v>1320</v>
      </c>
      <c r="B14" s="58" t="s">
        <v>1321</v>
      </c>
      <c r="C14" s="77" t="s">
        <v>1322</v>
      </c>
    </row>
    <row r="15" spans="1:3" ht="30" x14ac:dyDescent="0.25">
      <c r="A15" s="79" t="s">
        <v>1323</v>
      </c>
      <c r="B15" s="58" t="s">
        <v>1324</v>
      </c>
      <c r="C15" s="77" t="s">
        <v>1325</v>
      </c>
    </row>
    <row r="16" spans="1:3" ht="30" x14ac:dyDescent="0.25">
      <c r="A16" s="79" t="s">
        <v>1326</v>
      </c>
      <c r="B16" s="58" t="s">
        <v>1327</v>
      </c>
      <c r="C16" s="77" t="s">
        <v>1328</v>
      </c>
    </row>
    <row r="17" spans="1:3" ht="135" x14ac:dyDescent="0.25">
      <c r="A17" s="79" t="s">
        <v>1329</v>
      </c>
      <c r="B17" s="75" t="s">
        <v>1330</v>
      </c>
      <c r="C17" s="77" t="s">
        <v>1331</v>
      </c>
    </row>
    <row r="18" spans="1:3" ht="30" x14ac:dyDescent="0.25">
      <c r="A18" s="79" t="s">
        <v>1332</v>
      </c>
      <c r="B18" s="75" t="s">
        <v>1333</v>
      </c>
      <c r="C18" s="77" t="s">
        <v>1334</v>
      </c>
    </row>
    <row r="19" spans="1:3" x14ac:dyDescent="0.25">
      <c r="A19" s="79" t="s">
        <v>1335</v>
      </c>
      <c r="B19" s="75" t="s">
        <v>1336</v>
      </c>
      <c r="C19" s="77" t="s">
        <v>1337</v>
      </c>
    </row>
    <row r="20" spans="1:3" s="421" customFormat="1" x14ac:dyDescent="0.25">
      <c r="A20" s="79" t="s">
        <v>434</v>
      </c>
      <c r="B20" s="75" t="s">
        <v>1338</v>
      </c>
      <c r="C20" s="432" t="s">
        <v>1339</v>
      </c>
    </row>
    <row r="21" spans="1:3" outlineLevel="1" x14ac:dyDescent="0.25">
      <c r="A21" s="79" t="s">
        <v>1340</v>
      </c>
      <c r="B21" s="47" t="s">
        <v>1341</v>
      </c>
      <c r="C21" s="25"/>
    </row>
    <row r="22" spans="1:3" outlineLevel="1" x14ac:dyDescent="0.25">
      <c r="A22" s="79" t="s">
        <v>1342</v>
      </c>
      <c r="B22" s="60"/>
      <c r="C22" s="25"/>
    </row>
    <row r="23" spans="1:3" outlineLevel="1" x14ac:dyDescent="0.25">
      <c r="A23" s="79" t="s">
        <v>1343</v>
      </c>
      <c r="B23" s="60"/>
      <c r="C23" s="25"/>
    </row>
    <row r="24" spans="1:3" s="424" customFormat="1" outlineLevel="1" x14ac:dyDescent="0.25">
      <c r="A24" s="79" t="s">
        <v>1344</v>
      </c>
      <c r="B24" s="60"/>
      <c r="C24" s="411"/>
    </row>
    <row r="25" spans="1:3" s="424" customFormat="1" outlineLevel="1" x14ac:dyDescent="0.25">
      <c r="A25" s="79" t="s">
        <v>1345</v>
      </c>
      <c r="B25" s="60"/>
      <c r="C25" s="411"/>
    </row>
    <row r="26" spans="1:3" outlineLevel="1" x14ac:dyDescent="0.25">
      <c r="A26" s="79" t="s">
        <v>1346</v>
      </c>
      <c r="B26" s="60"/>
      <c r="C26" s="25"/>
    </row>
    <row r="27" spans="1:3" outlineLevel="1" x14ac:dyDescent="0.25">
      <c r="A27" s="79" t="s">
        <v>1347</v>
      </c>
      <c r="B27" s="60"/>
      <c r="C27" s="25"/>
    </row>
    <row r="28" spans="1:3" ht="18.75" x14ac:dyDescent="0.25">
      <c r="A28" s="33"/>
      <c r="B28" s="33" t="s">
        <v>1348</v>
      </c>
      <c r="C28" s="73" t="s">
        <v>1295</v>
      </c>
    </row>
    <row r="29" spans="1:3" x14ac:dyDescent="0.25">
      <c r="A29" s="79" t="s">
        <v>1349</v>
      </c>
      <c r="B29" s="58" t="s">
        <v>1350</v>
      </c>
      <c r="C29" s="25"/>
    </row>
    <row r="30" spans="1:3" x14ac:dyDescent="0.25">
      <c r="A30" s="79" t="s">
        <v>1351</v>
      </c>
      <c r="B30" s="58" t="s">
        <v>1352</v>
      </c>
      <c r="C30" s="25"/>
    </row>
    <row r="31" spans="1:3" x14ac:dyDescent="0.25">
      <c r="A31" s="79" t="s">
        <v>1353</v>
      </c>
      <c r="B31" s="58" t="s">
        <v>1354</v>
      </c>
      <c r="C31" s="25"/>
    </row>
    <row r="32" spans="1:3" hidden="1" outlineLevel="1" x14ac:dyDescent="0.25">
      <c r="A32" s="79" t="s">
        <v>1355</v>
      </c>
      <c r="B32" s="60"/>
      <c r="C32" s="25"/>
    </row>
    <row r="33" spans="1:3" hidden="1" outlineLevel="1" x14ac:dyDescent="0.25">
      <c r="A33" s="79" t="s">
        <v>1356</v>
      </c>
      <c r="B33" s="60"/>
      <c r="C33" s="25"/>
    </row>
    <row r="34" spans="1:3" hidden="1" outlineLevel="1" x14ac:dyDescent="0.25">
      <c r="A34" s="79" t="s">
        <v>1357</v>
      </c>
      <c r="B34" s="60"/>
      <c r="C34" s="25"/>
    </row>
    <row r="35" spans="1:3" hidden="1" outlineLevel="1" x14ac:dyDescent="0.25">
      <c r="A35" s="79" t="s">
        <v>1358</v>
      </c>
      <c r="B35" s="60"/>
      <c r="C35" s="25"/>
    </row>
    <row r="36" spans="1:3" hidden="1" outlineLevel="1" x14ac:dyDescent="0.25">
      <c r="A36" s="79" t="s">
        <v>1359</v>
      </c>
      <c r="B36" s="60"/>
      <c r="C36" s="25"/>
    </row>
    <row r="37" spans="1:3" hidden="1" outlineLevel="1" x14ac:dyDescent="0.25">
      <c r="A37" s="79" t="s">
        <v>1360</v>
      </c>
      <c r="B37" s="60"/>
      <c r="C37" s="25"/>
    </row>
    <row r="38" spans="1:3" hidden="1" outlineLevel="1" x14ac:dyDescent="0.25">
      <c r="A38" s="79" t="s">
        <v>1361</v>
      </c>
      <c r="B38" s="60"/>
      <c r="C38" s="25"/>
    </row>
    <row r="39" spans="1:3" hidden="1" outlineLevel="1" x14ac:dyDescent="0.25">
      <c r="A39" s="79" t="s">
        <v>1362</v>
      </c>
      <c r="B39" s="60"/>
      <c r="C39" s="25"/>
    </row>
    <row r="40" spans="1:3" hidden="1" outlineLevel="1" x14ac:dyDescent="0.25">
      <c r="A40" s="79" t="s">
        <v>1363</v>
      </c>
      <c r="B40" s="60"/>
      <c r="C40" s="25"/>
    </row>
    <row r="41" spans="1:3" hidden="1" outlineLevel="1" x14ac:dyDescent="0.25">
      <c r="A41" s="79" t="s">
        <v>1364</v>
      </c>
      <c r="B41" s="60"/>
      <c r="C41" s="25"/>
    </row>
    <row r="42" spans="1:3" hidden="1" outlineLevel="1" x14ac:dyDescent="0.25">
      <c r="A42" s="79" t="s">
        <v>1365</v>
      </c>
      <c r="B42" s="60"/>
      <c r="C42" s="25"/>
    </row>
    <row r="43" spans="1:3" hidden="1" outlineLevel="1" x14ac:dyDescent="0.25">
      <c r="A43" s="79" t="s">
        <v>1366</v>
      </c>
      <c r="B43" s="60"/>
      <c r="C43" s="25"/>
    </row>
    <row r="44" spans="1:3" ht="18.75" collapsed="1" x14ac:dyDescent="0.25">
      <c r="A44" s="33"/>
      <c r="B44" s="33" t="s">
        <v>1367</v>
      </c>
      <c r="C44" s="73" t="s">
        <v>1368</v>
      </c>
    </row>
    <row r="45" spans="1:3" x14ac:dyDescent="0.25">
      <c r="A45" s="79" t="s">
        <v>1369</v>
      </c>
      <c r="B45" s="75" t="s">
        <v>1370</v>
      </c>
      <c r="C45" s="25" t="s">
        <v>68</v>
      </c>
    </row>
    <row r="46" spans="1:3" x14ac:dyDescent="0.25">
      <c r="A46" s="79" t="s">
        <v>1371</v>
      </c>
      <c r="B46" s="75" t="s">
        <v>1372</v>
      </c>
      <c r="C46" s="25" t="s">
        <v>1373</v>
      </c>
    </row>
    <row r="47" spans="1:3" x14ac:dyDescent="0.25">
      <c r="A47" s="79" t="s">
        <v>1374</v>
      </c>
      <c r="B47" s="75" t="s">
        <v>1375</v>
      </c>
      <c r="C47" s="25" t="s">
        <v>1376</v>
      </c>
    </row>
    <row r="48" spans="1:3" hidden="1" outlineLevel="1" x14ac:dyDescent="0.25">
      <c r="A48" s="79" t="s">
        <v>1377</v>
      </c>
      <c r="B48" s="51"/>
      <c r="C48" s="25"/>
    </row>
    <row r="49" spans="1:3" hidden="1" outlineLevel="1" x14ac:dyDescent="0.25">
      <c r="A49" s="79" t="s">
        <v>1378</v>
      </c>
      <c r="B49" s="51"/>
      <c r="C49" s="25"/>
    </row>
    <row r="50" spans="1:3" hidden="1" outlineLevel="1" x14ac:dyDescent="0.25">
      <c r="A50" s="79" t="s">
        <v>1379</v>
      </c>
      <c r="B50" s="75"/>
      <c r="C50" s="25"/>
    </row>
    <row r="51" spans="1:3" ht="18.75" collapsed="1" x14ac:dyDescent="0.25">
      <c r="A51" s="33"/>
      <c r="B51" s="33" t="s">
        <v>1380</v>
      </c>
      <c r="C51" s="73" t="s">
        <v>1295</v>
      </c>
    </row>
    <row r="52" spans="1:3" ht="120" x14ac:dyDescent="0.25">
      <c r="A52" s="79" t="s">
        <v>1381</v>
      </c>
      <c r="B52" s="58" t="s">
        <v>1382</v>
      </c>
      <c r="C52" s="76" t="s">
        <v>1383</v>
      </c>
    </row>
    <row r="53" spans="1:3" ht="30" x14ac:dyDescent="0.25">
      <c r="A53" s="79" t="s">
        <v>1384</v>
      </c>
      <c r="B53" s="51"/>
      <c r="C53" s="76" t="s">
        <v>1385</v>
      </c>
    </row>
    <row r="54" spans="1:3" ht="75" x14ac:dyDescent="0.25">
      <c r="A54" s="79" t="s">
        <v>1386</v>
      </c>
      <c r="B54" s="51"/>
      <c r="C54" s="76" t="s">
        <v>1387</v>
      </c>
    </row>
    <row r="55" spans="1:3" ht="90" x14ac:dyDescent="0.25">
      <c r="A55" s="79" t="s">
        <v>1388</v>
      </c>
      <c r="B55" s="51"/>
      <c r="C55" s="76" t="s">
        <v>1389</v>
      </c>
    </row>
    <row r="56" spans="1:3" ht="45" x14ac:dyDescent="0.25">
      <c r="A56" s="79" t="s">
        <v>1390</v>
      </c>
      <c r="B56" s="51"/>
      <c r="C56" s="76" t="s">
        <v>1391</v>
      </c>
    </row>
    <row r="57" spans="1:3" ht="105" x14ac:dyDescent="0.25">
      <c r="A57" s="79" t="s">
        <v>1392</v>
      </c>
      <c r="B57" s="51"/>
      <c r="C57" s="76"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45" zoomScale="70" zoomScaleNormal="70" workbookViewId="0">
      <selection activeCell="M10" sqref="M10"/>
    </sheetView>
  </sheetViews>
  <sheetFormatPr baseColWidth="10" defaultColWidth="9.140625" defaultRowHeight="15" outlineLevelRow="1" x14ac:dyDescent="0.25"/>
  <cols>
    <col min="1" max="1" width="13" customWidth="1"/>
    <col min="2" max="2" width="60.7109375" customWidth="1"/>
    <col min="3" max="3" width="34" bestFit="1" customWidth="1"/>
    <col min="4" max="4" width="33.140625" bestFit="1" customWidth="1"/>
    <col min="5" max="5" width="28.5703125" bestFit="1" customWidth="1"/>
    <col min="6" max="6" width="22.42578125" bestFit="1" customWidth="1"/>
    <col min="7" max="7" width="17.85546875" bestFit="1" customWidth="1"/>
    <col min="8" max="8" width="6.7109375" customWidth="1"/>
    <col min="9" max="9" width="70.7109375" customWidth="1"/>
    <col min="10" max="10" width="8.7109375" customWidth="1"/>
  </cols>
  <sheetData>
    <row r="1" spans="1:10" x14ac:dyDescent="0.25">
      <c r="A1" s="439" t="s">
        <v>1394</v>
      </c>
      <c r="B1" s="439"/>
      <c r="C1" s="25"/>
      <c r="D1" s="25"/>
      <c r="E1" s="25"/>
      <c r="F1" s="25"/>
      <c r="G1" s="25"/>
      <c r="I1" s="86"/>
      <c r="J1" s="87"/>
    </row>
    <row r="2" spans="1:10" ht="31.5" x14ac:dyDescent="0.25">
      <c r="A2" s="19" t="s">
        <v>1395</v>
      </c>
      <c r="B2" s="19"/>
      <c r="C2" s="20"/>
      <c r="D2" s="20"/>
      <c r="E2" s="20"/>
      <c r="F2" s="21" t="s">
        <v>13</v>
      </c>
      <c r="G2" s="59"/>
      <c r="I2" s="19"/>
      <c r="J2" s="88"/>
    </row>
    <row r="3" spans="1:10" x14ac:dyDescent="0.25">
      <c r="A3" s="20"/>
      <c r="B3" s="80"/>
      <c r="C3" s="80"/>
      <c r="D3" s="20"/>
      <c r="E3" s="20"/>
      <c r="F3" s="20"/>
      <c r="G3" s="20"/>
      <c r="I3" s="25"/>
      <c r="J3" s="89"/>
    </row>
    <row r="4" spans="1:10" ht="18.75" x14ac:dyDescent="0.25">
      <c r="A4" s="22"/>
      <c r="B4" s="23" t="s">
        <v>14</v>
      </c>
      <c r="C4" s="24" t="s">
        <v>15</v>
      </c>
      <c r="D4" s="22"/>
      <c r="E4" s="22"/>
      <c r="F4" s="20"/>
      <c r="G4" s="20"/>
      <c r="I4" s="33" t="s">
        <v>1396</v>
      </c>
      <c r="J4" s="90" t="s">
        <v>1368</v>
      </c>
    </row>
    <row r="5" spans="1:10" x14ac:dyDescent="0.25">
      <c r="A5" s="25"/>
      <c r="B5" s="25"/>
      <c r="C5" s="25"/>
      <c r="D5" s="25"/>
      <c r="E5" s="25"/>
      <c r="F5" s="25"/>
      <c r="G5" s="25"/>
      <c r="I5" s="91" t="s">
        <v>1370</v>
      </c>
      <c r="J5" s="89" t="s">
        <v>68</v>
      </c>
    </row>
    <row r="6" spans="1:10" ht="18.75" x14ac:dyDescent="0.25">
      <c r="A6" s="26"/>
      <c r="B6" s="27" t="s">
        <v>1397</v>
      </c>
      <c r="C6" s="26"/>
      <c r="D6" s="25"/>
      <c r="E6" s="28"/>
      <c r="F6" s="28"/>
      <c r="G6" s="28"/>
      <c r="I6" s="91" t="s">
        <v>1372</v>
      </c>
      <c r="J6" s="89" t="s">
        <v>1373</v>
      </c>
    </row>
    <row r="7" spans="1:10" x14ac:dyDescent="0.25">
      <c r="A7" s="25"/>
      <c r="B7" s="81" t="s">
        <v>1398</v>
      </c>
      <c r="C7" s="25"/>
      <c r="D7" s="25"/>
      <c r="E7" s="25"/>
      <c r="F7" s="25"/>
      <c r="G7" s="25"/>
      <c r="I7" s="91" t="s">
        <v>1375</v>
      </c>
      <c r="J7" s="89" t="s">
        <v>1376</v>
      </c>
    </row>
    <row r="8" spans="1:10" x14ac:dyDescent="0.25">
      <c r="A8" s="25"/>
      <c r="B8" s="81" t="s">
        <v>1399</v>
      </c>
      <c r="C8" s="25"/>
      <c r="D8" s="25"/>
      <c r="E8" s="25"/>
      <c r="F8" s="25"/>
      <c r="G8" s="25"/>
      <c r="I8" s="91" t="s">
        <v>1400</v>
      </c>
      <c r="J8" s="89" t="s">
        <v>1401</v>
      </c>
    </row>
    <row r="9" spans="1:10" x14ac:dyDescent="0.25">
      <c r="A9" s="25"/>
      <c r="B9" s="82" t="s">
        <v>1402</v>
      </c>
      <c r="C9" s="25"/>
      <c r="D9" s="25"/>
      <c r="E9" s="25"/>
      <c r="F9" s="25"/>
      <c r="G9" s="25"/>
      <c r="I9" s="25"/>
      <c r="J9" s="89"/>
    </row>
    <row r="10" spans="1:10" x14ac:dyDescent="0.25">
      <c r="A10" s="25"/>
      <c r="B10" s="83"/>
      <c r="C10" s="25"/>
      <c r="D10" s="25"/>
      <c r="E10" s="25"/>
      <c r="F10" s="25"/>
      <c r="G10" s="25"/>
      <c r="I10" s="92" t="s">
        <v>1403</v>
      </c>
      <c r="J10" s="89"/>
    </row>
    <row r="11" spans="1:10" x14ac:dyDescent="0.25">
      <c r="A11" s="25"/>
      <c r="B11" s="83"/>
      <c r="C11" s="25"/>
      <c r="D11" s="25"/>
      <c r="E11" s="25"/>
      <c r="F11" s="25"/>
      <c r="G11" s="25"/>
      <c r="I11" s="92" t="s">
        <v>1404</v>
      </c>
      <c r="J11" s="89"/>
    </row>
    <row r="12" spans="1:10" ht="37.5" x14ac:dyDescent="0.25">
      <c r="A12" s="33" t="s">
        <v>24</v>
      </c>
      <c r="B12" s="33" t="s">
        <v>1405</v>
      </c>
      <c r="C12" s="34"/>
      <c r="D12" s="34"/>
      <c r="E12" s="34"/>
      <c r="F12" s="34"/>
      <c r="G12" s="34"/>
    </row>
    <row r="13" spans="1:10" x14ac:dyDescent="0.25">
      <c r="A13" s="36"/>
      <c r="B13" s="37" t="s">
        <v>1406</v>
      </c>
      <c r="C13" s="36" t="s">
        <v>1407</v>
      </c>
      <c r="D13" s="36" t="s">
        <v>1408</v>
      </c>
      <c r="E13" s="46"/>
      <c r="F13" s="38"/>
      <c r="G13" s="38"/>
    </row>
    <row r="14" spans="1:10" x14ac:dyDescent="0.25">
      <c r="A14" s="25" t="s">
        <v>1409</v>
      </c>
      <c r="B14" s="51" t="s">
        <v>1410</v>
      </c>
      <c r="C14" s="93" t="s">
        <v>1411</v>
      </c>
      <c r="D14" s="93" t="s">
        <v>1412</v>
      </c>
      <c r="E14" s="28"/>
      <c r="F14" s="28"/>
      <c r="G14" s="28"/>
    </row>
    <row r="15" spans="1:10" x14ac:dyDescent="0.25">
      <c r="A15" s="25" t="s">
        <v>1413</v>
      </c>
      <c r="B15" s="51" t="s">
        <v>489</v>
      </c>
      <c r="C15" s="93" t="s">
        <v>1411</v>
      </c>
      <c r="D15" s="93" t="s">
        <v>1412</v>
      </c>
      <c r="E15" s="28"/>
      <c r="F15" s="28"/>
      <c r="G15" s="28"/>
    </row>
    <row r="16" spans="1:10" x14ac:dyDescent="0.25">
      <c r="A16" s="25" t="s">
        <v>1414</v>
      </c>
      <c r="B16" s="51" t="s">
        <v>1415</v>
      </c>
      <c r="C16" s="93" t="s">
        <v>1416</v>
      </c>
      <c r="D16" s="93" t="s">
        <v>1416</v>
      </c>
      <c r="E16" s="28"/>
      <c r="F16" s="28"/>
      <c r="G16" s="28"/>
    </row>
    <row r="17" spans="1:7" x14ac:dyDescent="0.25">
      <c r="A17" s="25" t="s">
        <v>1417</v>
      </c>
      <c r="B17" s="51" t="s">
        <v>1418</v>
      </c>
      <c r="C17" s="93" t="s">
        <v>1416</v>
      </c>
      <c r="D17" s="93" t="s">
        <v>1416</v>
      </c>
      <c r="E17" s="28"/>
      <c r="F17" s="28"/>
      <c r="G17" s="28"/>
    </row>
    <row r="18" spans="1:7" x14ac:dyDescent="0.25">
      <c r="A18" s="25" t="s">
        <v>1419</v>
      </c>
      <c r="B18" s="51" t="s">
        <v>1420</v>
      </c>
      <c r="C18" s="93" t="s">
        <v>1411</v>
      </c>
      <c r="D18" s="93" t="s">
        <v>1412</v>
      </c>
      <c r="E18" s="28"/>
      <c r="F18" s="28"/>
      <c r="G18" s="28"/>
    </row>
    <row r="19" spans="1:7" x14ac:dyDescent="0.25">
      <c r="A19" s="25" t="s">
        <v>1421</v>
      </c>
      <c r="B19" s="51" t="s">
        <v>1422</v>
      </c>
      <c r="C19" s="93" t="s">
        <v>1416</v>
      </c>
      <c r="D19" s="93" t="s">
        <v>1416</v>
      </c>
      <c r="E19" s="28"/>
      <c r="F19" s="28"/>
      <c r="G19" s="28"/>
    </row>
    <row r="20" spans="1:7" x14ac:dyDescent="0.25">
      <c r="A20" s="25" t="s">
        <v>1423</v>
      </c>
      <c r="B20" s="51" t="s">
        <v>1424</v>
      </c>
      <c r="C20" s="93" t="s">
        <v>1411</v>
      </c>
      <c r="D20" s="93" t="s">
        <v>1412</v>
      </c>
      <c r="E20" s="28"/>
      <c r="F20" s="28"/>
      <c r="G20" s="28"/>
    </row>
    <row r="21" spans="1:7" x14ac:dyDescent="0.25">
      <c r="A21" s="25" t="s">
        <v>1425</v>
      </c>
      <c r="B21" s="51" t="s">
        <v>1426</v>
      </c>
      <c r="C21" s="93" t="s">
        <v>1416</v>
      </c>
      <c r="D21" s="93" t="s">
        <v>1416</v>
      </c>
      <c r="E21" s="28"/>
      <c r="F21" s="28"/>
      <c r="G21" s="28"/>
    </row>
    <row r="22" spans="1:7" x14ac:dyDescent="0.25">
      <c r="A22" s="25" t="s">
        <v>1427</v>
      </c>
      <c r="B22" s="51" t="s">
        <v>1428</v>
      </c>
      <c r="C22" s="93" t="s">
        <v>1416</v>
      </c>
      <c r="D22" s="93" t="s">
        <v>1416</v>
      </c>
      <c r="E22" s="28"/>
      <c r="F22" s="28"/>
      <c r="G22" s="28"/>
    </row>
    <row r="23" spans="1:7" x14ac:dyDescent="0.25">
      <c r="A23" s="25" t="s">
        <v>1429</v>
      </c>
      <c r="B23" s="51" t="s">
        <v>1430</v>
      </c>
      <c r="C23" s="93" t="s">
        <v>1416</v>
      </c>
      <c r="D23" s="93" t="s">
        <v>1416</v>
      </c>
      <c r="E23" s="28"/>
      <c r="F23" s="28"/>
      <c r="G23" s="28"/>
    </row>
    <row r="24" spans="1:7" x14ac:dyDescent="0.25">
      <c r="A24" s="25" t="s">
        <v>1431</v>
      </c>
      <c r="B24" s="51" t="s">
        <v>1432</v>
      </c>
      <c r="C24" s="93" t="s">
        <v>1433</v>
      </c>
      <c r="D24" s="93" t="s">
        <v>1416</v>
      </c>
      <c r="E24" s="28"/>
      <c r="F24" s="28"/>
      <c r="G24" s="28"/>
    </row>
    <row r="25" spans="1:7" outlineLevel="1" x14ac:dyDescent="0.25">
      <c r="A25" s="25" t="s">
        <v>1434</v>
      </c>
      <c r="B25" s="416" t="s">
        <v>1435</v>
      </c>
      <c r="C25" s="25"/>
      <c r="D25" s="25"/>
      <c r="E25" s="28"/>
      <c r="F25" s="28"/>
      <c r="G25" s="28"/>
    </row>
    <row r="26" spans="1:7" outlineLevel="1" x14ac:dyDescent="0.25">
      <c r="A26" s="25" t="s">
        <v>1436</v>
      </c>
      <c r="B26" s="47"/>
      <c r="C26" s="25"/>
      <c r="D26" s="25"/>
      <c r="E26" s="28"/>
      <c r="F26" s="28"/>
      <c r="G26" s="28"/>
    </row>
    <row r="27" spans="1:7" outlineLevel="1" x14ac:dyDescent="0.25">
      <c r="A27" s="25" t="s">
        <v>1437</v>
      </c>
      <c r="B27" s="47"/>
      <c r="C27" s="25"/>
      <c r="D27" s="25"/>
      <c r="E27" s="28"/>
      <c r="F27" s="28"/>
      <c r="G27" s="28"/>
    </row>
    <row r="28" spans="1:7" outlineLevel="1" x14ac:dyDescent="0.25">
      <c r="A28" s="25" t="s">
        <v>1438</v>
      </c>
      <c r="B28" s="47"/>
      <c r="C28" s="25"/>
      <c r="D28" s="25"/>
      <c r="E28" s="28"/>
      <c r="F28" s="28"/>
      <c r="G28" s="28"/>
    </row>
    <row r="29" spans="1:7" outlineLevel="1" x14ac:dyDescent="0.25">
      <c r="A29" s="25" t="s">
        <v>1439</v>
      </c>
      <c r="B29" s="47"/>
      <c r="C29" s="25"/>
      <c r="D29" s="25"/>
      <c r="E29" s="28"/>
      <c r="F29" s="28"/>
      <c r="G29" s="28"/>
    </row>
    <row r="30" spans="1:7" outlineLevel="1" x14ac:dyDescent="0.25">
      <c r="A30" s="25" t="s">
        <v>1440</v>
      </c>
      <c r="B30" s="47"/>
      <c r="C30" s="25"/>
      <c r="D30" s="25"/>
      <c r="E30" s="28"/>
      <c r="F30" s="28"/>
      <c r="G30" s="28"/>
    </row>
    <row r="31" spans="1:7" outlineLevel="1" x14ac:dyDescent="0.25">
      <c r="A31" s="25" t="s">
        <v>1441</v>
      </c>
      <c r="B31" s="47"/>
      <c r="C31" s="25"/>
      <c r="D31" s="25"/>
      <c r="E31" s="28"/>
      <c r="F31" s="28"/>
      <c r="G31" s="28"/>
    </row>
    <row r="32" spans="1:7" outlineLevel="1" x14ac:dyDescent="0.25">
      <c r="A32" s="25" t="s">
        <v>1442</v>
      </c>
      <c r="B32" s="47"/>
      <c r="C32" s="25"/>
      <c r="D32" s="25"/>
      <c r="E32" s="28"/>
      <c r="F32" s="28"/>
      <c r="G32" s="28"/>
    </row>
    <row r="33" spans="1:7" ht="18.75" x14ac:dyDescent="0.25">
      <c r="A33" s="34"/>
      <c r="B33" s="33" t="s">
        <v>1399</v>
      </c>
      <c r="C33" s="34"/>
      <c r="D33" s="34"/>
      <c r="E33" s="34"/>
      <c r="F33" s="34"/>
      <c r="G33" s="34"/>
    </row>
    <row r="34" spans="1:7" x14ac:dyDescent="0.25">
      <c r="A34" s="36"/>
      <c r="B34" s="37" t="s">
        <v>1443</v>
      </c>
      <c r="C34" s="36" t="s">
        <v>1444</v>
      </c>
      <c r="D34" s="36" t="s">
        <v>1408</v>
      </c>
      <c r="E34" s="36" t="s">
        <v>1445</v>
      </c>
      <c r="F34" s="38"/>
      <c r="G34" s="38"/>
    </row>
    <row r="35" spans="1:7" x14ac:dyDescent="0.25">
      <c r="A35" s="25" t="s">
        <v>1446</v>
      </c>
      <c r="B35" s="84"/>
      <c r="C35" s="84"/>
      <c r="D35" s="84"/>
      <c r="E35" s="84"/>
      <c r="F35" s="85"/>
      <c r="G35" s="85"/>
    </row>
    <row r="36" spans="1:7" x14ac:dyDescent="0.25">
      <c r="A36" s="25" t="s">
        <v>1447</v>
      </c>
      <c r="B36" s="51"/>
      <c r="C36" s="25"/>
      <c r="D36" s="25"/>
      <c r="E36" s="25"/>
      <c r="F36" s="25"/>
      <c r="G36" s="25"/>
    </row>
    <row r="37" spans="1:7" x14ac:dyDescent="0.25">
      <c r="A37" s="25" t="s">
        <v>1448</v>
      </c>
      <c r="B37" s="51"/>
      <c r="C37" s="25"/>
      <c r="D37" s="25"/>
      <c r="E37" s="25"/>
      <c r="F37" s="25"/>
      <c r="G37" s="25"/>
    </row>
    <row r="38" spans="1:7" x14ac:dyDescent="0.25">
      <c r="A38" s="25" t="s">
        <v>1449</v>
      </c>
      <c r="B38" s="51"/>
      <c r="C38" s="25"/>
      <c r="D38" s="25"/>
      <c r="E38" s="25"/>
      <c r="F38" s="25"/>
      <c r="G38" s="25"/>
    </row>
    <row r="39" spans="1:7" x14ac:dyDescent="0.25">
      <c r="A39" s="25" t="s">
        <v>1450</v>
      </c>
      <c r="B39" s="51"/>
      <c r="C39" s="25"/>
      <c r="D39" s="25"/>
      <c r="E39" s="25"/>
      <c r="F39" s="25"/>
      <c r="G39" s="25"/>
    </row>
    <row r="40" spans="1:7" x14ac:dyDescent="0.25">
      <c r="A40" s="25" t="s">
        <v>1451</v>
      </c>
      <c r="B40" s="51"/>
      <c r="C40" s="25"/>
      <c r="D40" s="25"/>
      <c r="E40" s="25"/>
      <c r="F40" s="25"/>
      <c r="G40" s="25"/>
    </row>
    <row r="41" spans="1:7" x14ac:dyDescent="0.25">
      <c r="A41" s="25" t="s">
        <v>1452</v>
      </c>
      <c r="B41" s="51"/>
      <c r="C41" s="25"/>
      <c r="D41" s="25"/>
      <c r="E41" s="25"/>
      <c r="F41" s="25"/>
      <c r="G41" s="25"/>
    </row>
    <row r="42" spans="1:7" x14ac:dyDescent="0.25">
      <c r="A42" s="25" t="s">
        <v>1453</v>
      </c>
      <c r="B42" s="51"/>
      <c r="C42" s="25"/>
      <c r="D42" s="25"/>
      <c r="E42" s="25"/>
      <c r="F42" s="25"/>
      <c r="G42" s="25"/>
    </row>
    <row r="43" spans="1:7" x14ac:dyDescent="0.25">
      <c r="A43" s="25" t="s">
        <v>1454</v>
      </c>
      <c r="B43" s="51"/>
      <c r="C43" s="25"/>
      <c r="D43" s="25"/>
      <c r="E43" s="25"/>
      <c r="F43" s="25"/>
      <c r="G43" s="25"/>
    </row>
    <row r="44" spans="1:7" x14ac:dyDescent="0.25">
      <c r="A44" s="25" t="s">
        <v>1455</v>
      </c>
      <c r="B44" s="51"/>
      <c r="C44" s="25"/>
      <c r="D44" s="25"/>
      <c r="E44" s="25"/>
      <c r="F44" s="25"/>
      <c r="G44" s="25"/>
    </row>
    <row r="45" spans="1:7" x14ac:dyDescent="0.25">
      <c r="A45" s="25" t="s">
        <v>1456</v>
      </c>
      <c r="B45" s="51"/>
      <c r="C45" s="25"/>
      <c r="D45" s="25"/>
      <c r="E45" s="25"/>
      <c r="F45" s="25"/>
      <c r="G45" s="25"/>
    </row>
    <row r="46" spans="1:7" x14ac:dyDescent="0.25">
      <c r="A46" s="25" t="s">
        <v>1457</v>
      </c>
      <c r="B46" s="51"/>
      <c r="C46" s="25"/>
      <c r="D46" s="25"/>
      <c r="E46" s="25"/>
      <c r="F46" s="25"/>
      <c r="G46" s="25"/>
    </row>
    <row r="47" spans="1:7" x14ac:dyDescent="0.25">
      <c r="A47" s="25" t="s">
        <v>1458</v>
      </c>
      <c r="B47" s="51"/>
      <c r="C47" s="25"/>
      <c r="D47" s="25"/>
      <c r="E47" s="25"/>
      <c r="F47" s="25"/>
      <c r="G47" s="25"/>
    </row>
    <row r="48" spans="1:7" x14ac:dyDescent="0.25">
      <c r="A48" s="25" t="s">
        <v>1459</v>
      </c>
      <c r="B48" s="51"/>
      <c r="C48" s="25"/>
      <c r="D48" s="25"/>
      <c r="E48" s="25"/>
      <c r="F48" s="25"/>
      <c r="G48" s="25"/>
    </row>
    <row r="49" spans="1:7" x14ac:dyDescent="0.25">
      <c r="A49" s="25" t="s">
        <v>1460</v>
      </c>
      <c r="B49" s="51"/>
      <c r="C49" s="25"/>
      <c r="D49" s="25"/>
      <c r="E49" s="25"/>
      <c r="F49" s="25"/>
      <c r="G49" s="25"/>
    </row>
    <row r="50" spans="1:7" x14ac:dyDescent="0.25">
      <c r="A50" s="25" t="s">
        <v>1461</v>
      </c>
      <c r="B50" s="51"/>
      <c r="C50" s="25"/>
      <c r="D50" s="25"/>
      <c r="E50" s="25"/>
      <c r="F50" s="25"/>
      <c r="G50" s="25"/>
    </row>
    <row r="51" spans="1:7" x14ac:dyDescent="0.25">
      <c r="A51" s="25" t="s">
        <v>1462</v>
      </c>
      <c r="B51" s="51"/>
      <c r="C51" s="25"/>
      <c r="D51" s="25"/>
      <c r="E51" s="25"/>
      <c r="F51" s="25"/>
      <c r="G51" s="25"/>
    </row>
    <row r="52" spans="1:7" x14ac:dyDescent="0.25">
      <c r="A52" s="25" t="s">
        <v>1463</v>
      </c>
      <c r="B52" s="51"/>
      <c r="C52" s="25"/>
      <c r="D52" s="25"/>
      <c r="E52" s="25"/>
      <c r="F52" s="25"/>
      <c r="G52" s="25"/>
    </row>
    <row r="53" spans="1:7" x14ac:dyDescent="0.25">
      <c r="A53" s="25" t="s">
        <v>1464</v>
      </c>
      <c r="B53" s="51"/>
      <c r="C53" s="25"/>
      <c r="D53" s="25"/>
      <c r="E53" s="25"/>
      <c r="F53" s="25"/>
      <c r="G53" s="25"/>
    </row>
    <row r="54" spans="1:7" x14ac:dyDescent="0.25">
      <c r="A54" s="25" t="s">
        <v>1465</v>
      </c>
      <c r="B54" s="51"/>
      <c r="C54" s="25"/>
      <c r="D54" s="25"/>
      <c r="E54" s="25"/>
      <c r="F54" s="25"/>
      <c r="G54" s="25"/>
    </row>
    <row r="55" spans="1:7" x14ac:dyDescent="0.25">
      <c r="A55" s="25" t="s">
        <v>1466</v>
      </c>
      <c r="B55" s="51"/>
      <c r="C55" s="25"/>
      <c r="D55" s="25"/>
      <c r="E55" s="25"/>
      <c r="F55" s="25"/>
      <c r="G55" s="25"/>
    </row>
    <row r="56" spans="1:7" x14ac:dyDescent="0.25">
      <c r="A56" s="25" t="s">
        <v>1467</v>
      </c>
      <c r="B56" s="51"/>
      <c r="C56" s="25"/>
      <c r="D56" s="25"/>
      <c r="E56" s="25"/>
      <c r="F56" s="25"/>
      <c r="G56" s="25"/>
    </row>
    <row r="57" spans="1:7" x14ac:dyDescent="0.25">
      <c r="A57" s="25" t="s">
        <v>1468</v>
      </c>
      <c r="B57" s="51"/>
      <c r="C57" s="25"/>
      <c r="D57" s="25"/>
      <c r="E57" s="25"/>
      <c r="F57" s="25"/>
      <c r="G57" s="25"/>
    </row>
    <row r="58" spans="1:7" x14ac:dyDescent="0.25">
      <c r="A58" s="25" t="s">
        <v>1469</v>
      </c>
      <c r="B58" s="51"/>
      <c r="C58" s="25"/>
      <c r="D58" s="25"/>
      <c r="E58" s="25"/>
      <c r="F58" s="25"/>
      <c r="G58" s="25"/>
    </row>
    <row r="59" spans="1:7" x14ac:dyDescent="0.25">
      <c r="A59" s="25" t="s">
        <v>1470</v>
      </c>
      <c r="B59" s="51"/>
      <c r="C59" s="25"/>
      <c r="D59" s="25"/>
      <c r="E59" s="25"/>
      <c r="F59" s="25"/>
      <c r="G59" s="25"/>
    </row>
    <row r="60" spans="1:7" hidden="1" outlineLevel="1" x14ac:dyDescent="0.25">
      <c r="A60" s="25" t="s">
        <v>1471</v>
      </c>
      <c r="B60" s="51"/>
      <c r="C60" s="25"/>
      <c r="D60" s="25"/>
      <c r="E60" s="51"/>
      <c r="F60" s="51"/>
      <c r="G60" s="51"/>
    </row>
    <row r="61" spans="1:7" hidden="1" outlineLevel="1" x14ac:dyDescent="0.25">
      <c r="A61" s="25" t="s">
        <v>1472</v>
      </c>
      <c r="B61" s="51"/>
      <c r="C61" s="25"/>
      <c r="D61" s="25"/>
      <c r="E61" s="51"/>
      <c r="F61" s="51"/>
      <c r="G61" s="51"/>
    </row>
    <row r="62" spans="1:7" hidden="1" outlineLevel="1" x14ac:dyDescent="0.25">
      <c r="A62" s="25" t="s">
        <v>1473</v>
      </c>
      <c r="B62" s="51"/>
      <c r="C62" s="25"/>
      <c r="D62" s="25"/>
      <c r="E62" s="51"/>
      <c r="F62" s="51"/>
      <c r="G62" s="51"/>
    </row>
    <row r="63" spans="1:7" hidden="1" outlineLevel="1" x14ac:dyDescent="0.25">
      <c r="A63" s="25" t="s">
        <v>1474</v>
      </c>
      <c r="B63" s="51"/>
      <c r="C63" s="25"/>
      <c r="D63" s="25"/>
      <c r="E63" s="51"/>
      <c r="F63" s="51"/>
      <c r="G63" s="51"/>
    </row>
    <row r="64" spans="1:7" hidden="1" outlineLevel="1" x14ac:dyDescent="0.25">
      <c r="A64" s="25" t="s">
        <v>1475</v>
      </c>
      <c r="B64" s="51"/>
      <c r="C64" s="25"/>
      <c r="D64" s="25"/>
      <c r="E64" s="51"/>
      <c r="F64" s="51"/>
      <c r="G64" s="51"/>
    </row>
    <row r="65" spans="1:7" hidden="1" outlineLevel="1" x14ac:dyDescent="0.25">
      <c r="A65" s="25" t="s">
        <v>1476</v>
      </c>
      <c r="B65" s="51"/>
      <c r="C65" s="25"/>
      <c r="D65" s="25"/>
      <c r="E65" s="51"/>
      <c r="F65" s="51"/>
      <c r="G65" s="51"/>
    </row>
    <row r="66" spans="1:7" hidden="1" outlineLevel="1" x14ac:dyDescent="0.25">
      <c r="A66" s="25" t="s">
        <v>1477</v>
      </c>
      <c r="B66" s="51"/>
      <c r="C66" s="25"/>
      <c r="D66" s="25"/>
      <c r="E66" s="51"/>
      <c r="F66" s="51"/>
      <c r="G66" s="51"/>
    </row>
    <row r="67" spans="1:7" hidden="1" outlineLevel="1" x14ac:dyDescent="0.25">
      <c r="A67" s="25" t="s">
        <v>1478</v>
      </c>
      <c r="B67" s="51"/>
      <c r="C67" s="25"/>
      <c r="D67" s="25"/>
      <c r="E67" s="51"/>
      <c r="F67" s="51"/>
      <c r="G67" s="51"/>
    </row>
    <row r="68" spans="1:7" hidden="1" outlineLevel="1" x14ac:dyDescent="0.25">
      <c r="A68" s="25" t="s">
        <v>1479</v>
      </c>
      <c r="B68" s="51"/>
      <c r="C68" s="25"/>
      <c r="D68" s="25"/>
      <c r="E68" s="51"/>
      <c r="F68" s="51"/>
      <c r="G68" s="51"/>
    </row>
    <row r="69" spans="1:7" hidden="1" outlineLevel="1" x14ac:dyDescent="0.25">
      <c r="A69" s="25" t="s">
        <v>1480</v>
      </c>
      <c r="B69" s="51"/>
      <c r="C69" s="25"/>
      <c r="D69" s="25"/>
      <c r="E69" s="51"/>
      <c r="F69" s="51"/>
      <c r="G69" s="51"/>
    </row>
    <row r="70" spans="1:7" hidden="1" outlineLevel="1" x14ac:dyDescent="0.25">
      <c r="A70" s="25" t="s">
        <v>1481</v>
      </c>
      <c r="B70" s="51"/>
      <c r="C70" s="25"/>
      <c r="D70" s="25"/>
      <c r="E70" s="51"/>
      <c r="F70" s="51"/>
      <c r="G70" s="51"/>
    </row>
    <row r="71" spans="1:7" hidden="1" outlineLevel="1" x14ac:dyDescent="0.25">
      <c r="A71" s="25" t="s">
        <v>1482</v>
      </c>
      <c r="B71" s="51"/>
      <c r="C71" s="25"/>
      <c r="D71" s="25"/>
      <c r="E71" s="51"/>
      <c r="F71" s="51"/>
      <c r="G71" s="51"/>
    </row>
    <row r="72" spans="1:7" hidden="1" outlineLevel="1" x14ac:dyDescent="0.25">
      <c r="A72" s="25" t="s">
        <v>1483</v>
      </c>
      <c r="B72" s="51"/>
      <c r="C72" s="25"/>
      <c r="D72" s="25"/>
      <c r="E72" s="51"/>
      <c r="F72" s="51"/>
      <c r="G72" s="51"/>
    </row>
    <row r="73" spans="1:7" ht="37.5" collapsed="1" x14ac:dyDescent="0.25">
      <c r="A73" s="34"/>
      <c r="B73" s="33" t="s">
        <v>1402</v>
      </c>
      <c r="C73" s="34"/>
      <c r="D73" s="34"/>
      <c r="E73" s="34"/>
      <c r="F73" s="34"/>
      <c r="G73" s="34"/>
    </row>
    <row r="74" spans="1:7" x14ac:dyDescent="0.25">
      <c r="A74" s="36"/>
      <c r="B74" s="37" t="s">
        <v>1484</v>
      </c>
      <c r="C74" s="36" t="s">
        <v>1485</v>
      </c>
      <c r="D74" s="36"/>
      <c r="E74" s="38"/>
      <c r="F74" s="38"/>
      <c r="G74" s="38"/>
    </row>
    <row r="75" spans="1:7" x14ac:dyDescent="0.25">
      <c r="A75" s="25" t="s">
        <v>1486</v>
      </c>
      <c r="B75" s="25" t="s">
        <v>1487</v>
      </c>
      <c r="C75" s="39">
        <v>55.865752501033363</v>
      </c>
      <c r="D75" s="25"/>
      <c r="E75" s="25"/>
      <c r="F75" s="25"/>
      <c r="G75" s="25"/>
    </row>
    <row r="76" spans="1:7" x14ac:dyDescent="0.25">
      <c r="A76" s="25" t="s">
        <v>1488</v>
      </c>
      <c r="B76" s="25" t="s">
        <v>1489</v>
      </c>
      <c r="C76" s="39">
        <v>182.34266205713936</v>
      </c>
      <c r="D76" s="25"/>
      <c r="E76" s="25"/>
      <c r="F76" s="25"/>
      <c r="G76" s="25"/>
    </row>
    <row r="77" spans="1:7" hidden="1" outlineLevel="1" x14ac:dyDescent="0.25">
      <c r="A77" s="25" t="s">
        <v>1490</v>
      </c>
      <c r="B77" s="25"/>
      <c r="C77" s="25"/>
      <c r="D77" s="25"/>
      <c r="E77" s="25"/>
      <c r="F77" s="25"/>
      <c r="G77" s="25"/>
    </row>
    <row r="78" spans="1:7" hidden="1" outlineLevel="1" x14ac:dyDescent="0.25">
      <c r="A78" s="25" t="s">
        <v>1491</v>
      </c>
      <c r="B78" s="25"/>
      <c r="C78" s="25"/>
      <c r="D78" s="25"/>
      <c r="E78" s="25"/>
      <c r="F78" s="25"/>
      <c r="G78" s="25"/>
    </row>
    <row r="79" spans="1:7" hidden="1" outlineLevel="1" x14ac:dyDescent="0.25">
      <c r="A79" s="25" t="s">
        <v>1492</v>
      </c>
      <c r="B79" s="25"/>
      <c r="C79" s="25"/>
      <c r="D79" s="25"/>
      <c r="E79" s="25"/>
      <c r="F79" s="25"/>
      <c r="G79" s="25"/>
    </row>
    <row r="80" spans="1:7" hidden="1" outlineLevel="1" x14ac:dyDescent="0.25">
      <c r="A80" s="25" t="s">
        <v>1493</v>
      </c>
      <c r="B80" s="25"/>
      <c r="C80" s="25"/>
      <c r="D80" s="25"/>
      <c r="E80" s="25"/>
      <c r="F80" s="25"/>
      <c r="G80" s="25"/>
    </row>
    <row r="81" spans="1:7" collapsed="1" x14ac:dyDescent="0.25">
      <c r="A81" s="36"/>
      <c r="B81" s="37" t="s">
        <v>1494</v>
      </c>
      <c r="C81" s="36" t="s">
        <v>574</v>
      </c>
      <c r="D81" s="36" t="s">
        <v>575</v>
      </c>
      <c r="E81" s="38" t="s">
        <v>1495</v>
      </c>
      <c r="F81" s="38" t="s">
        <v>1496</v>
      </c>
      <c r="G81" s="38" t="s">
        <v>1497</v>
      </c>
    </row>
    <row r="82" spans="1:7" x14ac:dyDescent="0.25">
      <c r="A82" s="25" t="s">
        <v>1498</v>
      </c>
      <c r="B82" s="25" t="s">
        <v>1499</v>
      </c>
      <c r="C82" s="25"/>
      <c r="D82" s="25"/>
      <c r="E82" s="25"/>
      <c r="F82" s="25"/>
      <c r="G82" s="25"/>
    </row>
    <row r="83" spans="1:7" x14ac:dyDescent="0.25">
      <c r="A83" s="25" t="s">
        <v>1500</v>
      </c>
      <c r="B83" s="25" t="s">
        <v>1501</v>
      </c>
      <c r="C83" s="25"/>
      <c r="D83" s="25"/>
      <c r="E83" s="25"/>
      <c r="F83" s="25"/>
      <c r="G83" s="25"/>
    </row>
    <row r="84" spans="1:7" x14ac:dyDescent="0.25">
      <c r="A84" s="25" t="s">
        <v>1502</v>
      </c>
      <c r="B84" s="25" t="s">
        <v>1503</v>
      </c>
      <c r="C84" s="25"/>
      <c r="D84" s="25"/>
      <c r="E84" s="25"/>
      <c r="F84" s="25"/>
      <c r="G84" s="25"/>
    </row>
    <row r="85" spans="1:7" x14ac:dyDescent="0.25">
      <c r="A85" s="25" t="s">
        <v>1504</v>
      </c>
      <c r="B85" s="25" t="s">
        <v>1505</v>
      </c>
      <c r="C85" s="25"/>
      <c r="D85" s="25"/>
      <c r="E85" s="25"/>
      <c r="F85" s="25"/>
      <c r="G85" s="25"/>
    </row>
    <row r="86" spans="1:7" x14ac:dyDescent="0.25">
      <c r="A86" s="25" t="s">
        <v>1506</v>
      </c>
      <c r="B86" s="25" t="s">
        <v>1507</v>
      </c>
      <c r="C86" s="25"/>
      <c r="D86" s="25"/>
      <c r="E86" s="25"/>
      <c r="F86" s="25"/>
      <c r="G86" s="25"/>
    </row>
    <row r="87" spans="1:7" outlineLevel="1" x14ac:dyDescent="0.25">
      <c r="A87" s="25" t="s">
        <v>1508</v>
      </c>
      <c r="B87" s="25"/>
      <c r="C87" s="25"/>
      <c r="D87" s="25"/>
      <c r="E87" s="25"/>
      <c r="F87" s="25"/>
      <c r="G87" s="25"/>
    </row>
    <row r="88" spans="1:7" outlineLevel="1" x14ac:dyDescent="0.25">
      <c r="A88" s="25" t="s">
        <v>1509</v>
      </c>
      <c r="B88" s="25"/>
      <c r="C88" s="25"/>
      <c r="D88" s="25"/>
      <c r="E88" s="25"/>
      <c r="F88" s="25"/>
      <c r="G88" s="25"/>
    </row>
    <row r="89" spans="1:7" outlineLevel="1" x14ac:dyDescent="0.25">
      <c r="A89" s="25" t="s">
        <v>1510</v>
      </c>
      <c r="B89" s="25"/>
      <c r="C89" s="25"/>
      <c r="D89" s="25"/>
      <c r="E89" s="25"/>
      <c r="F89" s="25"/>
      <c r="G89" s="25"/>
    </row>
    <row r="90" spans="1:7" outlineLevel="1" x14ac:dyDescent="0.25">
      <c r="A90" s="25" t="s">
        <v>1511</v>
      </c>
      <c r="B90" s="25"/>
      <c r="C90" s="25"/>
      <c r="D90" s="25"/>
      <c r="E90" s="25"/>
      <c r="F90" s="25"/>
      <c r="G90" s="25"/>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100" workbookViewId="0">
      <selection activeCell="M10" sqref="M10"/>
    </sheetView>
  </sheetViews>
  <sheetFormatPr baseColWidth="10" defaultColWidth="9.140625" defaultRowHeight="15" x14ac:dyDescent="0.25"/>
  <cols>
    <col min="1" max="1" width="10.5703125" customWidth="1"/>
    <col min="2" max="3" width="24.7109375" customWidth="1"/>
    <col min="4" max="4" width="12.5703125" customWidth="1"/>
    <col min="5" max="5" width="20.855468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4"/>
      <c r="B1" s="95" t="s">
        <v>1512</v>
      </c>
      <c r="C1" s="96"/>
      <c r="D1" s="96"/>
      <c r="E1" s="96"/>
      <c r="F1" s="96"/>
      <c r="G1" s="96"/>
      <c r="H1" s="96"/>
      <c r="I1" s="96"/>
      <c r="J1" s="96"/>
    </row>
    <row r="2" spans="1:10" x14ac:dyDescent="0.25">
      <c r="A2" s="97"/>
      <c r="B2" s="98"/>
      <c r="C2" s="98"/>
      <c r="D2" s="98"/>
      <c r="E2" s="98"/>
      <c r="F2" s="98"/>
      <c r="G2" s="98"/>
      <c r="H2" s="98"/>
      <c r="I2" s="98"/>
      <c r="J2" s="98"/>
    </row>
    <row r="3" spans="1:10" x14ac:dyDescent="0.25">
      <c r="A3" s="97"/>
      <c r="B3" s="99" t="s">
        <v>1513</v>
      </c>
      <c r="C3" s="100" t="s">
        <v>3</v>
      </c>
      <c r="D3" s="101"/>
      <c r="E3" s="102"/>
      <c r="F3" s="98"/>
      <c r="G3" s="98"/>
      <c r="H3" s="98"/>
      <c r="I3" s="98"/>
      <c r="J3" s="98"/>
    </row>
    <row r="4" spans="1:10" x14ac:dyDescent="0.25">
      <c r="A4" s="97"/>
      <c r="B4" s="99" t="s">
        <v>1514</v>
      </c>
      <c r="C4" s="375">
        <v>45199</v>
      </c>
      <c r="D4" s="98" t="s">
        <v>1515</v>
      </c>
      <c r="E4" s="98"/>
      <c r="F4" s="98"/>
      <c r="G4" s="98"/>
      <c r="H4" s="98"/>
      <c r="I4" s="98"/>
      <c r="J4" s="98"/>
    </row>
    <row r="5" spans="1:10" x14ac:dyDescent="0.25">
      <c r="A5" s="97"/>
      <c r="B5" s="98"/>
      <c r="C5" s="98"/>
      <c r="D5" s="98"/>
      <c r="E5" s="98"/>
      <c r="F5" s="98"/>
      <c r="G5" s="98"/>
      <c r="H5" s="98"/>
      <c r="I5" s="98"/>
      <c r="J5" s="98"/>
    </row>
    <row r="6" spans="1:10" x14ac:dyDescent="0.25">
      <c r="A6" s="97"/>
      <c r="B6" s="98"/>
      <c r="C6" s="103"/>
      <c r="D6" s="98"/>
      <c r="E6" s="98"/>
      <c r="F6" s="98"/>
      <c r="G6" s="98"/>
      <c r="H6" s="98"/>
      <c r="I6" s="98"/>
      <c r="J6" s="98"/>
    </row>
    <row r="7" spans="1:10" x14ac:dyDescent="0.25">
      <c r="A7" s="104">
        <v>1</v>
      </c>
      <c r="B7" s="95" t="s">
        <v>1516</v>
      </c>
      <c r="C7" s="95"/>
      <c r="D7" s="95"/>
      <c r="E7" s="95"/>
      <c r="F7" s="95"/>
      <c r="G7" s="95"/>
      <c r="H7" s="95"/>
      <c r="I7" s="95"/>
      <c r="J7" s="95"/>
    </row>
    <row r="8" spans="1:10" x14ac:dyDescent="0.25">
      <c r="A8" s="97"/>
      <c r="B8" s="98"/>
      <c r="C8" s="98"/>
      <c r="D8" s="98"/>
      <c r="E8" s="98"/>
      <c r="F8" s="98"/>
      <c r="G8" s="98"/>
      <c r="H8" s="98"/>
      <c r="I8" s="98"/>
      <c r="J8" s="98"/>
    </row>
    <row r="9" spans="1:10" x14ac:dyDescent="0.25">
      <c r="A9" s="97"/>
      <c r="B9" s="98"/>
      <c r="C9" s="98"/>
      <c r="D9" s="98"/>
      <c r="E9" s="98"/>
      <c r="F9" s="98"/>
      <c r="G9" s="98"/>
      <c r="H9" s="98"/>
      <c r="I9" s="98"/>
      <c r="J9" s="98"/>
    </row>
    <row r="10" spans="1:10" x14ac:dyDescent="0.25">
      <c r="A10" s="97" t="s">
        <v>1517</v>
      </c>
      <c r="B10" s="105" t="s">
        <v>1518</v>
      </c>
      <c r="C10" s="106"/>
      <c r="D10" s="106"/>
      <c r="E10" s="107" t="s">
        <v>1519</v>
      </c>
      <c r="F10" s="108"/>
      <c r="G10" s="108"/>
      <c r="H10" s="109"/>
      <c r="I10" s="98"/>
      <c r="J10" s="98"/>
    </row>
    <row r="11" spans="1:10" x14ac:dyDescent="0.25">
      <c r="A11" s="97"/>
      <c r="B11" s="110" t="s">
        <v>1520</v>
      </c>
      <c r="C11" s="111"/>
      <c r="D11" s="111"/>
      <c r="E11" s="112" t="s">
        <v>1519</v>
      </c>
      <c r="F11" s="113"/>
      <c r="G11" s="113"/>
      <c r="H11" s="114"/>
      <c r="I11" s="98"/>
      <c r="J11" s="98"/>
    </row>
    <row r="12" spans="1:10" x14ac:dyDescent="0.25">
      <c r="A12" s="97"/>
      <c r="B12" s="115" t="s">
        <v>1521</v>
      </c>
      <c r="C12" s="116"/>
      <c r="D12" s="116"/>
      <c r="E12" s="117" t="s">
        <v>31</v>
      </c>
      <c r="F12" s="118"/>
      <c r="G12" s="118"/>
      <c r="H12" s="119"/>
      <c r="I12" s="98"/>
      <c r="J12" s="98"/>
    </row>
    <row r="13" spans="1:10" x14ac:dyDescent="0.25">
      <c r="A13" s="97"/>
      <c r="B13" s="120"/>
      <c r="C13" s="120"/>
      <c r="D13" s="120"/>
      <c r="E13" s="120"/>
      <c r="F13" s="121"/>
      <c r="G13" s="98"/>
      <c r="H13" s="98"/>
      <c r="I13" s="98"/>
      <c r="J13" s="98"/>
    </row>
    <row r="14" spans="1:10" x14ac:dyDescent="0.25">
      <c r="A14" s="97"/>
      <c r="B14" s="122"/>
      <c r="C14" s="122"/>
      <c r="D14" s="122"/>
      <c r="E14" s="122"/>
      <c r="F14" s="121"/>
      <c r="G14" s="98"/>
      <c r="H14" s="98"/>
      <c r="I14" s="98"/>
      <c r="J14" s="98"/>
    </row>
    <row r="15" spans="1:10" x14ac:dyDescent="0.25">
      <c r="A15" s="97" t="s">
        <v>1522</v>
      </c>
      <c r="B15" s="123"/>
      <c r="C15" s="123"/>
      <c r="D15" s="123"/>
      <c r="E15" s="124"/>
      <c r="F15" s="125" t="s">
        <v>1523</v>
      </c>
      <c r="G15" s="126" t="s">
        <v>1524</v>
      </c>
      <c r="H15" s="127" t="s">
        <v>1525</v>
      </c>
      <c r="I15" s="98"/>
      <c r="J15" s="98"/>
    </row>
    <row r="16" spans="1:10" x14ac:dyDescent="0.25">
      <c r="A16" s="97"/>
      <c r="B16" s="128" t="s">
        <v>1526</v>
      </c>
      <c r="C16" s="129"/>
      <c r="D16" s="129"/>
      <c r="E16" s="130" t="s">
        <v>1527</v>
      </c>
      <c r="F16" s="322" t="s">
        <v>1528</v>
      </c>
      <c r="G16" s="323" t="s">
        <v>1529</v>
      </c>
      <c r="H16" s="324" t="s">
        <v>1530</v>
      </c>
      <c r="I16" s="98"/>
      <c r="J16" s="98"/>
    </row>
    <row r="17" spans="1:10" x14ac:dyDescent="0.25">
      <c r="A17" s="97"/>
      <c r="B17" s="128"/>
      <c r="C17" s="129"/>
      <c r="D17" s="129"/>
      <c r="E17" s="131" t="s">
        <v>1531</v>
      </c>
      <c r="F17" s="325" t="s">
        <v>1532</v>
      </c>
      <c r="G17" s="323" t="s">
        <v>1529</v>
      </c>
      <c r="H17" s="324" t="s">
        <v>1530</v>
      </c>
      <c r="I17" s="98"/>
      <c r="J17" s="98"/>
    </row>
    <row r="18" spans="1:10" x14ac:dyDescent="0.25">
      <c r="A18" s="97"/>
      <c r="B18" s="115"/>
      <c r="C18" s="116"/>
      <c r="D18" s="116"/>
      <c r="E18" s="132" t="s">
        <v>1533</v>
      </c>
      <c r="F18" s="326" t="s">
        <v>1534</v>
      </c>
      <c r="G18" s="327" t="s">
        <v>1529</v>
      </c>
      <c r="H18" s="333" t="s">
        <v>1530</v>
      </c>
      <c r="I18" s="98"/>
      <c r="J18" s="98"/>
    </row>
    <row r="19" spans="1:10" x14ac:dyDescent="0.25">
      <c r="A19" s="97"/>
      <c r="B19" s="103"/>
      <c r="C19" s="103"/>
      <c r="D19" s="103"/>
      <c r="E19" s="103"/>
      <c r="F19" s="133"/>
      <c r="G19" s="133"/>
      <c r="H19" s="133"/>
      <c r="I19" s="98"/>
      <c r="J19" s="98"/>
    </row>
    <row r="20" spans="1:10" x14ac:dyDescent="0.25">
      <c r="A20" s="97"/>
      <c r="B20" s="103"/>
      <c r="C20" s="103"/>
      <c r="D20" s="103"/>
      <c r="E20" s="103"/>
      <c r="F20" s="133"/>
      <c r="G20" s="133"/>
      <c r="H20" s="133"/>
      <c r="I20" s="98"/>
      <c r="J20" s="98"/>
    </row>
    <row r="21" spans="1:10" x14ac:dyDescent="0.25">
      <c r="A21" s="97" t="s">
        <v>1535</v>
      </c>
      <c r="B21" s="98"/>
      <c r="C21" s="98"/>
      <c r="D21" s="98"/>
      <c r="E21" s="134"/>
      <c r="F21" s="135" t="s">
        <v>1523</v>
      </c>
      <c r="G21" s="136" t="s">
        <v>1536</v>
      </c>
      <c r="H21" s="137" t="s">
        <v>1525</v>
      </c>
      <c r="I21" s="98"/>
      <c r="J21" s="98"/>
    </row>
    <row r="22" spans="1:10" x14ac:dyDescent="0.25">
      <c r="A22" s="98"/>
      <c r="B22" s="105" t="s">
        <v>1537</v>
      </c>
      <c r="C22" s="106"/>
      <c r="D22" s="106"/>
      <c r="E22" s="138" t="s">
        <v>1527</v>
      </c>
      <c r="F22" s="328" t="s">
        <v>1538</v>
      </c>
      <c r="G22" s="329" t="s">
        <v>1538</v>
      </c>
      <c r="H22" s="330" t="s">
        <v>1538</v>
      </c>
      <c r="I22" s="98"/>
      <c r="J22" s="98"/>
    </row>
    <row r="23" spans="1:10" x14ac:dyDescent="0.25">
      <c r="A23" s="97"/>
      <c r="B23" s="128"/>
      <c r="C23" s="129"/>
      <c r="D23" s="129"/>
      <c r="E23" s="131" t="s">
        <v>1531</v>
      </c>
      <c r="F23" s="325" t="s">
        <v>1538</v>
      </c>
      <c r="G23" s="323" t="s">
        <v>1538</v>
      </c>
      <c r="H23" s="331" t="s">
        <v>1538</v>
      </c>
      <c r="I23" s="98"/>
      <c r="J23" s="98"/>
    </row>
    <row r="24" spans="1:10" x14ac:dyDescent="0.25">
      <c r="A24" s="97"/>
      <c r="B24" s="115"/>
      <c r="C24" s="116"/>
      <c r="D24" s="116"/>
      <c r="E24" s="132" t="s">
        <v>1533</v>
      </c>
      <c r="F24" s="326" t="s">
        <v>1538</v>
      </c>
      <c r="G24" s="332" t="s">
        <v>1538</v>
      </c>
      <c r="H24" s="333" t="s">
        <v>1538</v>
      </c>
      <c r="I24" s="98"/>
      <c r="J24" s="98"/>
    </row>
    <row r="25" spans="1:10" x14ac:dyDescent="0.25">
      <c r="A25" s="97"/>
      <c r="B25" s="103"/>
      <c r="C25" s="103"/>
      <c r="D25" s="103"/>
      <c r="E25" s="103"/>
      <c r="F25" s="139"/>
      <c r="G25" s="139"/>
      <c r="H25" s="139"/>
      <c r="I25" s="98"/>
      <c r="J25" s="98"/>
    </row>
    <row r="26" spans="1:10" x14ac:dyDescent="0.25">
      <c r="A26" s="97"/>
      <c r="B26" s="103"/>
      <c r="C26" s="103"/>
      <c r="D26" s="103"/>
      <c r="E26" s="103"/>
      <c r="F26" s="139"/>
      <c r="G26" s="139"/>
      <c r="H26" s="139"/>
      <c r="I26" s="98"/>
      <c r="J26" s="98"/>
    </row>
    <row r="27" spans="1:10" x14ac:dyDescent="0.25">
      <c r="A27" s="97" t="s">
        <v>1539</v>
      </c>
      <c r="B27" s="105" t="s">
        <v>1540</v>
      </c>
      <c r="C27" s="140"/>
      <c r="D27" s="141">
        <v>0.13100000000000001</v>
      </c>
      <c r="E27" s="98"/>
      <c r="F27" s="142"/>
      <c r="G27" s="98"/>
      <c r="H27" s="98"/>
      <c r="I27" s="98"/>
      <c r="J27" s="98"/>
    </row>
    <row r="28" spans="1:10" x14ac:dyDescent="0.25">
      <c r="A28" s="97"/>
      <c r="B28" s="115"/>
      <c r="C28" s="143" t="s">
        <v>1541</v>
      </c>
      <c r="D28" s="144">
        <v>45199</v>
      </c>
      <c r="E28" s="98"/>
      <c r="F28" s="98"/>
      <c r="G28" s="98"/>
      <c r="H28" s="98"/>
      <c r="I28" s="98"/>
      <c r="J28" s="98"/>
    </row>
    <row r="29" spans="1:10" x14ac:dyDescent="0.25">
      <c r="A29" s="97"/>
      <c r="B29" s="98"/>
      <c r="C29" s="98"/>
      <c r="D29" s="98"/>
      <c r="E29" s="98"/>
      <c r="F29" s="98"/>
      <c r="G29" s="98"/>
      <c r="H29" s="98"/>
      <c r="I29" s="98"/>
      <c r="J29" s="98"/>
    </row>
    <row r="30" spans="1:10" x14ac:dyDescent="0.25">
      <c r="A30" s="97"/>
      <c r="B30" s="98"/>
      <c r="C30" s="98"/>
      <c r="D30" s="98"/>
      <c r="E30" s="98"/>
      <c r="F30" s="98"/>
      <c r="G30" s="98"/>
      <c r="H30" s="98"/>
      <c r="I30" s="98"/>
      <c r="J30" s="98"/>
    </row>
    <row r="31" spans="1:10" x14ac:dyDescent="0.25">
      <c r="A31" s="104">
        <v>2</v>
      </c>
      <c r="B31" s="95" t="s">
        <v>1542</v>
      </c>
      <c r="C31" s="95"/>
      <c r="D31" s="95"/>
      <c r="E31" s="95"/>
      <c r="F31" s="95"/>
      <c r="G31" s="95"/>
      <c r="H31" s="95"/>
      <c r="I31" s="95"/>
      <c r="J31" s="95"/>
    </row>
    <row r="32" spans="1:10" x14ac:dyDescent="0.25">
      <c r="A32" s="133"/>
      <c r="B32" s="98"/>
      <c r="C32" s="98"/>
      <c r="D32" s="98"/>
      <c r="E32" s="98"/>
      <c r="F32" s="98"/>
      <c r="G32" s="98"/>
      <c r="H32" s="98"/>
      <c r="I32" s="98"/>
      <c r="J32" s="98"/>
    </row>
    <row r="33" spans="1:10" x14ac:dyDescent="0.25">
      <c r="A33" s="133" t="s">
        <v>1543</v>
      </c>
      <c r="B33" s="145" t="s">
        <v>1544</v>
      </c>
      <c r="C33" s="146"/>
      <c r="D33" s="146"/>
      <c r="E33" s="146"/>
      <c r="F33" s="146"/>
      <c r="G33" s="146"/>
      <c r="H33" s="146"/>
      <c r="I33" s="146"/>
      <c r="J33" s="146"/>
    </row>
    <row r="34" spans="1:10" x14ac:dyDescent="0.25">
      <c r="A34" s="133"/>
      <c r="B34" s="145"/>
      <c r="C34" s="146"/>
      <c r="D34" s="146"/>
      <c r="E34" s="146"/>
      <c r="F34" s="146"/>
      <c r="G34" s="146"/>
      <c r="H34" s="146"/>
      <c r="I34" s="146"/>
      <c r="J34" s="146"/>
    </row>
    <row r="35" spans="1:10" x14ac:dyDescent="0.25">
      <c r="A35" s="133"/>
      <c r="B35" s="145"/>
      <c r="C35" s="103"/>
      <c r="D35" s="146"/>
      <c r="E35" s="135" t="s">
        <v>102</v>
      </c>
      <c r="F35" s="137" t="s">
        <v>1545</v>
      </c>
      <c r="G35" s="147"/>
      <c r="H35" s="146"/>
      <c r="I35" s="146"/>
      <c r="J35" s="146"/>
    </row>
    <row r="36" spans="1:10" x14ac:dyDescent="0.25">
      <c r="A36" s="133"/>
      <c r="B36" s="145"/>
      <c r="C36" s="103"/>
      <c r="D36" s="146"/>
      <c r="E36" s="148" t="s">
        <v>1546</v>
      </c>
      <c r="F36" s="149" t="s">
        <v>1547</v>
      </c>
      <c r="G36" s="147"/>
      <c r="H36" s="146"/>
      <c r="I36" s="146"/>
      <c r="J36" s="146"/>
    </row>
    <row r="37" spans="1:10" x14ac:dyDescent="0.25">
      <c r="A37" s="133"/>
      <c r="B37" s="105" t="s">
        <v>1548</v>
      </c>
      <c r="C37" s="150" t="s">
        <v>1549</v>
      </c>
      <c r="D37" s="151"/>
      <c r="E37" s="152"/>
      <c r="F37" s="153"/>
      <c r="G37" s="154"/>
      <c r="H37" s="98"/>
      <c r="I37" s="98"/>
      <c r="J37" s="98"/>
    </row>
    <row r="38" spans="1:10" x14ac:dyDescent="0.25">
      <c r="A38" s="133"/>
      <c r="B38" s="128"/>
      <c r="C38" s="155" t="s">
        <v>1550</v>
      </c>
      <c r="D38" s="156"/>
      <c r="E38" s="157">
        <v>54888.324571259996</v>
      </c>
      <c r="F38" s="158">
        <v>2195.6749827766498</v>
      </c>
      <c r="G38" s="154"/>
      <c r="H38" s="98"/>
      <c r="I38" s="98"/>
      <c r="J38" s="98"/>
    </row>
    <row r="39" spans="1:10" x14ac:dyDescent="0.25">
      <c r="A39" s="133"/>
      <c r="B39" s="128"/>
      <c r="C39" s="155" t="s">
        <v>1551</v>
      </c>
      <c r="D39" s="156"/>
      <c r="E39" s="157"/>
      <c r="F39" s="159"/>
      <c r="G39" s="154"/>
      <c r="H39" s="98"/>
      <c r="I39" s="98"/>
      <c r="J39" s="98"/>
    </row>
    <row r="40" spans="1:10" x14ac:dyDescent="0.25">
      <c r="A40" s="133"/>
      <c r="B40" s="115"/>
      <c r="C40" s="160" t="s">
        <v>1552</v>
      </c>
      <c r="D40" s="161"/>
      <c r="E40" s="162">
        <v>833.31771021999998</v>
      </c>
      <c r="F40" s="163"/>
      <c r="G40" s="154"/>
      <c r="H40" s="98"/>
      <c r="I40" s="98"/>
      <c r="J40" s="98"/>
    </row>
    <row r="41" spans="1:10" x14ac:dyDescent="0.25">
      <c r="A41" s="133"/>
      <c r="B41" s="164"/>
      <c r="C41" s="165" t="s">
        <v>102</v>
      </c>
      <c r="D41" s="166"/>
      <c r="E41" s="376">
        <f>E38+E40</f>
        <v>55721.642281479995</v>
      </c>
      <c r="F41" s="376">
        <f>F38</f>
        <v>2195.6749827766498</v>
      </c>
      <c r="G41" s="154"/>
      <c r="H41" s="98"/>
      <c r="I41" s="98"/>
      <c r="J41" s="98"/>
    </row>
    <row r="42" spans="1:10" x14ac:dyDescent="0.25">
      <c r="A42" s="133"/>
      <c r="B42" s="98"/>
      <c r="C42" s="98"/>
      <c r="D42" s="98"/>
      <c r="E42" s="98"/>
      <c r="F42" s="98"/>
      <c r="G42" s="98"/>
      <c r="H42" s="98"/>
      <c r="I42" s="98"/>
      <c r="J42" s="98"/>
    </row>
    <row r="43" spans="1:10" x14ac:dyDescent="0.25">
      <c r="A43" s="133"/>
      <c r="B43" s="164" t="s">
        <v>1553</v>
      </c>
      <c r="C43" s="166"/>
      <c r="D43" s="167"/>
      <c r="E43" s="168">
        <v>45740</v>
      </c>
      <c r="F43" s="98"/>
      <c r="G43" s="98"/>
      <c r="H43" s="98"/>
      <c r="I43" s="98"/>
      <c r="J43" s="98"/>
    </row>
    <row r="44" spans="1:10" x14ac:dyDescent="0.25">
      <c r="A44" s="133"/>
      <c r="B44" s="98"/>
      <c r="C44" s="98"/>
      <c r="D44" s="98"/>
      <c r="E44" s="98"/>
      <c r="F44" s="98"/>
      <c r="G44" s="98"/>
      <c r="H44" s="98"/>
      <c r="I44" s="98"/>
      <c r="J44" s="98"/>
    </row>
    <row r="45" spans="1:10" x14ac:dyDescent="0.25">
      <c r="A45" s="133" t="s">
        <v>1554</v>
      </c>
      <c r="B45" s="145" t="s">
        <v>1555</v>
      </c>
      <c r="C45" s="169"/>
      <c r="D45" s="122"/>
      <c r="E45" s="98"/>
      <c r="F45" s="98"/>
      <c r="G45" s="98"/>
      <c r="H45" s="98"/>
      <c r="I45" s="98"/>
      <c r="J45" s="98"/>
    </row>
    <row r="46" spans="1:10" x14ac:dyDescent="0.25">
      <c r="A46" s="133"/>
      <c r="B46" s="122"/>
      <c r="C46" s="169"/>
      <c r="D46" s="122"/>
      <c r="E46" s="98"/>
      <c r="F46" s="98"/>
      <c r="G46" s="98"/>
      <c r="H46" s="98"/>
      <c r="I46" s="98"/>
      <c r="J46" s="98"/>
    </row>
    <row r="47" spans="1:10" x14ac:dyDescent="0.25">
      <c r="A47" s="133"/>
      <c r="B47" s="122"/>
      <c r="C47" s="169"/>
      <c r="D47" s="122"/>
      <c r="E47" s="170" t="s">
        <v>1523</v>
      </c>
      <c r="F47" s="126" t="s">
        <v>1524</v>
      </c>
      <c r="G47" s="171" t="s">
        <v>1525</v>
      </c>
      <c r="H47" s="98"/>
      <c r="I47" s="98"/>
      <c r="J47" s="98"/>
    </row>
    <row r="48" spans="1:10" x14ac:dyDescent="0.25">
      <c r="A48" s="133"/>
      <c r="B48" s="105" t="s">
        <v>1556</v>
      </c>
      <c r="C48" s="106"/>
      <c r="D48" s="138" t="s">
        <v>1527</v>
      </c>
      <c r="E48" s="322" t="s">
        <v>1557</v>
      </c>
      <c r="F48" s="334" t="s">
        <v>1538</v>
      </c>
      <c r="G48" s="335" t="s">
        <v>1530</v>
      </c>
      <c r="H48" s="98"/>
      <c r="I48" s="98"/>
      <c r="J48" s="98"/>
    </row>
    <row r="49" spans="1:10" x14ac:dyDescent="0.25">
      <c r="A49" s="133"/>
      <c r="B49" s="128"/>
      <c r="C49" s="129"/>
      <c r="D49" s="131" t="s">
        <v>1531</v>
      </c>
      <c r="E49" s="325" t="s">
        <v>1557</v>
      </c>
      <c r="F49" s="323" t="s">
        <v>1538</v>
      </c>
      <c r="G49" s="331" t="s">
        <v>1530</v>
      </c>
      <c r="H49" s="98"/>
      <c r="I49" s="98"/>
      <c r="J49" s="98"/>
    </row>
    <row r="50" spans="1:10" x14ac:dyDescent="0.25">
      <c r="A50" s="133"/>
      <c r="B50" s="115"/>
      <c r="C50" s="116"/>
      <c r="D50" s="132" t="s">
        <v>1533</v>
      </c>
      <c r="E50" s="326" t="s">
        <v>1538</v>
      </c>
      <c r="F50" s="332" t="s">
        <v>1538</v>
      </c>
      <c r="G50" s="333" t="s">
        <v>1538</v>
      </c>
      <c r="H50" s="98"/>
      <c r="I50" s="98"/>
      <c r="J50" s="98"/>
    </row>
    <row r="51" spans="1:10" x14ac:dyDescent="0.25">
      <c r="A51" s="133"/>
      <c r="B51" s="98"/>
      <c r="C51" s="98"/>
      <c r="D51" s="98"/>
      <c r="E51" s="98"/>
      <c r="F51" s="98"/>
      <c r="G51" s="98"/>
      <c r="H51" s="98"/>
      <c r="I51" s="98"/>
      <c r="J51" s="98"/>
    </row>
    <row r="52" spans="1:10" x14ac:dyDescent="0.25">
      <c r="A52" s="133" t="s">
        <v>1558</v>
      </c>
      <c r="B52" s="145" t="s">
        <v>1559</v>
      </c>
      <c r="C52" s="172"/>
      <c r="D52" s="98"/>
      <c r="E52" s="98"/>
      <c r="F52" s="98"/>
      <c r="G52" s="98"/>
      <c r="H52" s="98"/>
      <c r="I52" s="98"/>
      <c r="J52" s="98"/>
    </row>
    <row r="53" spans="1:10" x14ac:dyDescent="0.25">
      <c r="A53" s="173"/>
      <c r="B53" s="172"/>
      <c r="C53" s="172"/>
      <c r="D53" s="98"/>
      <c r="E53" s="98"/>
      <c r="F53" s="98"/>
      <c r="G53" s="98"/>
      <c r="H53" s="98"/>
      <c r="I53" s="98"/>
      <c r="J53" s="98"/>
    </row>
    <row r="54" spans="1:10" x14ac:dyDescent="0.25">
      <c r="A54" s="133"/>
      <c r="B54" s="174" t="s">
        <v>1560</v>
      </c>
      <c r="C54" s="166"/>
      <c r="D54" s="167"/>
      <c r="E54" s="127" t="s">
        <v>1561</v>
      </c>
      <c r="F54" s="98"/>
      <c r="G54" s="98"/>
      <c r="H54" s="98"/>
      <c r="I54" s="98"/>
      <c r="J54" s="98"/>
    </row>
    <row r="55" spans="1:10" x14ac:dyDescent="0.25">
      <c r="A55" s="133"/>
      <c r="B55" s="110" t="s">
        <v>1562</v>
      </c>
      <c r="C55" s="111"/>
      <c r="D55" s="175"/>
      <c r="E55" s="377">
        <v>783.31745017000003</v>
      </c>
      <c r="F55" s="98"/>
      <c r="G55" s="98"/>
      <c r="H55" s="98"/>
      <c r="I55" s="98"/>
      <c r="J55" s="98"/>
    </row>
    <row r="56" spans="1:10" x14ac:dyDescent="0.25">
      <c r="A56" s="133"/>
      <c r="B56" s="110" t="s">
        <v>1563</v>
      </c>
      <c r="C56" s="111"/>
      <c r="D56" s="175"/>
      <c r="E56" s="377"/>
      <c r="F56" s="176"/>
      <c r="G56" s="177"/>
      <c r="H56" s="98"/>
      <c r="I56" s="98"/>
      <c r="J56" s="98"/>
    </row>
    <row r="57" spans="1:10" x14ac:dyDescent="0.25">
      <c r="A57" s="133"/>
      <c r="B57" s="178" t="s">
        <v>1564</v>
      </c>
      <c r="C57" s="179"/>
      <c r="D57" s="180"/>
      <c r="E57" s="378">
        <f>E58-E55</f>
        <v>153.24487716000067</v>
      </c>
      <c r="F57" s="176"/>
      <c r="G57" s="177"/>
      <c r="H57" s="98"/>
      <c r="I57" s="98"/>
      <c r="J57" s="98"/>
    </row>
    <row r="58" spans="1:10" x14ac:dyDescent="0.25">
      <c r="A58" s="133"/>
      <c r="B58" s="164"/>
      <c r="C58" s="166"/>
      <c r="D58" s="181" t="s">
        <v>1565</v>
      </c>
      <c r="E58" s="379">
        <f>E62-E61</f>
        <v>936.5623273300007</v>
      </c>
      <c r="F58" s="176"/>
      <c r="G58" s="177"/>
      <c r="H58" s="98"/>
      <c r="I58" s="98"/>
      <c r="J58" s="98"/>
    </row>
    <row r="59" spans="1:10" x14ac:dyDescent="0.25">
      <c r="A59" s="133"/>
      <c r="B59" s="182" t="s">
        <v>1553</v>
      </c>
      <c r="C59" s="183"/>
      <c r="D59" s="184"/>
      <c r="E59" s="380">
        <v>45985.661332299998</v>
      </c>
      <c r="F59" s="176"/>
      <c r="G59" s="177"/>
      <c r="H59" s="98"/>
      <c r="I59" s="98"/>
      <c r="J59" s="98"/>
    </row>
    <row r="60" spans="1:10" x14ac:dyDescent="0.25">
      <c r="A60" s="133"/>
      <c r="B60" s="185" t="s">
        <v>1566</v>
      </c>
      <c r="C60" s="186"/>
      <c r="D60" s="187"/>
      <c r="E60" s="381">
        <v>6.6249010100000003</v>
      </c>
      <c r="F60" s="176"/>
      <c r="G60" s="177"/>
      <c r="H60" s="98"/>
      <c r="I60" s="98"/>
      <c r="J60" s="98"/>
    </row>
    <row r="61" spans="1:10" x14ac:dyDescent="0.25">
      <c r="A61" s="133"/>
      <c r="B61" s="164"/>
      <c r="C61" s="166"/>
      <c r="D61" s="181" t="s">
        <v>1567</v>
      </c>
      <c r="E61" s="379">
        <f>E59+E60</f>
        <v>45992.286233309998</v>
      </c>
      <c r="F61" s="176"/>
      <c r="G61" s="177"/>
      <c r="H61" s="98"/>
      <c r="I61" s="98"/>
      <c r="J61" s="98"/>
    </row>
    <row r="62" spans="1:10" x14ac:dyDescent="0.25">
      <c r="A62" s="133"/>
      <c r="B62" s="174" t="s">
        <v>1568</v>
      </c>
      <c r="C62" s="166"/>
      <c r="D62" s="167"/>
      <c r="E62" s="379">
        <v>46928.848560639999</v>
      </c>
      <c r="F62" s="176"/>
      <c r="G62" s="177"/>
      <c r="H62" s="98"/>
      <c r="I62" s="98"/>
      <c r="J62" s="98"/>
    </row>
    <row r="63" spans="1:10" x14ac:dyDescent="0.25">
      <c r="A63" s="188"/>
      <c r="B63" s="189"/>
      <c r="C63" s="2"/>
      <c r="D63" s="2"/>
      <c r="E63" s="190"/>
      <c r="F63" s="191"/>
      <c r="G63" s="191"/>
      <c r="H63" s="2"/>
      <c r="I63" s="2"/>
      <c r="J63" s="2"/>
    </row>
    <row r="64" spans="1:10" x14ac:dyDescent="0.25">
      <c r="A64" s="133"/>
      <c r="B64" s="98"/>
      <c r="C64" s="98"/>
      <c r="D64" s="98"/>
      <c r="E64" s="98"/>
      <c r="F64" s="176"/>
      <c r="G64" s="177"/>
      <c r="H64" s="98"/>
      <c r="I64" s="98"/>
      <c r="J64" s="98"/>
    </row>
    <row r="65" spans="1:10" x14ac:dyDescent="0.25">
      <c r="A65" s="104">
        <v>3</v>
      </c>
      <c r="B65" s="95" t="s">
        <v>1569</v>
      </c>
      <c r="C65" s="95"/>
      <c r="D65" s="95"/>
      <c r="E65" s="95"/>
      <c r="F65" s="95"/>
      <c r="G65" s="95"/>
      <c r="H65" s="95"/>
      <c r="I65" s="95"/>
      <c r="J65" s="95"/>
    </row>
    <row r="66" spans="1:10" x14ac:dyDescent="0.25">
      <c r="A66" s="192"/>
      <c r="B66" s="169"/>
      <c r="C66" s="169"/>
      <c r="D66" s="169"/>
      <c r="E66" s="169"/>
      <c r="F66" s="169"/>
      <c r="G66" s="169"/>
      <c r="H66" s="169"/>
      <c r="I66" s="193"/>
      <c r="J66" s="169"/>
    </row>
    <row r="67" spans="1:10" x14ac:dyDescent="0.25">
      <c r="A67" s="97" t="s">
        <v>1570</v>
      </c>
      <c r="B67" s="145" t="s">
        <v>1571</v>
      </c>
      <c r="C67" s="98"/>
      <c r="D67" s="98"/>
      <c r="E67" s="98"/>
      <c r="F67" s="98"/>
      <c r="G67" s="98"/>
      <c r="H67" s="98"/>
      <c r="I67" s="194"/>
      <c r="J67" s="98"/>
    </row>
    <row r="68" spans="1:10" x14ac:dyDescent="0.25">
      <c r="A68" s="97"/>
      <c r="B68" s="98"/>
      <c r="C68" s="98"/>
      <c r="D68" s="98"/>
      <c r="E68" s="98"/>
      <c r="F68" s="98"/>
      <c r="G68" s="98"/>
      <c r="H68" s="98"/>
      <c r="I68" s="194"/>
      <c r="J68" s="98"/>
    </row>
    <row r="69" spans="1:10" x14ac:dyDescent="0.25">
      <c r="A69" s="97"/>
      <c r="B69" s="195"/>
      <c r="C69" s="195"/>
      <c r="D69" s="196" t="s">
        <v>1572</v>
      </c>
      <c r="E69" s="196" t="s">
        <v>76</v>
      </c>
      <c r="F69" s="127" t="s">
        <v>1573</v>
      </c>
      <c r="G69" s="98"/>
      <c r="H69" s="98"/>
      <c r="I69" s="194"/>
      <c r="J69" s="98"/>
    </row>
    <row r="70" spans="1:10" x14ac:dyDescent="0.25">
      <c r="A70" s="97"/>
      <c r="B70" s="128" t="s">
        <v>1574</v>
      </c>
      <c r="C70" s="129"/>
      <c r="D70" s="336"/>
      <c r="E70" s="336"/>
      <c r="F70" s="197"/>
      <c r="G70" s="198"/>
      <c r="H70" s="98"/>
      <c r="I70" s="194"/>
      <c r="J70" s="98"/>
    </row>
    <row r="71" spans="1:10" x14ac:dyDescent="0.25">
      <c r="A71" s="97"/>
      <c r="B71" s="110" t="s">
        <v>541</v>
      </c>
      <c r="C71" s="111"/>
      <c r="D71" s="337">
        <v>6.612365535063252</v>
      </c>
      <c r="E71" s="337">
        <v>7.9705335342643462</v>
      </c>
      <c r="F71" s="199" t="s">
        <v>1575</v>
      </c>
      <c r="G71" s="98"/>
      <c r="H71" s="98"/>
      <c r="I71" s="194"/>
      <c r="J71" s="98"/>
    </row>
    <row r="72" spans="1:10" x14ac:dyDescent="0.25">
      <c r="A72" s="97"/>
      <c r="B72" s="110" t="s">
        <v>543</v>
      </c>
      <c r="C72" s="200"/>
      <c r="D72" s="337"/>
      <c r="E72" s="337"/>
      <c r="F72" s="201"/>
      <c r="G72" s="98"/>
      <c r="H72" s="98"/>
      <c r="I72" s="194"/>
      <c r="J72" s="98"/>
    </row>
    <row r="73" spans="1:10" x14ac:dyDescent="0.25">
      <c r="A73" s="97"/>
      <c r="B73" s="128" t="s">
        <v>1552</v>
      </c>
      <c r="C73" s="129"/>
      <c r="D73" s="338">
        <f>E73</f>
        <v>0.22250417144946522</v>
      </c>
      <c r="E73" s="338">
        <v>0.22250417144946522</v>
      </c>
      <c r="F73" s="202" t="s">
        <v>1576</v>
      </c>
      <c r="G73" s="103"/>
      <c r="H73" s="98"/>
      <c r="I73" s="194"/>
      <c r="J73" s="98"/>
    </row>
    <row r="74" spans="1:10" x14ac:dyDescent="0.25">
      <c r="A74" s="97"/>
      <c r="B74" s="164"/>
      <c r="C74" s="165" t="s">
        <v>1577</v>
      </c>
      <c r="D74" s="339">
        <v>6.5167488234538595</v>
      </c>
      <c r="E74" s="339">
        <v>7.8545934462142375</v>
      </c>
      <c r="F74" s="203"/>
      <c r="G74" s="98"/>
      <c r="H74" s="98"/>
      <c r="I74" s="194"/>
      <c r="J74" s="98"/>
    </row>
    <row r="75" spans="1:10" x14ac:dyDescent="0.25">
      <c r="A75" s="97"/>
      <c r="B75" s="123"/>
      <c r="C75" s="204"/>
      <c r="D75" s="123"/>
      <c r="E75" s="123"/>
      <c r="F75" s="205"/>
      <c r="G75" s="98"/>
      <c r="H75" s="98"/>
      <c r="I75" s="194"/>
      <c r="J75" s="98"/>
    </row>
    <row r="76" spans="1:10" x14ac:dyDescent="0.25">
      <c r="A76" s="97"/>
      <c r="B76" s="164"/>
      <c r="C76" s="165" t="s">
        <v>1578</v>
      </c>
      <c r="D76" s="340">
        <f>E76</f>
        <v>5.5209141038721272</v>
      </c>
      <c r="E76" s="340">
        <v>5.5209141038721272</v>
      </c>
      <c r="F76" s="203" t="s">
        <v>1576</v>
      </c>
      <c r="G76" s="98"/>
      <c r="H76" s="98"/>
      <c r="I76" s="194"/>
      <c r="J76" s="98"/>
    </row>
    <row r="77" spans="1:10" x14ac:dyDescent="0.25">
      <c r="A77" s="97"/>
      <c r="B77" s="98"/>
      <c r="C77" s="98"/>
      <c r="D77" s="98"/>
      <c r="E77" s="98"/>
      <c r="F77" s="98"/>
      <c r="G77" s="98"/>
      <c r="H77" s="103"/>
      <c r="I77" s="206"/>
      <c r="J77" s="206"/>
    </row>
    <row r="78" spans="1:10" x14ac:dyDescent="0.25">
      <c r="A78" s="97" t="s">
        <v>1579</v>
      </c>
      <c r="B78" s="145" t="s">
        <v>1580</v>
      </c>
      <c r="C78" s="98"/>
      <c r="D78" s="98"/>
      <c r="E78" s="98"/>
      <c r="F78" s="98"/>
      <c r="G78" s="98"/>
      <c r="H78" s="98"/>
      <c r="I78" s="98"/>
      <c r="J78" s="98"/>
    </row>
    <row r="79" spans="1:10" x14ac:dyDescent="0.25">
      <c r="A79" s="97"/>
      <c r="B79" s="98"/>
      <c r="C79" s="98"/>
      <c r="D79" s="98"/>
      <c r="E79" s="98"/>
      <c r="F79" s="98"/>
      <c r="G79" s="98"/>
      <c r="H79" s="98"/>
      <c r="I79" s="98"/>
      <c r="J79" s="98"/>
    </row>
    <row r="80" spans="1:10" x14ac:dyDescent="0.25">
      <c r="A80" s="97"/>
      <c r="B80" s="118"/>
      <c r="C80" s="119"/>
      <c r="D80" s="125" t="s">
        <v>1581</v>
      </c>
      <c r="E80" s="126" t="s">
        <v>122</v>
      </c>
      <c r="F80" s="207" t="s">
        <v>124</v>
      </c>
      <c r="G80" s="126" t="s">
        <v>126</v>
      </c>
      <c r="H80" s="126" t="s">
        <v>128</v>
      </c>
      <c r="I80" s="126" t="s">
        <v>130</v>
      </c>
      <c r="J80" s="127" t="s">
        <v>132</v>
      </c>
    </row>
    <row r="81" spans="1:10" x14ac:dyDescent="0.25">
      <c r="A81" s="97"/>
      <c r="B81" s="128" t="s">
        <v>1574</v>
      </c>
      <c r="C81" s="208"/>
      <c r="D81" s="382"/>
      <c r="E81" s="383"/>
      <c r="F81" s="384"/>
      <c r="G81" s="385"/>
      <c r="H81" s="383"/>
      <c r="I81" s="385"/>
      <c r="J81" s="386"/>
    </row>
    <row r="82" spans="1:10" x14ac:dyDescent="0.25">
      <c r="A82" s="97"/>
      <c r="B82" s="110" t="s">
        <v>541</v>
      </c>
      <c r="C82" s="175"/>
      <c r="D82" s="387">
        <v>5742.9166009089977</v>
      </c>
      <c r="E82" s="388">
        <v>5524.8406568896426</v>
      </c>
      <c r="F82" s="389">
        <v>5178.395289189174</v>
      </c>
      <c r="G82" s="390">
        <v>4752.6376463637371</v>
      </c>
      <c r="H82" s="388">
        <v>4347.8317584270371</v>
      </c>
      <c r="I82" s="390">
        <v>16182.320212583516</v>
      </c>
      <c r="J82" s="391">
        <v>13126.589391667898</v>
      </c>
    </row>
    <row r="83" spans="1:10" x14ac:dyDescent="0.25">
      <c r="A83" s="97"/>
      <c r="B83" s="110" t="s">
        <v>543</v>
      </c>
      <c r="C83" s="175"/>
      <c r="D83" s="387"/>
      <c r="E83" s="388"/>
      <c r="F83" s="389"/>
      <c r="G83" s="390"/>
      <c r="H83" s="388"/>
      <c r="I83" s="390"/>
      <c r="J83" s="391"/>
    </row>
    <row r="84" spans="1:10" x14ac:dyDescent="0.25">
      <c r="A84" s="97"/>
      <c r="B84" s="128" t="s">
        <v>1552</v>
      </c>
      <c r="C84" s="208"/>
      <c r="D84" s="392">
        <f>E40</f>
        <v>833.31771021999998</v>
      </c>
      <c r="E84" s="393"/>
      <c r="F84" s="393"/>
      <c r="G84" s="393"/>
      <c r="H84" s="393"/>
      <c r="I84" s="393"/>
      <c r="J84" s="394"/>
    </row>
    <row r="85" spans="1:10" x14ac:dyDescent="0.25">
      <c r="A85" s="97"/>
      <c r="B85" s="164"/>
      <c r="C85" s="209" t="s">
        <v>1582</v>
      </c>
      <c r="D85" s="395">
        <f>D82+D84</f>
        <v>6576.2343111289974</v>
      </c>
      <c r="E85" s="396">
        <f>E82</f>
        <v>5524.8406568896426</v>
      </c>
      <c r="F85" s="396">
        <f t="shared" ref="F85:I85" si="0">F82</f>
        <v>5178.395289189174</v>
      </c>
      <c r="G85" s="396">
        <f t="shared" si="0"/>
        <v>4752.6376463637371</v>
      </c>
      <c r="H85" s="396">
        <f t="shared" si="0"/>
        <v>4347.8317584270371</v>
      </c>
      <c r="I85" s="396">
        <f t="shared" si="0"/>
        <v>16182.320212583516</v>
      </c>
      <c r="J85" s="399">
        <f>J82</f>
        <v>13126.589391667898</v>
      </c>
    </row>
    <row r="86" spans="1:10" x14ac:dyDescent="0.25">
      <c r="A86" s="97"/>
      <c r="B86" s="123"/>
      <c r="C86" s="210"/>
      <c r="D86" s="211"/>
      <c r="E86" s="211"/>
      <c r="F86" s="211"/>
      <c r="G86" s="211"/>
      <c r="H86" s="211"/>
      <c r="I86" s="211"/>
      <c r="J86" s="211"/>
    </row>
    <row r="87" spans="1:10" x14ac:dyDescent="0.25">
      <c r="A87" s="97"/>
      <c r="B87" s="115"/>
      <c r="C87" s="212" t="s">
        <v>1583</v>
      </c>
      <c r="D87" s="400">
        <f>D98</f>
        <v>3600</v>
      </c>
      <c r="E87" s="401">
        <f>E98</f>
        <v>3040</v>
      </c>
      <c r="F87" s="401">
        <f t="shared" ref="F87:I87" si="1">F98</f>
        <v>4750</v>
      </c>
      <c r="G87" s="401">
        <f t="shared" si="1"/>
        <v>4750</v>
      </c>
      <c r="H87" s="401">
        <f t="shared" si="1"/>
        <v>3590</v>
      </c>
      <c r="I87" s="401">
        <f t="shared" si="1"/>
        <v>23160</v>
      </c>
      <c r="J87" s="402">
        <f>J98</f>
        <v>2850</v>
      </c>
    </row>
    <row r="88" spans="1:10" x14ac:dyDescent="0.25">
      <c r="A88" s="97"/>
      <c r="B88" s="98"/>
      <c r="C88" s="98"/>
      <c r="D88" s="98"/>
      <c r="E88" s="98"/>
      <c r="F88" s="98"/>
      <c r="G88" s="98"/>
      <c r="H88" s="98"/>
      <c r="I88" s="98"/>
      <c r="J88" s="98"/>
    </row>
    <row r="89" spans="1:10" x14ac:dyDescent="0.25">
      <c r="A89" s="97" t="s">
        <v>1584</v>
      </c>
      <c r="B89" s="145" t="s">
        <v>1585</v>
      </c>
      <c r="C89" s="98"/>
      <c r="D89" s="98"/>
      <c r="E89" s="98"/>
      <c r="F89" s="98"/>
      <c r="G89" s="98"/>
      <c r="H89" s="98"/>
      <c r="I89" s="98"/>
      <c r="J89" s="98"/>
    </row>
    <row r="90" spans="1:10" x14ac:dyDescent="0.25">
      <c r="A90" s="97"/>
      <c r="B90" s="98"/>
      <c r="C90" s="98"/>
      <c r="D90" s="213"/>
      <c r="E90" s="98"/>
      <c r="F90" s="98"/>
      <c r="G90" s="98"/>
      <c r="H90" s="98"/>
      <c r="I90" s="98"/>
      <c r="J90" s="98"/>
    </row>
    <row r="91" spans="1:10" x14ac:dyDescent="0.25">
      <c r="A91" s="97"/>
      <c r="B91" s="118"/>
      <c r="C91" s="119"/>
      <c r="D91" s="125" t="s">
        <v>120</v>
      </c>
      <c r="E91" s="126" t="s">
        <v>122</v>
      </c>
      <c r="F91" s="207" t="s">
        <v>124</v>
      </c>
      <c r="G91" s="214" t="s">
        <v>126</v>
      </c>
      <c r="H91" s="126" t="s">
        <v>128</v>
      </c>
      <c r="I91" s="207" t="s">
        <v>130</v>
      </c>
      <c r="J91" s="171" t="s">
        <v>132</v>
      </c>
    </row>
    <row r="92" spans="1:10" x14ac:dyDescent="0.25">
      <c r="A92" s="97"/>
      <c r="B92" s="128" t="s">
        <v>1574</v>
      </c>
      <c r="C92" s="208"/>
      <c r="D92" s="382"/>
      <c r="E92" s="383"/>
      <c r="F92" s="384"/>
      <c r="G92" s="385"/>
      <c r="H92" s="383"/>
      <c r="I92" s="385"/>
      <c r="J92" s="386"/>
    </row>
    <row r="93" spans="1:10" x14ac:dyDescent="0.25">
      <c r="A93" s="97"/>
      <c r="B93" s="110" t="s">
        <v>541</v>
      </c>
      <c r="C93" s="175"/>
      <c r="D93" s="403">
        <v>4072.1431214099998</v>
      </c>
      <c r="E93" s="404">
        <v>4179.5243694000001</v>
      </c>
      <c r="F93" s="405">
        <v>4139.6455692999998</v>
      </c>
      <c r="G93" s="406">
        <v>3988.5182826300002</v>
      </c>
      <c r="H93" s="404">
        <v>3830.5263617300002</v>
      </c>
      <c r="I93" s="406">
        <v>16303.53797132</v>
      </c>
      <c r="J93" s="407">
        <v>18341.635880239999</v>
      </c>
    </row>
    <row r="94" spans="1:10" x14ac:dyDescent="0.25">
      <c r="A94" s="97"/>
      <c r="B94" s="110" t="s">
        <v>543</v>
      </c>
      <c r="C94" s="175"/>
      <c r="D94" s="403"/>
      <c r="E94" s="404"/>
      <c r="F94" s="405"/>
      <c r="G94" s="406"/>
      <c r="H94" s="404"/>
      <c r="I94" s="406"/>
      <c r="J94" s="407"/>
    </row>
    <row r="95" spans="1:10" x14ac:dyDescent="0.25">
      <c r="A95" s="97"/>
      <c r="B95" s="128" t="s">
        <v>1552</v>
      </c>
      <c r="C95" s="208"/>
      <c r="D95" s="403">
        <f>E40</f>
        <v>833.31771021999998</v>
      </c>
      <c r="E95" s="404"/>
      <c r="F95" s="405"/>
      <c r="G95" s="406"/>
      <c r="H95" s="404"/>
      <c r="I95" s="406"/>
      <c r="J95" s="407"/>
    </row>
    <row r="96" spans="1:10" x14ac:dyDescent="0.25">
      <c r="A96" s="97"/>
      <c r="B96" s="164"/>
      <c r="C96" s="209" t="s">
        <v>1586</v>
      </c>
      <c r="D96" s="395">
        <f>D93+D95</f>
        <v>4905.46083163</v>
      </c>
      <c r="E96" s="396">
        <f>E93</f>
        <v>4179.5243694000001</v>
      </c>
      <c r="F96" s="396">
        <f t="shared" ref="F96:I96" si="2">F93</f>
        <v>4139.6455692999998</v>
      </c>
      <c r="G96" s="396">
        <f t="shared" si="2"/>
        <v>3988.5182826300002</v>
      </c>
      <c r="H96" s="396">
        <f t="shared" si="2"/>
        <v>3830.5263617300002</v>
      </c>
      <c r="I96" s="396">
        <f t="shared" si="2"/>
        <v>16303.53797132</v>
      </c>
      <c r="J96" s="399">
        <f>J93</f>
        <v>18341.635880239999</v>
      </c>
    </row>
    <row r="97" spans="1:10" x14ac:dyDescent="0.25">
      <c r="A97" s="97"/>
      <c r="B97" s="123"/>
      <c r="C97" s="210"/>
      <c r="D97" s="215"/>
      <c r="E97" s="215"/>
      <c r="F97" s="215"/>
      <c r="G97" s="215"/>
      <c r="H97" s="215"/>
      <c r="I97" s="215"/>
      <c r="J97" s="215"/>
    </row>
    <row r="98" spans="1:10" x14ac:dyDescent="0.25">
      <c r="A98" s="97"/>
      <c r="B98" s="216"/>
      <c r="C98" s="212" t="s">
        <v>1587</v>
      </c>
      <c r="D98" s="395">
        <v>3600</v>
      </c>
      <c r="E98" s="396">
        <v>3040</v>
      </c>
      <c r="F98" s="397">
        <v>4750</v>
      </c>
      <c r="G98" s="398">
        <v>4750</v>
      </c>
      <c r="H98" s="396">
        <v>3590</v>
      </c>
      <c r="I98" s="398">
        <v>23160</v>
      </c>
      <c r="J98" s="399">
        <v>2850</v>
      </c>
    </row>
    <row r="99" spans="1:10" x14ac:dyDescent="0.25">
      <c r="A99" s="97"/>
      <c r="B99" s="217"/>
      <c r="C99" s="218" t="s">
        <v>1588</v>
      </c>
      <c r="D99" s="404">
        <v>750</v>
      </c>
      <c r="E99" s="404">
        <v>0</v>
      </c>
      <c r="F99" s="404">
        <v>0</v>
      </c>
      <c r="G99" s="404">
        <v>0</v>
      </c>
      <c r="H99" s="404">
        <v>0</v>
      </c>
      <c r="I99" s="404">
        <v>0</v>
      </c>
      <c r="J99" s="407">
        <v>0</v>
      </c>
    </row>
    <row r="100" spans="1:10" x14ac:dyDescent="0.25">
      <c r="A100" s="97"/>
      <c r="B100" s="219"/>
      <c r="C100" s="220" t="s">
        <v>1589</v>
      </c>
      <c r="D100" s="408">
        <f>D98-D99</f>
        <v>2850</v>
      </c>
      <c r="E100" s="408">
        <f t="shared" ref="E100:I100" si="3">E98-E99</f>
        <v>3040</v>
      </c>
      <c r="F100" s="408">
        <f t="shared" si="3"/>
        <v>4750</v>
      </c>
      <c r="G100" s="408">
        <f t="shared" si="3"/>
        <v>4750</v>
      </c>
      <c r="H100" s="408">
        <f t="shared" si="3"/>
        <v>3590</v>
      </c>
      <c r="I100" s="408">
        <f t="shared" si="3"/>
        <v>23160</v>
      </c>
      <c r="J100" s="409">
        <f>J98-J99</f>
        <v>2850</v>
      </c>
    </row>
    <row r="101" spans="1:10" x14ac:dyDescent="0.25">
      <c r="A101" s="97"/>
      <c r="B101" s="98"/>
      <c r="C101" s="98"/>
      <c r="D101" s="98"/>
      <c r="E101" s="98"/>
      <c r="F101" s="98"/>
      <c r="G101" s="98"/>
      <c r="H101" s="98"/>
      <c r="I101" s="98"/>
      <c r="J101" s="98"/>
    </row>
    <row r="102" spans="1:10" x14ac:dyDescent="0.25">
      <c r="A102" s="97" t="s">
        <v>1590</v>
      </c>
      <c r="B102" s="145" t="s">
        <v>1591</v>
      </c>
      <c r="C102" s="98"/>
      <c r="D102" s="98"/>
      <c r="E102" s="98"/>
      <c r="F102" s="98"/>
      <c r="G102" s="98"/>
      <c r="H102" s="98"/>
      <c r="I102" s="98"/>
      <c r="J102" s="98"/>
    </row>
    <row r="103" spans="1:10" x14ac:dyDescent="0.25">
      <c r="A103" s="97"/>
      <c r="B103" s="98"/>
      <c r="C103" s="98"/>
      <c r="D103" s="98"/>
      <c r="E103" s="98"/>
      <c r="F103" s="98"/>
      <c r="G103" s="98"/>
      <c r="H103" s="98"/>
      <c r="I103" s="98"/>
      <c r="J103" s="98"/>
    </row>
    <row r="104" spans="1:10" x14ac:dyDescent="0.25">
      <c r="A104" s="97"/>
      <c r="B104" s="98"/>
      <c r="C104" s="98"/>
      <c r="D104" s="170" t="s">
        <v>784</v>
      </c>
      <c r="E104" s="127" t="s">
        <v>1592</v>
      </c>
      <c r="F104" s="98"/>
      <c r="G104" s="98"/>
      <c r="H104" s="98"/>
      <c r="I104" s="98"/>
      <c r="J104" s="98"/>
    </row>
    <row r="105" spans="1:10" x14ac:dyDescent="0.25">
      <c r="A105" s="97"/>
      <c r="B105" s="440" t="s">
        <v>1593</v>
      </c>
      <c r="C105" s="138" t="s">
        <v>1594</v>
      </c>
      <c r="D105" s="341">
        <v>0</v>
      </c>
      <c r="E105" s="342"/>
      <c r="F105" s="98"/>
      <c r="G105" s="98"/>
      <c r="H105" s="98"/>
      <c r="I105" s="98"/>
      <c r="J105" s="98"/>
    </row>
    <row r="106" spans="1:10" x14ac:dyDescent="0.25">
      <c r="A106" s="97"/>
      <c r="B106" s="441"/>
      <c r="C106" s="221" t="s">
        <v>1595</v>
      </c>
      <c r="D106" s="343">
        <v>0</v>
      </c>
      <c r="E106" s="344"/>
      <c r="F106" s="98"/>
      <c r="G106" s="98"/>
      <c r="H106" s="98"/>
      <c r="I106" s="98"/>
      <c r="J106" s="98"/>
    </row>
    <row r="107" spans="1:10" x14ac:dyDescent="0.25">
      <c r="A107" s="97"/>
      <c r="B107" s="98"/>
      <c r="C107" s="98"/>
      <c r="D107" s="98"/>
      <c r="E107" s="98"/>
      <c r="F107" s="98"/>
      <c r="G107" s="98"/>
      <c r="H107" s="98"/>
      <c r="I107" s="98"/>
      <c r="J107" s="98"/>
    </row>
    <row r="108" spans="1:10" x14ac:dyDescent="0.25">
      <c r="A108" s="97"/>
      <c r="B108" s="440" t="s">
        <v>1596</v>
      </c>
      <c r="C108" s="138" t="s">
        <v>1594</v>
      </c>
      <c r="D108" s="341">
        <v>0</v>
      </c>
      <c r="E108" s="342"/>
      <c r="F108" s="98"/>
      <c r="G108" s="98"/>
      <c r="H108" s="98"/>
      <c r="I108" s="98"/>
      <c r="J108" s="98"/>
    </row>
    <row r="109" spans="1:10" x14ac:dyDescent="0.25">
      <c r="A109" s="97"/>
      <c r="B109" s="441"/>
      <c r="C109" s="221" t="s">
        <v>1595</v>
      </c>
      <c r="D109" s="343">
        <v>0</v>
      </c>
      <c r="E109" s="344"/>
      <c r="F109" s="98"/>
      <c r="G109" s="98"/>
      <c r="H109" s="98"/>
      <c r="I109" s="98"/>
      <c r="J109" s="98"/>
    </row>
    <row r="110" spans="1:10" x14ac:dyDescent="0.25">
      <c r="A110" s="97"/>
      <c r="B110" s="98"/>
      <c r="C110" s="98"/>
      <c r="D110" s="98"/>
      <c r="E110" s="98"/>
      <c r="F110" s="98"/>
      <c r="G110" s="98"/>
      <c r="H110" s="98"/>
      <c r="I110" s="98"/>
      <c r="J110" s="98"/>
    </row>
    <row r="111" spans="1:10" x14ac:dyDescent="0.25">
      <c r="A111" s="97" t="s">
        <v>1597</v>
      </c>
      <c r="B111" s="145" t="s">
        <v>1598</v>
      </c>
      <c r="C111" s="98"/>
      <c r="D111" s="98"/>
      <c r="E111" s="98"/>
      <c r="F111" s="98"/>
      <c r="G111" s="98"/>
      <c r="H111" s="98"/>
      <c r="I111" s="98"/>
      <c r="J111" s="98"/>
    </row>
    <row r="112" spans="1:10" x14ac:dyDescent="0.25">
      <c r="A112" s="97"/>
      <c r="B112" s="98"/>
      <c r="C112" s="98"/>
      <c r="D112" s="98"/>
      <c r="E112" s="98"/>
      <c r="F112" s="98"/>
      <c r="G112" s="98"/>
      <c r="H112" s="98"/>
      <c r="I112" s="98"/>
      <c r="J112" s="98"/>
    </row>
    <row r="113" spans="1:10" x14ac:dyDescent="0.25">
      <c r="A113" s="97"/>
      <c r="B113" s="119"/>
      <c r="C113" s="170" t="s">
        <v>1561</v>
      </c>
      <c r="D113" s="127" t="s">
        <v>1592</v>
      </c>
      <c r="E113" s="98"/>
      <c r="F113" s="98"/>
      <c r="G113" s="98"/>
      <c r="H113" s="98"/>
      <c r="I113" s="98"/>
      <c r="J113" s="98"/>
    </row>
    <row r="114" spans="1:10" x14ac:dyDescent="0.25">
      <c r="A114" s="97"/>
      <c r="B114" s="222" t="s">
        <v>1599</v>
      </c>
      <c r="C114" s="345"/>
      <c r="D114" s="346"/>
      <c r="E114" s="98"/>
      <c r="F114" s="98"/>
      <c r="G114" s="98"/>
      <c r="H114" s="98"/>
      <c r="I114" s="98"/>
      <c r="J114" s="98"/>
    </row>
    <row r="115" spans="1:10" x14ac:dyDescent="0.25">
      <c r="A115" s="97"/>
      <c r="B115" s="223" t="s">
        <v>1600</v>
      </c>
      <c r="C115" s="347">
        <f>E40</f>
        <v>833.31771021999998</v>
      </c>
      <c r="D115" s="348">
        <f>E73</f>
        <v>0.22250417144946522</v>
      </c>
      <c r="E115" s="98"/>
      <c r="F115" s="98"/>
      <c r="G115" s="98"/>
      <c r="H115" s="98"/>
      <c r="I115" s="98"/>
      <c r="J115" s="98"/>
    </row>
    <row r="116" spans="1:10" x14ac:dyDescent="0.25">
      <c r="A116" s="97"/>
      <c r="B116" s="222" t="s">
        <v>1601</v>
      </c>
      <c r="C116" s="345"/>
      <c r="D116" s="346"/>
      <c r="E116" s="98"/>
      <c r="F116" s="98"/>
      <c r="G116" s="98"/>
      <c r="H116" s="98"/>
      <c r="I116" s="98"/>
      <c r="J116" s="98"/>
    </row>
    <row r="117" spans="1:10" x14ac:dyDescent="0.25">
      <c r="A117" s="97"/>
      <c r="B117" s="174" t="s">
        <v>102</v>
      </c>
      <c r="C117" s="349">
        <f>C115</f>
        <v>833.31771021999998</v>
      </c>
      <c r="D117" s="350">
        <f>D115</f>
        <v>0.22250417144946522</v>
      </c>
      <c r="E117" s="98"/>
      <c r="F117" s="98"/>
      <c r="G117" s="98"/>
      <c r="H117" s="98"/>
      <c r="I117" s="98"/>
      <c r="J117" s="98"/>
    </row>
    <row r="118" spans="1:10" x14ac:dyDescent="0.25">
      <c r="A118" s="97"/>
      <c r="B118" s="98"/>
      <c r="C118" s="98"/>
      <c r="D118" s="98"/>
      <c r="E118" s="98"/>
      <c r="F118" s="98"/>
      <c r="G118" s="98"/>
      <c r="H118" s="98"/>
      <c r="I118" s="98"/>
      <c r="J118" s="98"/>
    </row>
  </sheetData>
  <mergeCells count="2">
    <mergeCell ref="B105:B106"/>
    <mergeCell ref="B108:B109"/>
  </mergeCells>
  <hyperlinks>
    <hyperlink ref="E12" r:id="rId1" xr:uid="{00000000-0004-0000-0600-000000000000}"/>
  </hyperlinks>
  <pageMargins left="0.7" right="0.7" top="0.75" bottom="0.75" header="0.3" footer="0.3"/>
  <pageSetup paperSize="9" scale="77"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topLeftCell="A33" workbookViewId="0">
      <selection activeCell="M10" sqref="M10"/>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4"/>
      <c r="B1" s="225" t="s">
        <v>1512</v>
      </c>
      <c r="C1" s="226"/>
      <c r="D1" s="226"/>
      <c r="E1" s="226"/>
      <c r="F1" s="226"/>
    </row>
    <row r="2" spans="1:6" x14ac:dyDescent="0.25">
      <c r="A2" s="188"/>
      <c r="B2" s="2"/>
      <c r="C2" s="2"/>
      <c r="D2" s="2"/>
      <c r="E2" s="2"/>
      <c r="F2" s="2"/>
    </row>
    <row r="3" spans="1:6" x14ac:dyDescent="0.25">
      <c r="A3" s="188"/>
      <c r="B3" s="227" t="s">
        <v>1513</v>
      </c>
      <c r="C3" s="228" t="s">
        <v>3</v>
      </c>
      <c r="D3" s="229"/>
      <c r="E3" s="230"/>
      <c r="F3" s="2"/>
    </row>
    <row r="4" spans="1:6" x14ac:dyDescent="0.25">
      <c r="A4" s="188"/>
      <c r="B4" s="227" t="s">
        <v>1514</v>
      </c>
      <c r="C4" s="374">
        <v>45199</v>
      </c>
      <c r="D4" s="2" t="s">
        <v>1515</v>
      </c>
      <c r="E4" s="2"/>
      <c r="F4" s="2"/>
    </row>
    <row r="5" spans="1:6" x14ac:dyDescent="0.25">
      <c r="A5" s="188"/>
      <c r="B5" s="2"/>
      <c r="C5" s="2"/>
      <c r="D5" s="2"/>
      <c r="E5" s="2"/>
      <c r="F5" s="2"/>
    </row>
    <row r="6" spans="1:6" x14ac:dyDescent="0.25">
      <c r="A6" s="231">
        <v>4</v>
      </c>
      <c r="B6" s="225" t="s">
        <v>1602</v>
      </c>
      <c r="C6" s="225"/>
      <c r="D6" s="225"/>
      <c r="E6" s="225"/>
      <c r="F6" s="225"/>
    </row>
    <row r="7" spans="1:6" x14ac:dyDescent="0.25">
      <c r="A7" s="188"/>
      <c r="B7" s="2"/>
      <c r="C7" s="2"/>
      <c r="D7" s="2"/>
      <c r="E7" s="2"/>
      <c r="F7" s="2"/>
    </row>
    <row r="8" spans="1:6" x14ac:dyDescent="0.25">
      <c r="A8" s="188"/>
      <c r="B8" s="2"/>
      <c r="C8" s="2"/>
      <c r="D8" s="2"/>
      <c r="E8" s="2"/>
      <c r="F8" s="2"/>
    </row>
    <row r="9" spans="1:6" x14ac:dyDescent="0.25">
      <c r="A9" s="188" t="s">
        <v>1603</v>
      </c>
      <c r="B9" s="232" t="s">
        <v>1604</v>
      </c>
      <c r="C9" s="2"/>
      <c r="D9" s="2"/>
      <c r="E9" s="2"/>
      <c r="F9" s="2"/>
    </row>
    <row r="10" spans="1:6" x14ac:dyDescent="0.25">
      <c r="A10" s="188"/>
      <c r="B10" s="2"/>
      <c r="C10" s="2"/>
      <c r="D10" s="2"/>
      <c r="E10" s="2"/>
      <c r="F10" s="2"/>
    </row>
    <row r="11" spans="1:6" ht="25.5" x14ac:dyDescent="0.25">
      <c r="A11" s="188"/>
      <c r="B11" s="2"/>
      <c r="C11" s="289" t="s">
        <v>1605</v>
      </c>
      <c r="D11" s="2"/>
      <c r="E11" s="2"/>
      <c r="F11" s="2"/>
    </row>
    <row r="12" spans="1:6" x14ac:dyDescent="0.25">
      <c r="A12" s="188"/>
      <c r="B12" s="233" t="s">
        <v>1606</v>
      </c>
      <c r="C12" s="234">
        <v>1</v>
      </c>
      <c r="D12" s="2"/>
      <c r="E12" s="2"/>
      <c r="F12" s="2"/>
    </row>
    <row r="13" spans="1:6" x14ac:dyDescent="0.25">
      <c r="A13" s="188"/>
      <c r="B13" s="235" t="s">
        <v>1607</v>
      </c>
      <c r="C13" s="236"/>
      <c r="D13" s="2"/>
      <c r="E13" s="2"/>
      <c r="F13" s="2"/>
    </row>
    <row r="14" spans="1:6" x14ac:dyDescent="0.25">
      <c r="A14" s="188"/>
      <c r="B14" s="237" t="s">
        <v>1608</v>
      </c>
      <c r="C14" s="238">
        <v>0</v>
      </c>
      <c r="D14" s="2"/>
      <c r="E14" s="2"/>
      <c r="F14" s="2"/>
    </row>
    <row r="15" spans="1:6" x14ac:dyDescent="0.25">
      <c r="A15" s="188"/>
      <c r="B15" s="237" t="s">
        <v>1609</v>
      </c>
      <c r="C15" s="238">
        <v>0</v>
      </c>
      <c r="D15" s="2"/>
      <c r="E15" s="2"/>
      <c r="F15" s="2"/>
    </row>
    <row r="16" spans="1:6" x14ac:dyDescent="0.25">
      <c r="A16" s="188"/>
      <c r="B16" s="237" t="s">
        <v>1610</v>
      </c>
      <c r="C16" s="238">
        <v>0</v>
      </c>
      <c r="D16" s="2"/>
      <c r="E16" s="2"/>
      <c r="F16" s="2"/>
    </row>
    <row r="17" spans="1:6" x14ac:dyDescent="0.25">
      <c r="A17" s="188"/>
      <c r="B17" s="237" t="s">
        <v>1611</v>
      </c>
      <c r="C17" s="238">
        <v>0</v>
      </c>
      <c r="D17" s="2"/>
      <c r="E17" s="2"/>
      <c r="F17" s="2"/>
    </row>
    <row r="18" spans="1:6" x14ac:dyDescent="0.25">
      <c r="A18" s="188"/>
      <c r="B18" s="237" t="s">
        <v>1612</v>
      </c>
      <c r="C18" s="239">
        <v>0</v>
      </c>
      <c r="D18" s="2"/>
      <c r="E18" s="2"/>
      <c r="F18" s="2"/>
    </row>
    <row r="19" spans="1:6" x14ac:dyDescent="0.25">
      <c r="A19" s="188"/>
      <c r="B19" s="240" t="s">
        <v>1613</v>
      </c>
      <c r="C19" s="241">
        <v>0</v>
      </c>
      <c r="D19" s="2"/>
      <c r="E19" s="2"/>
      <c r="F19" s="2"/>
    </row>
    <row r="20" spans="1:6" x14ac:dyDescent="0.25">
      <c r="A20" s="188"/>
      <c r="B20" s="2"/>
      <c r="C20" s="2"/>
      <c r="D20" s="2"/>
      <c r="E20" s="2"/>
      <c r="F20" s="2"/>
    </row>
    <row r="21" spans="1:6" x14ac:dyDescent="0.25">
      <c r="A21" s="188" t="s">
        <v>1614</v>
      </c>
      <c r="B21" s="232" t="s">
        <v>1615</v>
      </c>
      <c r="C21" s="189"/>
      <c r="D21" s="2"/>
      <c r="E21" s="2"/>
      <c r="F21" s="2"/>
    </row>
    <row r="22" spans="1:6" x14ac:dyDescent="0.25">
      <c r="A22" s="188"/>
      <c r="B22" s="242"/>
      <c r="C22" s="189"/>
      <c r="D22" s="2"/>
      <c r="E22" s="2"/>
      <c r="F22" s="2"/>
    </row>
    <row r="23" spans="1:6" x14ac:dyDescent="0.25">
      <c r="A23" s="188"/>
      <c r="B23" s="243" t="s">
        <v>1616</v>
      </c>
      <c r="C23" s="244" t="s">
        <v>26</v>
      </c>
      <c r="D23" s="245" t="s">
        <v>1617</v>
      </c>
      <c r="E23" s="2"/>
      <c r="F23" s="188"/>
    </row>
    <row r="24" spans="1:6" x14ac:dyDescent="0.25">
      <c r="A24" s="188"/>
      <c r="B24" s="246" t="s">
        <v>1618</v>
      </c>
      <c r="C24" s="247" t="s">
        <v>2</v>
      </c>
      <c r="D24" s="248">
        <v>0</v>
      </c>
      <c r="E24" s="188"/>
      <c r="F24" s="2"/>
    </row>
    <row r="25" spans="1:6" x14ac:dyDescent="0.25">
      <c r="A25" s="188"/>
      <c r="B25" s="246"/>
      <c r="C25" s="249"/>
      <c r="D25" s="250"/>
      <c r="E25" s="2"/>
      <c r="F25" s="2"/>
    </row>
    <row r="26" spans="1:6" x14ac:dyDescent="0.25">
      <c r="A26" s="188"/>
      <c r="B26" s="251"/>
      <c r="C26" s="252"/>
      <c r="D26" s="253"/>
      <c r="E26" s="2"/>
      <c r="F26" s="2"/>
    </row>
    <row r="27" spans="1:6" x14ac:dyDescent="0.25">
      <c r="A27" s="188"/>
      <c r="B27" s="2"/>
      <c r="C27" s="2"/>
      <c r="D27" s="2"/>
      <c r="E27" s="2"/>
      <c r="F27" s="2"/>
    </row>
    <row r="28" spans="1:6" x14ac:dyDescent="0.25">
      <c r="A28" s="188" t="s">
        <v>1619</v>
      </c>
      <c r="B28" s="232" t="s">
        <v>1620</v>
      </c>
      <c r="C28" s="2"/>
      <c r="D28" s="2"/>
      <c r="E28" s="2"/>
      <c r="F28" s="2"/>
    </row>
    <row r="29" spans="1:6" x14ac:dyDescent="0.25">
      <c r="A29" s="188"/>
      <c r="B29" s="232"/>
      <c r="C29" s="2"/>
      <c r="D29" s="2"/>
      <c r="E29" s="2"/>
      <c r="F29" s="2"/>
    </row>
    <row r="30" spans="1:6" x14ac:dyDescent="0.25">
      <c r="A30" s="188"/>
      <c r="B30" s="2"/>
      <c r="C30" s="2"/>
      <c r="D30" s="2"/>
      <c r="E30" s="254" t="s">
        <v>1617</v>
      </c>
      <c r="F30" s="188"/>
    </row>
    <row r="31" spans="1:6" x14ac:dyDescent="0.25">
      <c r="A31" s="188"/>
      <c r="B31" s="255" t="s">
        <v>1621</v>
      </c>
      <c r="C31" s="256"/>
      <c r="D31" s="257"/>
      <c r="E31" s="258"/>
      <c r="F31" s="2"/>
    </row>
    <row r="32" spans="1:6" x14ac:dyDescent="0.25">
      <c r="A32" s="188"/>
      <c r="B32" s="259" t="s">
        <v>1622</v>
      </c>
      <c r="C32" s="260"/>
      <c r="D32" s="261"/>
      <c r="E32" s="262"/>
      <c r="F32" s="2"/>
    </row>
    <row r="33" spans="1:6" x14ac:dyDescent="0.25">
      <c r="A33" s="188"/>
      <c r="B33" s="263"/>
      <c r="C33" s="264"/>
      <c r="D33" s="265" t="s">
        <v>1623</v>
      </c>
      <c r="E33" s="230"/>
      <c r="F33" s="2"/>
    </row>
    <row r="34" spans="1:6" x14ac:dyDescent="0.25">
      <c r="A34" s="188"/>
      <c r="B34" s="266" t="s">
        <v>907</v>
      </c>
      <c r="C34" s="267" t="s">
        <v>1624</v>
      </c>
      <c r="D34" s="268"/>
      <c r="E34" s="269">
        <v>1</v>
      </c>
      <c r="F34" s="2"/>
    </row>
    <row r="35" spans="1:6" x14ac:dyDescent="0.25">
      <c r="A35" s="188"/>
      <c r="B35" s="237"/>
      <c r="C35" s="270" t="s">
        <v>1016</v>
      </c>
      <c r="D35" s="271"/>
      <c r="E35" s="272"/>
      <c r="F35" s="2"/>
    </row>
    <row r="36" spans="1:6" x14ac:dyDescent="0.25">
      <c r="A36" s="188"/>
      <c r="B36" s="237"/>
      <c r="C36" s="270" t="s">
        <v>1016</v>
      </c>
      <c r="D36" s="271"/>
      <c r="E36" s="272"/>
      <c r="F36" s="2"/>
    </row>
    <row r="37" spans="1:6" x14ac:dyDescent="0.25">
      <c r="A37" s="188"/>
      <c r="B37" s="273"/>
      <c r="C37" s="274" t="s">
        <v>1016</v>
      </c>
      <c r="D37" s="275"/>
      <c r="E37" s="276"/>
      <c r="F37" s="2"/>
    </row>
    <row r="38" spans="1:6" x14ac:dyDescent="0.25">
      <c r="A38" s="188"/>
      <c r="B38" s="277"/>
      <c r="C38" s="264"/>
      <c r="D38" s="265" t="s">
        <v>1625</v>
      </c>
      <c r="E38" s="230"/>
      <c r="F38" s="2"/>
    </row>
    <row r="39" spans="1:6" x14ac:dyDescent="0.25">
      <c r="A39" s="188"/>
      <c r="B39" s="278"/>
      <c r="C39" s="2"/>
      <c r="D39" s="2"/>
      <c r="E39" s="279"/>
      <c r="F39" s="2"/>
    </row>
    <row r="40" spans="1:6" x14ac:dyDescent="0.25">
      <c r="A40" s="188" t="s">
        <v>1626</v>
      </c>
      <c r="B40" s="232" t="s">
        <v>1627</v>
      </c>
      <c r="C40" s="2"/>
      <c r="D40" s="2"/>
      <c r="E40" s="2"/>
      <c r="F40" s="2"/>
    </row>
    <row r="41" spans="1:6" x14ac:dyDescent="0.25">
      <c r="A41" s="188"/>
      <c r="B41" s="2"/>
      <c r="C41" s="2"/>
      <c r="D41" s="2"/>
      <c r="E41" s="2"/>
      <c r="F41" s="2"/>
    </row>
    <row r="42" spans="1:6" x14ac:dyDescent="0.25">
      <c r="A42" s="188"/>
      <c r="B42" s="2"/>
      <c r="C42" s="2"/>
      <c r="D42" s="254" t="s">
        <v>1617</v>
      </c>
      <c r="E42" s="2"/>
      <c r="F42" s="2"/>
    </row>
    <row r="43" spans="1:6" x14ac:dyDescent="0.25">
      <c r="A43" s="188"/>
      <c r="B43" s="280" t="s">
        <v>1628</v>
      </c>
      <c r="C43" s="281"/>
      <c r="D43" s="282">
        <v>0.6028237197885824</v>
      </c>
      <c r="E43" s="2"/>
      <c r="F43" s="2"/>
    </row>
    <row r="44" spans="1:6" x14ac:dyDescent="0.25">
      <c r="A44" s="188"/>
      <c r="B44" s="283" t="s">
        <v>1629</v>
      </c>
      <c r="C44" s="284"/>
      <c r="D44" s="285">
        <v>0.29093813473624525</v>
      </c>
      <c r="E44" s="2"/>
      <c r="F44" s="2"/>
    </row>
    <row r="45" spans="1:6" x14ac:dyDescent="0.25">
      <c r="A45" s="188"/>
      <c r="B45" s="283" t="s">
        <v>1630</v>
      </c>
      <c r="C45" s="284"/>
      <c r="D45" s="285">
        <v>8.3382368197778986E-2</v>
      </c>
      <c r="E45" s="2"/>
      <c r="F45" s="2"/>
    </row>
    <row r="46" spans="1:6" x14ac:dyDescent="0.25">
      <c r="A46" s="188"/>
      <c r="B46" s="283" t="s">
        <v>1631</v>
      </c>
      <c r="C46" s="284"/>
      <c r="D46" s="285">
        <v>1.1533317906217665E-2</v>
      </c>
      <c r="E46" s="2"/>
      <c r="F46" s="2"/>
    </row>
    <row r="47" spans="1:6" x14ac:dyDescent="0.25">
      <c r="A47" s="188"/>
      <c r="B47" s="283" t="s">
        <v>1632</v>
      </c>
      <c r="C47" s="284"/>
      <c r="D47" s="285">
        <v>1.0088885638530758E-2</v>
      </c>
      <c r="E47" s="2"/>
      <c r="F47" s="2"/>
    </row>
    <row r="48" spans="1:6" x14ac:dyDescent="0.25">
      <c r="A48" s="188"/>
      <c r="B48" s="286" t="s">
        <v>1633</v>
      </c>
      <c r="C48" s="287"/>
      <c r="D48" s="288">
        <v>1.2335737326450097E-3</v>
      </c>
      <c r="E48" s="2"/>
      <c r="F48" s="2"/>
    </row>
    <row r="49" spans="1:6" x14ac:dyDescent="0.25">
      <c r="A49" s="188"/>
      <c r="B49" s="2"/>
      <c r="C49" s="2"/>
      <c r="D49" s="2"/>
      <c r="E49" s="2"/>
      <c r="F49" s="2"/>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M10" sqref="M10"/>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4"/>
      <c r="B1" s="225" t="s">
        <v>1512</v>
      </c>
      <c r="C1" s="226"/>
      <c r="D1" s="226"/>
      <c r="E1" s="226"/>
      <c r="F1" s="226"/>
      <c r="G1" s="226"/>
      <c r="H1" s="226"/>
    </row>
    <row r="2" spans="1:8" x14ac:dyDescent="0.25">
      <c r="A2" s="278"/>
      <c r="B2" s="2"/>
      <c r="C2" s="2"/>
      <c r="D2" s="2"/>
      <c r="E2" s="2"/>
      <c r="F2" s="2"/>
      <c r="G2" s="2"/>
      <c r="H2" s="2"/>
    </row>
    <row r="3" spans="1:8" x14ac:dyDescent="0.25">
      <c r="A3" s="278"/>
      <c r="B3" s="227" t="s">
        <v>1513</v>
      </c>
      <c r="C3" s="228" t="s">
        <v>3</v>
      </c>
      <c r="D3" s="229"/>
      <c r="E3" s="230"/>
      <c r="F3" s="2"/>
      <c r="G3" s="2"/>
      <c r="H3" s="2"/>
    </row>
    <row r="4" spans="1:8" x14ac:dyDescent="0.25">
      <c r="A4" s="278"/>
      <c r="B4" s="227" t="s">
        <v>1514</v>
      </c>
      <c r="C4" s="374">
        <v>45199</v>
      </c>
      <c r="D4" s="2" t="s">
        <v>1515</v>
      </c>
      <c r="E4" s="2"/>
      <c r="F4" s="2"/>
      <c r="G4" s="2"/>
      <c r="H4" s="2"/>
    </row>
    <row r="5" spans="1:8" x14ac:dyDescent="0.25">
      <c r="A5" s="278"/>
      <c r="B5" s="2"/>
      <c r="C5" s="2"/>
      <c r="D5" s="2"/>
      <c r="E5" s="2"/>
      <c r="F5" s="2"/>
      <c r="G5" s="2"/>
      <c r="H5" s="2"/>
    </row>
    <row r="6" spans="1:8" x14ac:dyDescent="0.25">
      <c r="A6" s="231">
        <v>6</v>
      </c>
      <c r="B6" s="225" t="s">
        <v>1634</v>
      </c>
      <c r="C6" s="225"/>
      <c r="D6" s="225"/>
      <c r="E6" s="225"/>
      <c r="F6" s="225"/>
      <c r="G6" s="225"/>
      <c r="H6" s="225"/>
    </row>
    <row r="7" spans="1:8" x14ac:dyDescent="0.25">
      <c r="A7" s="188"/>
      <c r="B7" s="2"/>
      <c r="C7" s="2"/>
      <c r="D7" s="2"/>
      <c r="E7" s="2"/>
      <c r="F7" s="2"/>
      <c r="G7" s="2"/>
      <c r="H7" s="2"/>
    </row>
    <row r="8" spans="1:8" x14ac:dyDescent="0.25">
      <c r="A8" s="188"/>
      <c r="B8" s="2"/>
      <c r="C8" s="2"/>
      <c r="D8" s="2"/>
      <c r="E8" s="2"/>
      <c r="F8" s="2"/>
      <c r="G8" s="2"/>
      <c r="H8" s="2"/>
    </row>
    <row r="9" spans="1:8" x14ac:dyDescent="0.25">
      <c r="A9" s="188" t="s">
        <v>1635</v>
      </c>
      <c r="B9" s="232" t="s">
        <v>1636</v>
      </c>
      <c r="C9" s="2"/>
      <c r="D9" s="2"/>
      <c r="E9" s="2"/>
      <c r="F9" s="2"/>
      <c r="G9" s="2"/>
      <c r="H9" s="2"/>
    </row>
    <row r="10" spans="1:8" x14ac:dyDescent="0.25">
      <c r="A10" s="188"/>
      <c r="B10" s="98"/>
      <c r="C10" s="98"/>
      <c r="D10" s="351">
        <f>YEAR(C4)</f>
        <v>2023</v>
      </c>
      <c r="E10" s="352">
        <f>D10-1</f>
        <v>2022</v>
      </c>
      <c r="F10" s="352">
        <f>D10-2</f>
        <v>2021</v>
      </c>
      <c r="G10" s="353">
        <f>D10-3</f>
        <v>2020</v>
      </c>
      <c r="H10" s="2"/>
    </row>
    <row r="11" spans="1:8" x14ac:dyDescent="0.25">
      <c r="A11" s="188"/>
      <c r="B11" s="105" t="s">
        <v>1637</v>
      </c>
      <c r="C11" s="106"/>
      <c r="D11" s="354">
        <v>22000</v>
      </c>
      <c r="E11" s="355">
        <v>18750</v>
      </c>
      <c r="F11" s="355">
        <v>14750</v>
      </c>
      <c r="G11" s="356">
        <v>12750</v>
      </c>
      <c r="H11" s="2"/>
    </row>
    <row r="12" spans="1:8" x14ac:dyDescent="0.25">
      <c r="A12" s="188"/>
      <c r="B12" s="128" t="s">
        <v>1638</v>
      </c>
      <c r="C12" s="129"/>
      <c r="D12" s="357">
        <f>D13-D11</f>
        <v>23740</v>
      </c>
      <c r="E12" s="357">
        <f t="shared" ref="E12:F12" si="0">E13-E11</f>
        <v>26740</v>
      </c>
      <c r="F12" s="357">
        <f t="shared" si="0"/>
        <v>26640</v>
      </c>
      <c r="G12" s="359">
        <f>G13-G11</f>
        <v>24790</v>
      </c>
      <c r="H12" s="2"/>
    </row>
    <row r="13" spans="1:8" x14ac:dyDescent="0.25">
      <c r="A13" s="188"/>
      <c r="B13" s="164" t="s">
        <v>1639</v>
      </c>
      <c r="C13" s="166"/>
      <c r="D13" s="360">
        <f>D21</f>
        <v>45740</v>
      </c>
      <c r="E13" s="361">
        <f>E21</f>
        <v>45490</v>
      </c>
      <c r="F13" s="361">
        <f>F21</f>
        <v>41390</v>
      </c>
      <c r="G13" s="362">
        <f>G21</f>
        <v>37540</v>
      </c>
      <c r="H13" s="2"/>
    </row>
    <row r="14" spans="1:8" x14ac:dyDescent="0.25">
      <c r="A14" s="188"/>
      <c r="B14" s="98"/>
      <c r="C14" s="98"/>
      <c r="D14" s="101"/>
      <c r="E14" s="101"/>
      <c r="F14" s="101"/>
      <c r="G14" s="101"/>
      <c r="H14" s="2"/>
    </row>
    <row r="15" spans="1:8" x14ac:dyDescent="0.25">
      <c r="A15" s="188"/>
      <c r="B15" s="105" t="s">
        <v>1640</v>
      </c>
      <c r="C15" s="106"/>
      <c r="D15" s="363">
        <v>45740</v>
      </c>
      <c r="E15" s="363">
        <v>45490</v>
      </c>
      <c r="F15" s="363">
        <v>41390</v>
      </c>
      <c r="G15" s="364">
        <v>37540</v>
      </c>
      <c r="H15" s="2"/>
    </row>
    <row r="16" spans="1:8" x14ac:dyDescent="0.25">
      <c r="A16" s="188"/>
      <c r="B16" s="128" t="s">
        <v>1641</v>
      </c>
      <c r="C16" s="129"/>
      <c r="D16" s="365">
        <v>0</v>
      </c>
      <c r="E16" s="365">
        <v>0</v>
      </c>
      <c r="F16" s="365">
        <v>0</v>
      </c>
      <c r="G16" s="366">
        <v>0</v>
      </c>
      <c r="H16" s="2"/>
    </row>
    <row r="17" spans="1:8" x14ac:dyDescent="0.25">
      <c r="A17" s="188"/>
      <c r="B17" s="128" t="s">
        <v>1642</v>
      </c>
      <c r="C17" s="129"/>
      <c r="D17" s="365">
        <v>0</v>
      </c>
      <c r="E17" s="365">
        <v>0</v>
      </c>
      <c r="F17" s="367">
        <v>0</v>
      </c>
      <c r="G17" s="368">
        <v>0</v>
      </c>
      <c r="H17" s="2"/>
    </row>
    <row r="18" spans="1:8" x14ac:dyDescent="0.25">
      <c r="A18" s="188"/>
      <c r="B18" s="128" t="s">
        <v>1643</v>
      </c>
      <c r="C18" s="129"/>
      <c r="D18" s="365">
        <v>0</v>
      </c>
      <c r="E18" s="365">
        <v>0</v>
      </c>
      <c r="F18" s="367">
        <v>0</v>
      </c>
      <c r="G18" s="368">
        <v>0</v>
      </c>
      <c r="H18" s="2"/>
    </row>
    <row r="19" spans="1:8" x14ac:dyDescent="0.25">
      <c r="A19" s="188"/>
      <c r="B19" s="290" t="s">
        <v>1644</v>
      </c>
      <c r="C19" s="129"/>
      <c r="D19" s="365">
        <v>0</v>
      </c>
      <c r="E19" s="365">
        <v>0</v>
      </c>
      <c r="F19" s="367">
        <v>0</v>
      </c>
      <c r="G19" s="368">
        <v>0</v>
      </c>
      <c r="H19" s="2"/>
    </row>
    <row r="20" spans="1:8" x14ac:dyDescent="0.25">
      <c r="A20" s="188"/>
      <c r="B20" s="128" t="s">
        <v>100</v>
      </c>
      <c r="C20" s="129"/>
      <c r="D20" s="365">
        <v>0</v>
      </c>
      <c r="E20" s="365">
        <v>0</v>
      </c>
      <c r="F20" s="367">
        <v>0</v>
      </c>
      <c r="G20" s="368">
        <v>0</v>
      </c>
      <c r="H20" s="2"/>
    </row>
    <row r="21" spans="1:8" x14ac:dyDescent="0.25">
      <c r="A21" s="188"/>
      <c r="B21" s="164" t="s">
        <v>1639</v>
      </c>
      <c r="C21" s="166"/>
      <c r="D21" s="369">
        <f>D15</f>
        <v>45740</v>
      </c>
      <c r="E21" s="369">
        <f t="shared" ref="E21:F21" si="1">E15</f>
        <v>45490</v>
      </c>
      <c r="F21" s="369">
        <f t="shared" si="1"/>
        <v>41390</v>
      </c>
      <c r="G21" s="370">
        <f>G15</f>
        <v>37540</v>
      </c>
      <c r="H21" s="2"/>
    </row>
    <row r="22" spans="1:8" x14ac:dyDescent="0.25">
      <c r="A22" s="188"/>
      <c r="B22" s="98"/>
      <c r="C22" s="98"/>
      <c r="D22" s="101"/>
      <c r="E22" s="101"/>
      <c r="F22" s="291"/>
      <c r="G22" s="291"/>
      <c r="H22" s="2"/>
    </row>
    <row r="23" spans="1:8" x14ac:dyDescent="0.25">
      <c r="A23" s="188"/>
      <c r="B23" s="105" t="s">
        <v>250</v>
      </c>
      <c r="C23" s="106"/>
      <c r="D23" s="354">
        <v>45650</v>
      </c>
      <c r="E23" s="355">
        <v>44900</v>
      </c>
      <c r="F23" s="355">
        <v>40800</v>
      </c>
      <c r="G23" s="371">
        <v>36950</v>
      </c>
      <c r="H23" s="2"/>
    </row>
    <row r="24" spans="1:8" x14ac:dyDescent="0.25">
      <c r="A24" s="188"/>
      <c r="B24" s="128" t="s">
        <v>252</v>
      </c>
      <c r="C24" s="129"/>
      <c r="D24" s="357">
        <f>D26-D23-D25</f>
        <v>90</v>
      </c>
      <c r="E24" s="357">
        <f t="shared" ref="E24:F24" si="2">E26-E23-E25</f>
        <v>590</v>
      </c>
      <c r="F24" s="357">
        <f t="shared" si="2"/>
        <v>590</v>
      </c>
      <c r="G24" s="359">
        <f>G26-G23-G25</f>
        <v>590</v>
      </c>
      <c r="H24" s="2"/>
    </row>
    <row r="25" spans="1:8" x14ac:dyDescent="0.25">
      <c r="A25" s="188"/>
      <c r="B25" s="128" t="s">
        <v>100</v>
      </c>
      <c r="C25" s="129"/>
      <c r="D25" s="357">
        <v>0</v>
      </c>
      <c r="E25" s="358">
        <v>0</v>
      </c>
      <c r="F25" s="358">
        <v>0</v>
      </c>
      <c r="G25" s="359">
        <v>0</v>
      </c>
      <c r="H25" s="2"/>
    </row>
    <row r="26" spans="1:8" x14ac:dyDescent="0.25">
      <c r="A26" s="188"/>
      <c r="B26" s="164" t="s">
        <v>1639</v>
      </c>
      <c r="C26" s="166"/>
      <c r="D26" s="361">
        <f>D21</f>
        <v>45740</v>
      </c>
      <c r="E26" s="361">
        <f>E21</f>
        <v>45490</v>
      </c>
      <c r="F26" s="361">
        <f>F21</f>
        <v>41390</v>
      </c>
      <c r="G26" s="362">
        <f>G21</f>
        <v>37540</v>
      </c>
      <c r="H26" s="2"/>
    </row>
    <row r="27" spans="1:8" x14ac:dyDescent="0.25">
      <c r="A27" s="188"/>
      <c r="B27" s="2"/>
      <c r="C27" s="2"/>
      <c r="D27" s="2"/>
      <c r="E27" s="2"/>
      <c r="F27" s="2"/>
      <c r="G27" s="2"/>
      <c r="H27" s="2"/>
    </row>
    <row r="28" spans="1:8" x14ac:dyDescent="0.25">
      <c r="A28" s="188"/>
      <c r="B28" s="2"/>
      <c r="C28" s="2"/>
      <c r="D28" s="2"/>
      <c r="E28" s="2"/>
      <c r="F28" s="2"/>
      <c r="G28" s="2"/>
      <c r="H28" s="2"/>
    </row>
    <row r="29" spans="1:8" x14ac:dyDescent="0.25">
      <c r="A29" s="188" t="s">
        <v>1645</v>
      </c>
      <c r="B29" s="232" t="s">
        <v>1646</v>
      </c>
      <c r="C29" s="2"/>
      <c r="D29" s="2"/>
      <c r="E29" s="2"/>
      <c r="F29" s="2"/>
      <c r="G29" s="2"/>
      <c r="H29" s="2"/>
    </row>
    <row r="30" spans="1:8" x14ac:dyDescent="0.25">
      <c r="A30" s="2"/>
      <c r="B30" s="98"/>
      <c r="C30" s="98"/>
      <c r="D30" s="351">
        <f>D10</f>
        <v>2023</v>
      </c>
      <c r="E30" s="352">
        <f>E10</f>
        <v>2022</v>
      </c>
      <c r="F30" s="352">
        <f>F10</f>
        <v>2021</v>
      </c>
      <c r="G30" s="353">
        <f>G10</f>
        <v>2020</v>
      </c>
      <c r="H30" s="2"/>
    </row>
    <row r="31" spans="1:8" x14ac:dyDescent="0.25">
      <c r="A31" s="188"/>
      <c r="B31" s="105" t="s">
        <v>1637</v>
      </c>
      <c r="C31" s="106"/>
      <c r="D31" s="355">
        <v>4750</v>
      </c>
      <c r="E31" s="355">
        <v>5750</v>
      </c>
      <c r="F31" s="355">
        <v>3000</v>
      </c>
      <c r="G31" s="356">
        <v>1000</v>
      </c>
      <c r="H31" s="2"/>
    </row>
    <row r="32" spans="1:8" x14ac:dyDescent="0.25">
      <c r="A32" s="188"/>
      <c r="B32" s="128" t="s">
        <v>1638</v>
      </c>
      <c r="C32" s="129"/>
      <c r="D32" s="358">
        <f>D33-D31</f>
        <v>2750</v>
      </c>
      <c r="E32" s="358">
        <f t="shared" ref="E32:F32" si="3">E33-E31</f>
        <v>6600</v>
      </c>
      <c r="F32" s="358">
        <f t="shared" si="3"/>
        <v>6000</v>
      </c>
      <c r="G32" s="372">
        <f>G33-G31</f>
        <v>4040</v>
      </c>
      <c r="H32" s="2"/>
    </row>
    <row r="33" spans="1:8" x14ac:dyDescent="0.25">
      <c r="A33" s="188"/>
      <c r="B33" s="164" t="s">
        <v>1639</v>
      </c>
      <c r="C33" s="166"/>
      <c r="D33" s="361">
        <f>D41</f>
        <v>7500</v>
      </c>
      <c r="E33" s="361">
        <f t="shared" ref="E33:F33" si="4">E41</f>
        <v>12350</v>
      </c>
      <c r="F33" s="361">
        <f t="shared" si="4"/>
        <v>9000</v>
      </c>
      <c r="G33" s="362">
        <f>G41</f>
        <v>5040</v>
      </c>
      <c r="H33" s="2"/>
    </row>
    <row r="34" spans="1:8" x14ac:dyDescent="0.25">
      <c r="A34" s="188"/>
      <c r="B34" s="98"/>
      <c r="C34" s="98"/>
      <c r="D34" s="101"/>
      <c r="E34" s="101"/>
      <c r="F34" s="101"/>
      <c r="G34" s="101"/>
      <c r="H34" s="2"/>
    </row>
    <row r="35" spans="1:8" x14ac:dyDescent="0.25">
      <c r="A35" s="188"/>
      <c r="B35" s="105" t="s">
        <v>1640</v>
      </c>
      <c r="C35" s="106"/>
      <c r="D35" s="355">
        <v>7500</v>
      </c>
      <c r="E35" s="355">
        <v>12350</v>
      </c>
      <c r="F35" s="355">
        <v>9000</v>
      </c>
      <c r="G35" s="356">
        <v>5040</v>
      </c>
      <c r="H35" s="2"/>
    </row>
    <row r="36" spans="1:8" x14ac:dyDescent="0.25">
      <c r="A36" s="188"/>
      <c r="B36" s="128" t="s">
        <v>1641</v>
      </c>
      <c r="C36" s="129"/>
      <c r="D36" s="358">
        <v>0</v>
      </c>
      <c r="E36" s="358">
        <v>0</v>
      </c>
      <c r="F36" s="358">
        <v>0</v>
      </c>
      <c r="G36" s="359">
        <v>0</v>
      </c>
      <c r="H36" s="2"/>
    </row>
    <row r="37" spans="1:8" x14ac:dyDescent="0.25">
      <c r="A37" s="188"/>
      <c r="B37" s="128" t="s">
        <v>1642</v>
      </c>
      <c r="C37" s="129"/>
      <c r="D37" s="358">
        <v>0</v>
      </c>
      <c r="E37" s="358">
        <v>0</v>
      </c>
      <c r="F37" s="358">
        <v>0</v>
      </c>
      <c r="G37" s="359">
        <v>0</v>
      </c>
      <c r="H37" s="2"/>
    </row>
    <row r="38" spans="1:8" x14ac:dyDescent="0.25">
      <c r="A38" s="188"/>
      <c r="B38" s="128" t="s">
        <v>1643</v>
      </c>
      <c r="C38" s="129"/>
      <c r="D38" s="358">
        <v>0</v>
      </c>
      <c r="E38" s="358">
        <v>0</v>
      </c>
      <c r="F38" s="358">
        <v>0</v>
      </c>
      <c r="G38" s="359">
        <v>0</v>
      </c>
      <c r="H38" s="2"/>
    </row>
    <row r="39" spans="1:8" x14ac:dyDescent="0.25">
      <c r="A39" s="188"/>
      <c r="B39" s="290" t="s">
        <v>1644</v>
      </c>
      <c r="C39" s="129"/>
      <c r="D39" s="358">
        <v>0</v>
      </c>
      <c r="E39" s="358">
        <v>0</v>
      </c>
      <c r="F39" s="358">
        <v>0</v>
      </c>
      <c r="G39" s="359">
        <v>0</v>
      </c>
      <c r="H39" s="2"/>
    </row>
    <row r="40" spans="1:8" x14ac:dyDescent="0.25">
      <c r="A40" s="188"/>
      <c r="B40" s="128" t="s">
        <v>100</v>
      </c>
      <c r="C40" s="129"/>
      <c r="D40" s="358">
        <v>0</v>
      </c>
      <c r="E40" s="358">
        <v>0</v>
      </c>
      <c r="F40" s="358">
        <v>0</v>
      </c>
      <c r="G40" s="372">
        <v>0</v>
      </c>
      <c r="H40" s="2"/>
    </row>
    <row r="41" spans="1:8" x14ac:dyDescent="0.25">
      <c r="A41" s="188"/>
      <c r="B41" s="164" t="s">
        <v>1639</v>
      </c>
      <c r="C41" s="166"/>
      <c r="D41" s="361">
        <f>D35</f>
        <v>7500</v>
      </c>
      <c r="E41" s="361">
        <f>E35</f>
        <v>12350</v>
      </c>
      <c r="F41" s="361">
        <f>F35</f>
        <v>9000</v>
      </c>
      <c r="G41" s="373">
        <f>G35</f>
        <v>5040</v>
      </c>
      <c r="H41" s="2"/>
    </row>
    <row r="42" spans="1:8" x14ac:dyDescent="0.25">
      <c r="A42" s="188"/>
      <c r="B42" s="98"/>
      <c r="C42" s="98"/>
      <c r="D42" s="101"/>
      <c r="E42" s="101"/>
      <c r="F42" s="101"/>
      <c r="G42" s="101"/>
      <c r="H42" s="2"/>
    </row>
    <row r="43" spans="1:8" x14ac:dyDescent="0.25">
      <c r="A43" s="188"/>
      <c r="B43" s="105" t="s">
        <v>250</v>
      </c>
      <c r="C43" s="106"/>
      <c r="D43" s="355">
        <v>7500</v>
      </c>
      <c r="E43" s="355">
        <v>12350</v>
      </c>
      <c r="F43" s="355">
        <v>9000</v>
      </c>
      <c r="G43" s="356">
        <v>5040</v>
      </c>
      <c r="H43" s="2"/>
    </row>
    <row r="44" spans="1:8" x14ac:dyDescent="0.25">
      <c r="A44" s="188"/>
      <c r="B44" s="128" t="s">
        <v>252</v>
      </c>
      <c r="C44" s="129"/>
      <c r="D44" s="358">
        <f>D46-D43-D45</f>
        <v>0</v>
      </c>
      <c r="E44" s="358">
        <f t="shared" ref="E44:F44" si="5">E46-E43-E45</f>
        <v>0</v>
      </c>
      <c r="F44" s="358">
        <f t="shared" si="5"/>
        <v>0</v>
      </c>
      <c r="G44" s="359">
        <f>G46-G43-G45</f>
        <v>0</v>
      </c>
      <c r="H44" s="2"/>
    </row>
    <row r="45" spans="1:8" x14ac:dyDescent="0.25">
      <c r="A45" s="188"/>
      <c r="B45" s="128" t="s">
        <v>100</v>
      </c>
      <c r="C45" s="129"/>
      <c r="D45" s="358">
        <v>0</v>
      </c>
      <c r="E45" s="358">
        <v>0</v>
      </c>
      <c r="F45" s="358">
        <v>0</v>
      </c>
      <c r="G45" s="359">
        <v>0</v>
      </c>
      <c r="H45" s="2"/>
    </row>
    <row r="46" spans="1:8" x14ac:dyDescent="0.25">
      <c r="A46" s="188"/>
      <c r="B46" s="164" t="s">
        <v>1639</v>
      </c>
      <c r="C46" s="166"/>
      <c r="D46" s="361">
        <f>D41</f>
        <v>7500</v>
      </c>
      <c r="E46" s="361">
        <f t="shared" ref="E46:F46" si="6">E41</f>
        <v>12350</v>
      </c>
      <c r="F46" s="361">
        <f t="shared" si="6"/>
        <v>9000</v>
      </c>
      <c r="G46" s="373">
        <f>G41</f>
        <v>5040</v>
      </c>
      <c r="H46" s="2"/>
    </row>
    <row r="47" spans="1:8" x14ac:dyDescent="0.25">
      <c r="A47" s="188"/>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SG-SFH-HTT-Covered-Bond-Label-Reporting-30-09-2023</dc:title>
  <dc:creator>Societe Generale</dc:creator>
  <cp:lastModifiedBy>ANDRE Patrick CommEde</cp:lastModifiedBy>
  <cp:lastPrinted>2023-10-27T18:49:54Z</cp:lastPrinted>
  <dcterms:created xsi:type="dcterms:W3CDTF">2020-12-29T15:50:15Z</dcterms:created>
  <dcterms:modified xsi:type="dcterms:W3CDTF">2023-10-31T09:28:38Z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