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66925"/>
  <mc:AlternateContent xmlns:mc="http://schemas.openxmlformats.org/markup-compatibility/2006">
    <mc:Choice Requires="x15">
      <x15ac:absPath xmlns:x15ac="http://schemas.microsoft.com/office/spreadsheetml/2010/11/ac" url="F:\OPER-FIN-CMF-SCF\MO DEVL\ECBC SG SCF &amp; SG SFH\2023-07-31\"/>
    </mc:Choice>
  </mc:AlternateContent>
  <xr:revisionPtr revIDLastSave="0" documentId="8_{5ED5B87F-9BAB-4BB6-A1F7-2D456BCE0DAB}" xr6:coauthVersionLast="47" xr6:coauthVersionMax="47" xr10:uidLastSave="{00000000-0000-0000-0000-000000000000}"/>
  <bookViews>
    <workbookView xWindow="20370" yWindow="-7245" windowWidth="38640" windowHeight="21240" tabRatio="894" xr2:uid="{881A0C35-7E2D-4529-B3D1-EE1DBA58B7EE}"/>
  </bookViews>
  <sheets>
    <sheet name="Introduction" sheetId="1" r:id="rId1"/>
    <sheet name="A. HTT General" sheetId="10" r:id="rId2"/>
    <sheet name="B1. HTT Mortgage Assets" sheetId="4" r:id="rId3"/>
    <sheet name="C. HTT Harmonised Glossary" sheetId="5" r:id="rId4"/>
    <sheet name="E. Optional ECB-ECAIs data" sheetId="6" r:id="rId5"/>
    <sheet name="Overview" sheetId="7" r:id="rId6"/>
    <sheet name="Residential" sheetId="8" r:id="rId7"/>
    <sheet name="Covered Bonds" sheetId="9" r:id="rId8"/>
  </sheets>
  <externalReferences>
    <externalReference r:id="rId9"/>
    <externalReference r:id="rId10"/>
  </externalReferences>
  <definedNames>
    <definedName name="_xlnm.Print_Area" localSheetId="1">'A. HTT General'!$A$1:$G$365</definedName>
    <definedName name="_xlnm.Print_Area" localSheetId="2">'B1. HTT Mortgage Assets'!$A$1:$G$622</definedName>
    <definedName name="_xlnm.Print_Area" localSheetId="3">'C. HTT Harmonised Glossary'!$C$1:$C$57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Residential!$A$1:$F$48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9" l="1"/>
  <c r="G46" i="9" s="1"/>
  <c r="G44" i="9" s="1"/>
  <c r="F41" i="9"/>
  <c r="F46" i="9" s="1"/>
  <c r="F44" i="9" s="1"/>
  <c r="E41" i="9"/>
  <c r="E46" i="9" s="1"/>
  <c r="E44" i="9" s="1"/>
  <c r="D41" i="9"/>
  <c r="D46" i="9" s="1"/>
  <c r="D44" i="9" s="1"/>
  <c r="G33" i="9"/>
  <c r="F33" i="9"/>
  <c r="F32" i="9" s="1"/>
  <c r="E33" i="9"/>
  <c r="D33" i="9"/>
  <c r="G32" i="9"/>
  <c r="E32" i="9"/>
  <c r="D32" i="9"/>
  <c r="G21" i="9"/>
  <c r="G26" i="9" s="1"/>
  <c r="G24" i="9" s="1"/>
  <c r="F21" i="9"/>
  <c r="F26" i="9" s="1"/>
  <c r="F24" i="9" s="1"/>
  <c r="E21" i="9"/>
  <c r="E26" i="9" s="1"/>
  <c r="E24" i="9" s="1"/>
  <c r="D21" i="9"/>
  <c r="D26" i="9" s="1"/>
  <c r="D24" i="9" s="1"/>
  <c r="G13" i="9"/>
  <c r="F13" i="9"/>
  <c r="E13" i="9"/>
  <c r="D13" i="9"/>
  <c r="G12" i="9"/>
  <c r="F12" i="9"/>
  <c r="E12" i="9"/>
  <c r="D12" i="9"/>
  <c r="F10" i="9"/>
  <c r="F30" i="9" s="1"/>
  <c r="D10" i="9"/>
  <c r="G10" i="9" s="1"/>
  <c r="G30" i="9" s="1"/>
  <c r="D117" i="7"/>
  <c r="C117" i="7"/>
  <c r="D115" i="7"/>
  <c r="C115" i="7"/>
  <c r="J100" i="7"/>
  <c r="I100" i="7"/>
  <c r="H100" i="7"/>
  <c r="G100" i="7"/>
  <c r="F100" i="7"/>
  <c r="E100" i="7"/>
  <c r="D100" i="7"/>
  <c r="J96" i="7"/>
  <c r="I96" i="7"/>
  <c r="H96" i="7"/>
  <c r="G96" i="7"/>
  <c r="F96" i="7"/>
  <c r="E96" i="7"/>
  <c r="D96" i="7"/>
  <c r="D95" i="7"/>
  <c r="J87" i="7"/>
  <c r="I87" i="7"/>
  <c r="H87" i="7"/>
  <c r="G87" i="7"/>
  <c r="F87" i="7"/>
  <c r="E87" i="7"/>
  <c r="D87" i="7"/>
  <c r="J85" i="7"/>
  <c r="I85" i="7"/>
  <c r="H85" i="7"/>
  <c r="G85" i="7"/>
  <c r="F85" i="7"/>
  <c r="E85" i="7"/>
  <c r="D84" i="7"/>
  <c r="D85" i="7" s="1"/>
  <c r="D76" i="7"/>
  <c r="D73" i="7"/>
  <c r="E61" i="7"/>
  <c r="E58" i="7"/>
  <c r="E57" i="7" s="1"/>
  <c r="F41" i="7"/>
  <c r="E41" i="7"/>
  <c r="G622" i="4"/>
  <c r="F622" i="4"/>
  <c r="G621" i="4"/>
  <c r="F621" i="4"/>
  <c r="G620" i="4"/>
  <c r="G619" i="4"/>
  <c r="G618" i="4"/>
  <c r="F618" i="4"/>
  <c r="D618" i="4"/>
  <c r="C618" i="4"/>
  <c r="G617" i="4"/>
  <c r="G616" i="4"/>
  <c r="G615" i="4"/>
  <c r="G614" i="4"/>
  <c r="G613" i="4"/>
  <c r="G612" i="4"/>
  <c r="G611" i="4"/>
  <c r="G610" i="4"/>
  <c r="G609" i="4"/>
  <c r="G608" i="4"/>
  <c r="G607" i="4"/>
  <c r="G606" i="4"/>
  <c r="G605" i="4"/>
  <c r="G604" i="4"/>
  <c r="D601" i="4"/>
  <c r="C601" i="4"/>
  <c r="G600" i="4"/>
  <c r="F600" i="4"/>
  <c r="G599" i="4"/>
  <c r="F599" i="4"/>
  <c r="G598" i="4"/>
  <c r="G601" i="4" s="1"/>
  <c r="F598" i="4"/>
  <c r="G597" i="4"/>
  <c r="F597" i="4"/>
  <c r="F601" i="4" s="1"/>
  <c r="D585" i="4"/>
  <c r="C585" i="4"/>
  <c r="F584" i="4" s="1"/>
  <c r="G584" i="4"/>
  <c r="G583" i="4"/>
  <c r="F583" i="4"/>
  <c r="G579" i="4"/>
  <c r="G578" i="4"/>
  <c r="F578" i="4"/>
  <c r="G577" i="4"/>
  <c r="G576" i="4"/>
  <c r="F576" i="4"/>
  <c r="G575" i="4"/>
  <c r="G574" i="4"/>
  <c r="F574" i="4"/>
  <c r="G573" i="4"/>
  <c r="G585" i="4" s="1"/>
  <c r="G572" i="4"/>
  <c r="F572" i="4"/>
  <c r="D567" i="4"/>
  <c r="C567" i="4"/>
  <c r="F566" i="4" s="1"/>
  <c r="G566" i="4"/>
  <c r="G565" i="4"/>
  <c r="F565" i="4"/>
  <c r="G564" i="4"/>
  <c r="G563" i="4"/>
  <c r="F563" i="4"/>
  <c r="G562" i="4"/>
  <c r="G561" i="4"/>
  <c r="F561" i="4"/>
  <c r="G560" i="4"/>
  <c r="G559" i="4"/>
  <c r="F559" i="4"/>
  <c r="G558" i="4"/>
  <c r="G557" i="4"/>
  <c r="F557" i="4"/>
  <c r="G556" i="4"/>
  <c r="G555" i="4"/>
  <c r="F555" i="4"/>
  <c r="G554" i="4"/>
  <c r="G553" i="4"/>
  <c r="F553" i="4"/>
  <c r="G552" i="4"/>
  <c r="G551" i="4"/>
  <c r="F551" i="4"/>
  <c r="G550" i="4"/>
  <c r="G567" i="4" s="1"/>
  <c r="G549" i="4"/>
  <c r="F549" i="4"/>
  <c r="D544" i="4"/>
  <c r="C544" i="4"/>
  <c r="F543" i="4" s="1"/>
  <c r="G543" i="4"/>
  <c r="G542" i="4"/>
  <c r="F542" i="4"/>
  <c r="G541" i="4"/>
  <c r="G540" i="4"/>
  <c r="F540" i="4"/>
  <c r="G539" i="4"/>
  <c r="G538" i="4"/>
  <c r="F538" i="4"/>
  <c r="G537" i="4"/>
  <c r="G536" i="4"/>
  <c r="F536" i="4"/>
  <c r="G535" i="4"/>
  <c r="G534" i="4"/>
  <c r="F534" i="4"/>
  <c r="G533" i="4"/>
  <c r="G532" i="4"/>
  <c r="F532" i="4"/>
  <c r="G531" i="4"/>
  <c r="G530" i="4"/>
  <c r="F530" i="4"/>
  <c r="G529" i="4"/>
  <c r="G528" i="4"/>
  <c r="F528" i="4"/>
  <c r="G527" i="4"/>
  <c r="G544" i="4" s="1"/>
  <c r="G526" i="4"/>
  <c r="F526" i="4"/>
  <c r="G493" i="4"/>
  <c r="G491" i="4"/>
  <c r="G489" i="4"/>
  <c r="D487" i="4"/>
  <c r="G492" i="4" s="1"/>
  <c r="C487" i="4"/>
  <c r="F492" i="4" s="1"/>
  <c r="G486" i="4"/>
  <c r="G485" i="4"/>
  <c r="F485" i="4"/>
  <c r="G484" i="4"/>
  <c r="G483" i="4"/>
  <c r="F483" i="4"/>
  <c r="G482" i="4"/>
  <c r="G481" i="4"/>
  <c r="F481" i="4"/>
  <c r="G480" i="4"/>
  <c r="G487" i="4" s="1"/>
  <c r="G479" i="4"/>
  <c r="F479" i="4"/>
  <c r="G471" i="4"/>
  <c r="G469" i="4"/>
  <c r="G467" i="4"/>
  <c r="D465" i="4"/>
  <c r="G470" i="4" s="1"/>
  <c r="C465" i="4"/>
  <c r="F470" i="4" s="1"/>
  <c r="G464" i="4"/>
  <c r="G463" i="4"/>
  <c r="F463" i="4"/>
  <c r="G462" i="4"/>
  <c r="G461" i="4"/>
  <c r="F461" i="4"/>
  <c r="G460" i="4"/>
  <c r="G459" i="4"/>
  <c r="F459" i="4"/>
  <c r="G458" i="4"/>
  <c r="G465" i="4" s="1"/>
  <c r="G457" i="4"/>
  <c r="F457" i="4"/>
  <c r="D452" i="4"/>
  <c r="C452" i="4"/>
  <c r="F451" i="4" s="1"/>
  <c r="G451" i="4"/>
  <c r="G450" i="4"/>
  <c r="F450" i="4"/>
  <c r="G449" i="4"/>
  <c r="G448" i="4"/>
  <c r="F448" i="4"/>
  <c r="G447" i="4"/>
  <c r="G446" i="4"/>
  <c r="F446" i="4"/>
  <c r="G445" i="4"/>
  <c r="G444" i="4"/>
  <c r="F444" i="4"/>
  <c r="G443" i="4"/>
  <c r="G442" i="4"/>
  <c r="F442" i="4"/>
  <c r="G441" i="4"/>
  <c r="G440" i="4"/>
  <c r="F440" i="4"/>
  <c r="G439" i="4"/>
  <c r="G438" i="4"/>
  <c r="F438" i="4"/>
  <c r="G437" i="4"/>
  <c r="G436" i="4"/>
  <c r="F436" i="4"/>
  <c r="G435" i="4"/>
  <c r="G434" i="4"/>
  <c r="F434" i="4"/>
  <c r="G433" i="4"/>
  <c r="G432" i="4"/>
  <c r="F432" i="4"/>
  <c r="G431" i="4"/>
  <c r="G430" i="4"/>
  <c r="F430" i="4"/>
  <c r="G429" i="4"/>
  <c r="G452" i="4" s="1"/>
  <c r="G428" i="4"/>
  <c r="F428" i="4"/>
  <c r="G384" i="4"/>
  <c r="G383" i="4"/>
  <c r="G382" i="4"/>
  <c r="G381" i="4"/>
  <c r="G380" i="4"/>
  <c r="G379" i="4"/>
  <c r="G378" i="4"/>
  <c r="G377" i="4"/>
  <c r="G376" i="4"/>
  <c r="G375" i="4"/>
  <c r="D372" i="4"/>
  <c r="G370" i="4" s="1"/>
  <c r="C372" i="4"/>
  <c r="F371" i="4"/>
  <c r="F370" i="4"/>
  <c r="F369" i="4"/>
  <c r="F372" i="4" s="1"/>
  <c r="G368" i="4"/>
  <c r="F368" i="4"/>
  <c r="D365" i="4"/>
  <c r="G364" i="4" s="1"/>
  <c r="C365" i="4"/>
  <c r="F364" i="4"/>
  <c r="G363" i="4"/>
  <c r="F363" i="4"/>
  <c r="F362" i="4"/>
  <c r="G361" i="4"/>
  <c r="F361" i="4"/>
  <c r="F360" i="4"/>
  <c r="G359" i="4"/>
  <c r="F359" i="4"/>
  <c r="F358" i="4"/>
  <c r="F365" i="4" s="1"/>
  <c r="D346" i="4"/>
  <c r="C346" i="4"/>
  <c r="G345" i="4"/>
  <c r="F345" i="4"/>
  <c r="G344" i="4"/>
  <c r="F344" i="4"/>
  <c r="G340" i="4"/>
  <c r="F340" i="4"/>
  <c r="G339" i="4"/>
  <c r="F339" i="4"/>
  <c r="G338" i="4"/>
  <c r="F338" i="4"/>
  <c r="G337" i="4"/>
  <c r="F337" i="4"/>
  <c r="G336" i="4"/>
  <c r="F336" i="4"/>
  <c r="G335" i="4"/>
  <c r="F335" i="4"/>
  <c r="G334" i="4"/>
  <c r="G346" i="4" s="1"/>
  <c r="F334" i="4"/>
  <c r="G333" i="4"/>
  <c r="F333" i="4"/>
  <c r="F346" i="4" s="1"/>
  <c r="D328" i="4"/>
  <c r="C328" i="4"/>
  <c r="F310" i="4" s="1"/>
  <c r="F328" i="4" s="1"/>
  <c r="G310" i="4"/>
  <c r="G328" i="4" s="1"/>
  <c r="D305" i="4"/>
  <c r="G304" i="4" s="1"/>
  <c r="C305" i="4"/>
  <c r="F304" i="4"/>
  <c r="G303" i="4"/>
  <c r="F303" i="4"/>
  <c r="F302" i="4"/>
  <c r="G301" i="4"/>
  <c r="F301" i="4"/>
  <c r="F300" i="4"/>
  <c r="G299" i="4"/>
  <c r="F299" i="4"/>
  <c r="F298" i="4"/>
  <c r="G297" i="4"/>
  <c r="F297" i="4"/>
  <c r="F296" i="4"/>
  <c r="G295" i="4"/>
  <c r="F295" i="4"/>
  <c r="F294" i="4"/>
  <c r="G293" i="4"/>
  <c r="F293" i="4"/>
  <c r="F292" i="4"/>
  <c r="G291" i="4"/>
  <c r="F291" i="4"/>
  <c r="F290" i="4"/>
  <c r="G289" i="4"/>
  <c r="F289" i="4"/>
  <c r="F288" i="4"/>
  <c r="F305" i="4" s="1"/>
  <c r="G287" i="4"/>
  <c r="F287" i="4"/>
  <c r="D248" i="4"/>
  <c r="D249" i="4" s="1"/>
  <c r="C248" i="4"/>
  <c r="C249" i="4" s="1"/>
  <c r="D226" i="4"/>
  <c r="D227" i="4" s="1"/>
  <c r="C226" i="4"/>
  <c r="C227" i="4" s="1"/>
  <c r="D214" i="4"/>
  <c r="G194" i="4" s="1"/>
  <c r="C214" i="4"/>
  <c r="F195" i="4"/>
  <c r="F194" i="4"/>
  <c r="F193" i="4"/>
  <c r="G192" i="4"/>
  <c r="F192" i="4"/>
  <c r="F191" i="4"/>
  <c r="F214" i="4" s="1"/>
  <c r="G190" i="4"/>
  <c r="F190" i="4"/>
  <c r="F181" i="4"/>
  <c r="F180" i="4"/>
  <c r="F174" i="4"/>
  <c r="F173" i="4"/>
  <c r="F172" i="4"/>
  <c r="F171" i="4"/>
  <c r="F170" i="4"/>
  <c r="F162" i="4"/>
  <c r="C161" i="4"/>
  <c r="F161" i="4" s="1"/>
  <c r="F160" i="4"/>
  <c r="F152" i="4"/>
  <c r="C151" i="4"/>
  <c r="F151" i="4" s="1"/>
  <c r="F150"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76" i="4"/>
  <c r="F72" i="4"/>
  <c r="F54" i="4"/>
  <c r="C44" i="4"/>
  <c r="F44" i="4" s="1"/>
  <c r="F36" i="4"/>
  <c r="F28" i="4"/>
  <c r="F15" i="4"/>
  <c r="C15" i="4"/>
  <c r="C304" i="10"/>
  <c r="C303" i="10"/>
  <c r="C302" i="10"/>
  <c r="C298" i="10"/>
  <c r="C297" i="10"/>
  <c r="C296" i="10"/>
  <c r="C295" i="10"/>
  <c r="D293" i="10"/>
  <c r="C293" i="10"/>
  <c r="C292" i="10"/>
  <c r="C291" i="10"/>
  <c r="C289" i="10"/>
  <c r="C288" i="10"/>
  <c r="G218" i="10"/>
  <c r="C179" i="10"/>
  <c r="C217" i="10" s="1"/>
  <c r="C167" i="10"/>
  <c r="F166" i="10"/>
  <c r="F167" i="10" s="1"/>
  <c r="D166" i="10"/>
  <c r="F165" i="10"/>
  <c r="D165" i="10"/>
  <c r="F164" i="10"/>
  <c r="D164" i="10"/>
  <c r="D167" i="10" s="1"/>
  <c r="G166" i="10" s="1"/>
  <c r="C156" i="10"/>
  <c r="F138" i="10" s="1"/>
  <c r="F156" i="10" s="1"/>
  <c r="G138" i="10"/>
  <c r="G156" i="10" s="1"/>
  <c r="D138" i="10"/>
  <c r="D156" i="10" s="1"/>
  <c r="F130" i="10"/>
  <c r="C130" i="10"/>
  <c r="F112" i="10"/>
  <c r="D112" i="10"/>
  <c r="D130" i="10" s="1"/>
  <c r="G112" i="10" s="1"/>
  <c r="G130" i="10" s="1"/>
  <c r="D100" i="10"/>
  <c r="C100" i="10"/>
  <c r="F99" i="10"/>
  <c r="F98" i="10"/>
  <c r="F97" i="10"/>
  <c r="F96" i="10"/>
  <c r="F95" i="10"/>
  <c r="G94" i="10"/>
  <c r="F94" i="10"/>
  <c r="F93" i="10"/>
  <c r="F100" i="10" s="1"/>
  <c r="D77" i="10"/>
  <c r="C77" i="10"/>
  <c r="F76" i="10" s="1"/>
  <c r="G76" i="10"/>
  <c r="G75" i="10"/>
  <c r="F75" i="10"/>
  <c r="G74" i="10"/>
  <c r="G73" i="10"/>
  <c r="F73" i="10"/>
  <c r="G72" i="10"/>
  <c r="G71" i="10"/>
  <c r="F71" i="10"/>
  <c r="G70" i="10"/>
  <c r="G77" i="10" s="1"/>
  <c r="C307" i="10"/>
  <c r="G99" i="10" l="1"/>
  <c r="G97" i="10"/>
  <c r="G95" i="10"/>
  <c r="G93" i="10"/>
  <c r="G233" i="4"/>
  <c r="G229" i="4"/>
  <c r="G223" i="4"/>
  <c r="G219" i="4"/>
  <c r="G232" i="4"/>
  <c r="G230" i="4"/>
  <c r="G228" i="4"/>
  <c r="G224" i="4"/>
  <c r="G222" i="4"/>
  <c r="G220" i="4"/>
  <c r="G231" i="4"/>
  <c r="G225" i="4"/>
  <c r="G221" i="4"/>
  <c r="G98" i="10"/>
  <c r="F255" i="4"/>
  <c r="F253" i="4"/>
  <c r="F251" i="4"/>
  <c r="F247" i="4"/>
  <c r="F245" i="4"/>
  <c r="F243" i="4"/>
  <c r="F241" i="4"/>
  <c r="F254" i="4"/>
  <c r="F252" i="4"/>
  <c r="F250" i="4"/>
  <c r="F248" i="4" s="1"/>
  <c r="F246" i="4"/>
  <c r="F244" i="4"/>
  <c r="F242" i="4"/>
  <c r="G217" i="10"/>
  <c r="G220" i="10" s="1"/>
  <c r="C220" i="10"/>
  <c r="F232" i="4"/>
  <c r="F230" i="4"/>
  <c r="F228" i="4"/>
  <c r="F224" i="4"/>
  <c r="F222" i="4"/>
  <c r="F220" i="4"/>
  <c r="F233" i="4"/>
  <c r="F231" i="4"/>
  <c r="F229" i="4"/>
  <c r="F225" i="4"/>
  <c r="F223" i="4"/>
  <c r="F221" i="4"/>
  <c r="F219" i="4"/>
  <c r="G96" i="10"/>
  <c r="G165" i="10"/>
  <c r="G252" i="4"/>
  <c r="G244" i="4"/>
  <c r="G255" i="4"/>
  <c r="G253" i="4"/>
  <c r="G251" i="4"/>
  <c r="G247" i="4"/>
  <c r="G245" i="4"/>
  <c r="G243" i="4"/>
  <c r="G241" i="4"/>
  <c r="G254" i="4"/>
  <c r="G250" i="4"/>
  <c r="G246" i="4"/>
  <c r="G242" i="4"/>
  <c r="C56" i="10"/>
  <c r="F70" i="10"/>
  <c r="F77" i="10" s="1"/>
  <c r="F72" i="10"/>
  <c r="F74" i="10"/>
  <c r="G164" i="10"/>
  <c r="G167" i="10" s="1"/>
  <c r="F177" i="10"/>
  <c r="C187" i="4"/>
  <c r="G191" i="4"/>
  <c r="G214" i="4" s="1"/>
  <c r="G193" i="4"/>
  <c r="G195" i="4"/>
  <c r="G288" i="4"/>
  <c r="G305" i="4" s="1"/>
  <c r="G290" i="4"/>
  <c r="G292" i="4"/>
  <c r="G294" i="4"/>
  <c r="G296" i="4"/>
  <c r="G298" i="4"/>
  <c r="G300" i="4"/>
  <c r="G302" i="4"/>
  <c r="G358" i="4"/>
  <c r="G360" i="4"/>
  <c r="G362" i="4"/>
  <c r="G369" i="4"/>
  <c r="G372" i="4" s="1"/>
  <c r="G371" i="4"/>
  <c r="G466" i="4"/>
  <c r="G468" i="4"/>
  <c r="G488" i="4"/>
  <c r="G490" i="4"/>
  <c r="D30" i="9"/>
  <c r="F429" i="4"/>
  <c r="F452" i="4" s="1"/>
  <c r="F431" i="4"/>
  <c r="F433" i="4"/>
  <c r="F435" i="4"/>
  <c r="F437" i="4"/>
  <c r="F439" i="4"/>
  <c r="F441" i="4"/>
  <c r="F443" i="4"/>
  <c r="F445" i="4"/>
  <c r="F447" i="4"/>
  <c r="F449" i="4"/>
  <c r="F458" i="4"/>
  <c r="F460" i="4"/>
  <c r="F465" i="4" s="1"/>
  <c r="F462" i="4"/>
  <c r="F464" i="4"/>
  <c r="F467" i="4"/>
  <c r="F469" i="4"/>
  <c r="F471" i="4"/>
  <c r="F480" i="4"/>
  <c r="F482" i="4"/>
  <c r="F484" i="4"/>
  <c r="F487" i="4" s="1"/>
  <c r="F486" i="4"/>
  <c r="F489" i="4"/>
  <c r="F491" i="4"/>
  <c r="F493" i="4"/>
  <c r="F527" i="4"/>
  <c r="F544" i="4" s="1"/>
  <c r="F529" i="4"/>
  <c r="F531" i="4"/>
  <c r="F533" i="4"/>
  <c r="F535" i="4"/>
  <c r="F537" i="4"/>
  <c r="F539" i="4"/>
  <c r="F541" i="4"/>
  <c r="F550" i="4"/>
  <c r="F567" i="4" s="1"/>
  <c r="F552" i="4"/>
  <c r="F554" i="4"/>
  <c r="F556" i="4"/>
  <c r="F558" i="4"/>
  <c r="F560" i="4"/>
  <c r="F562" i="4"/>
  <c r="F564" i="4"/>
  <c r="F573" i="4"/>
  <c r="F585" i="4" s="1"/>
  <c r="F575" i="4"/>
  <c r="F577" i="4"/>
  <c r="F579" i="4"/>
  <c r="E10" i="9"/>
  <c r="E30" i="9" s="1"/>
  <c r="C193" i="10"/>
  <c r="F174" i="10"/>
  <c r="F179" i="10" s="1"/>
  <c r="C187" i="10"/>
  <c r="F466" i="4"/>
  <c r="F468" i="4"/>
  <c r="F488" i="4"/>
  <c r="F490" i="4"/>
  <c r="G226" i="4" l="1"/>
  <c r="C58" i="10"/>
  <c r="F56" i="10"/>
  <c r="C207" i="10"/>
  <c r="C208" i="10" s="1"/>
  <c r="F193" i="10" s="1"/>
  <c r="F207" i="10" s="1"/>
  <c r="F208" i="10" s="1"/>
  <c r="G365" i="4"/>
  <c r="G248" i="4"/>
  <c r="G249" i="4" s="1"/>
  <c r="F226" i="4"/>
  <c r="F227" i="4" s="1"/>
  <c r="C313" i="10"/>
  <c r="F187" i="10"/>
  <c r="F249" i="4"/>
  <c r="G227" i="4"/>
  <c r="G100" i="10"/>
  <c r="F54" i="10" l="1"/>
  <c r="F218" i="10"/>
  <c r="F53" i="10"/>
  <c r="F58" i="10" s="1"/>
  <c r="C38" i="10"/>
  <c r="D45" i="10" s="1"/>
  <c r="F217" i="10"/>
  <c r="F220" i="10" l="1"/>
</calcChain>
</file>

<file path=xl/sharedStrings.xml><?xml version="1.0" encoding="utf-8"?>
<sst xmlns="http://schemas.openxmlformats.org/spreadsheetml/2006/main" count="2279" uniqueCount="1647">
  <si>
    <t>Harmonised Transparency Template</t>
  </si>
  <si>
    <t>2023 Version</t>
  </si>
  <si>
    <t>France</t>
  </si>
  <si>
    <t>Société Générale SFH</t>
  </si>
  <si>
    <t>Reporting Date: 31/07/23</t>
  </si>
  <si>
    <t>Cut-off Date: 31/07/23</t>
  </si>
  <si>
    <t>Index</t>
  </si>
  <si>
    <t>Worksheet A: HTT General</t>
  </si>
  <si>
    <t>Tab 1: Harmonised Transparency Template</t>
  </si>
  <si>
    <t>Worksheet B1: HTT Mortgage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</si>
  <si>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</si>
  <si>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</si>
  <si>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</si>
  <si>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</si>
  <si>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</si>
  <si>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</si>
  <si>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</si>
  <si>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</si>
  <si>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</si>
  <si>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</si>
  <si>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</si>
  <si>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</si>
  <si>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</si>
  <si>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</si>
  <si>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</si>
  <si>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</si>
  <si>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</si>
  <si>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</si>
  <si>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</si>
  <si>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</si>
  <si>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</si>
  <si>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</si>
  <si>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</si>
  <si>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</si>
  <si>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31/07/23</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</si>
  <si>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</si>
  <si>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</si>
  <si>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</si>
  <si>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</si>
  <si>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</si>
  <si>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</si>
  <si>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</si>
  <si>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</si>
  <si>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</si>
  <si>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</si>
  <si>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</si>
  <si>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</si>
  <si>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</si>
  <si>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</si>
  <si>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</si>
  <si>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</si>
  <si>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</si>
  <si>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</si>
  <si>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</si>
  <si>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</si>
  <si>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</si>
  <si>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</si>
  <si>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</si>
  <si>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</si>
  <si>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</si>
  <si>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</si>
  <si>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</si>
  <si>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</si>
  <si>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</si>
  <si>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</si>
  <si>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</si>
  <si>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</si>
  <si>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</si>
  <si>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</si>
  <si>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</si>
  <si>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</si>
  <si>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</si>
  <si>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</si>
  <si>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</si>
  <si>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</si>
  <si>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</si>
  <si>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</si>
  <si>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</si>
  <si>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</si>
  <si>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</si>
  <si>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SFH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</si>
  <si>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</si>
  <si>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</si>
  <si>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</si>
  <si>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</si>
  <si>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</si>
  <si>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</si>
  <si>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</si>
  <si>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</si>
  <si>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</si>
  <si>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</si>
  <si>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</si>
  <si>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</si>
  <si>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</si>
  <si>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</si>
  <si>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</si>
  <si>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</si>
  <si>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</si>
  <si>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</si>
  <si>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</si>
  <si>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</si>
  <si>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</si>
  <si>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</si>
  <si>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</si>
  <si>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</si>
  <si>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</si>
  <si>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</si>
  <si>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</si>
  <si>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</si>
  <si>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</si>
  <si>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</si>
  <si>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</si>
  <si>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</si>
  <si>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</si>
  <si>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</si>
  <si>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</si>
  <si>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</si>
  <si>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</si>
  <si>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</si>
  <si>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</si>
  <si>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</si>
  <si>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</si>
  <si>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</si>
  <si>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</si>
  <si>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</si>
  <si>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</si>
  <si>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</si>
  <si>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</si>
  <si>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</si>
  <si>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</si>
  <si>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</si>
  <si>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</si>
  <si>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</si>
  <si>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</si>
  <si>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</si>
  <si>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</si>
  <si>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</si>
  <si>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</si>
  <si>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</si>
  <si>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</si>
  <si>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</si>
  <si>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</si>
  <si>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</si>
  <si>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</si>
  <si>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</si>
  <si>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</si>
  <si>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</si>
  <si>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</si>
  <si>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</si>
  <si>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</si>
  <si>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</si>
  <si>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</si>
  <si>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</si>
  <si>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</si>
  <si>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</si>
  <si>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</si>
  <si>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</si>
  <si>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</si>
  <si>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</si>
  <si>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</si>
  <si>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</si>
  <si>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</si>
  <si>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</si>
  <si>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</si>
  <si>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</si>
  <si>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</si>
  <si>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</si>
  <si>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</si>
  <si>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</si>
  <si>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</si>
  <si>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</si>
  <si>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</si>
  <si>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</si>
  <si>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</si>
  <si>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</si>
  <si>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</si>
  <si>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</si>
  <si>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</si>
  <si>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</si>
  <si>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</si>
  <si>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</si>
  <si>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</si>
  <si>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</si>
  <si>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</si>
  <si>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</si>
  <si>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</si>
  <si>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</si>
  <si>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</si>
  <si>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</si>
  <si>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</si>
  <si>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</si>
  <si>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</si>
  <si>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</si>
  <si>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</si>
  <si>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</si>
  <si>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</si>
  <si>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</si>
  <si>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</si>
  <si>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</si>
  <si>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</si>
  <si>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</si>
  <si>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</si>
  <si>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</si>
  <si>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</si>
  <si>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</si>
  <si>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</si>
  <si>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</si>
  <si>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</si>
  <si>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</si>
  <si>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</si>
  <si>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</si>
  <si>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</si>
  <si>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</si>
  <si>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</si>
  <si>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</si>
  <si>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</si>
  <si>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</si>
  <si>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</si>
  <si>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</si>
  <si>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</si>
  <si>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</si>
  <si>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</si>
  <si>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</si>
  <si>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</si>
  <si>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</si>
  <si>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</si>
  <si>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</si>
  <si>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</si>
  <si>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</si>
  <si>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</si>
  <si>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</si>
  <si>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</si>
  <si>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</si>
  <si>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</si>
  <si>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</si>
  <si>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</si>
  <si>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</si>
  <si>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</si>
  <si>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</si>
  <si>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</si>
  <si>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</si>
  <si>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</si>
  <si>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</si>
  <si>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</si>
  <si>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</si>
  <si>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</si>
  <si>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</si>
  <si>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</si>
  <si>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</si>
  <si>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</si>
  <si>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</si>
  <si>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</si>
  <si>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</si>
  <si>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</si>
  <si>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</si>
  <si>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</si>
  <si>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</si>
  <si>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</si>
  <si>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</si>
  <si>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</si>
  <si>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</si>
  <si>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</si>
  <si>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</si>
  <si>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</si>
  <si>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</si>
  <si>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</si>
  <si>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</si>
  <si>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</si>
  <si>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</si>
  <si>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</si>
  <si>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</si>
  <si>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</si>
  <si>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</si>
  <si>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</si>
  <si>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</si>
  <si>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</si>
  <si>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</si>
  <si>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</si>
  <si>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</si>
  <si>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</si>
  <si>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</si>
  <si>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</si>
  <si>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</si>
  <si>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</si>
  <si>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</si>
  <si>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</si>
  <si>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</si>
  <si>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</si>
  <si>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</si>
  <si>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</si>
  <si>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</si>
  <si>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</si>
  <si>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</si>
  <si>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</si>
  <si>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</si>
  <si>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</si>
  <si>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</si>
  <si>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</si>
  <si>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</si>
  <si>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</si>
  <si>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</si>
  <si>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</si>
  <si>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</si>
  <si>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</si>
  <si>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</si>
  <si>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</si>
  <si>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</si>
  <si>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</si>
  <si>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</si>
  <si>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</si>
  <si>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</si>
  <si>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</si>
  <si>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</si>
  <si>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</si>
  <si>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</si>
  <si>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</si>
  <si>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</si>
  <si>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</si>
  <si>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</si>
  <si>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</si>
  <si>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</si>
  <si>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</si>
  <si>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</si>
  <si>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</si>
  <si>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</si>
  <si>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</si>
  <si>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</si>
  <si>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</si>
  <si>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</si>
  <si>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</si>
  <si>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</si>
  <si>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</si>
  <si>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</si>
  <si>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</si>
  <si>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</si>
  <si>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</si>
  <si>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</si>
  <si>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</si>
  <si>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</si>
  <si>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</si>
  <si>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</si>
  <si>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</si>
  <si>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</si>
  <si>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</si>
  <si>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</si>
  <si>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</si>
  <si>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</si>
  <si>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</si>
  <si>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https://coveredbondlabel.com/issuer/83/</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</si>
  <si>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</si>
  <si>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</si>
  <si>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</si>
  <si>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</si>
  <si>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</si>
  <si>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</si>
  <si>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</si>
  <si>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</si>
  <si>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</si>
  <si>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</si>
  <si>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</si>
  <si>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</si>
  <si>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</si>
  <si>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</si>
  <si>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</si>
  <si>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</si>
  <si>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</si>
  <si>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</si>
  <si>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</si>
  <si>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</si>
  <si>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</si>
  <si>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</si>
  <si>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</si>
  <si>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</si>
  <si>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</si>
  <si>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</si>
  <si>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</si>
  <si>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</si>
  <si>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</si>
  <si>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</si>
  <si>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</si>
  <si>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</si>
  <si>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</si>
  <si>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</si>
  <si>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</si>
  <si>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</si>
  <si>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</si>
  <si>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</si>
  <si>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</si>
  <si>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</si>
  <si>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</si>
  <si>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</si>
  <si>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</si>
  <si>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</si>
  <si>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</si>
  <si>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</si>
  <si>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</si>
  <si>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</si>
  <si>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</si>
  <si>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</si>
  <si>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</si>
  <si>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</si>
  <si>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</si>
  <si>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</si>
  <si>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</si>
  <si>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</si>
  <si>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</si>
  <si>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</si>
  <si>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</si>
  <si>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</si>
  <si>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</si>
  <si>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</si>
  <si>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</si>
  <si>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</si>
  <si>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</si>
  <si>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</si>
  <si>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</si>
  <si>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</si>
  <si>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</si>
  <si>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</si>
  <si>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</si>
  <si>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</si>
  <si>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</si>
  <si>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</si>
  <si>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</si>
  <si>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</si>
  <si>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Societe Generale SFH :: Covered Bond Label</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</si>
  <si>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</si>
  <si>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</si>
  <si>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</si>
  <si>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</si>
  <si>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</si>
  <si>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</si>
  <si>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</si>
  <si>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</si>
  <si>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</si>
  <si>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</si>
  <si>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</si>
  <si>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</si>
  <si>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</si>
  <si>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</si>
  <si>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</si>
  <si>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</si>
  <si>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</si>
  <si>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</si>
  <si>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</si>
  <si>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</si>
  <si>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</si>
  <si>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</si>
  <si>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</si>
  <si>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</si>
  <si>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</si>
  <si>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</si>
  <si>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</si>
  <si>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</si>
  <si>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</si>
  <si>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</si>
  <si>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</si>
  <si>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</si>
  <si>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</si>
  <si>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</si>
  <si>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</si>
  <si>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</si>
  <si>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</si>
  <si>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</si>
  <si>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</si>
  <si>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</si>
  <si>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</si>
  <si>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</si>
  <si>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</si>
  <si>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</si>
  <si>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</si>
  <si>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</si>
  <si>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</si>
  <si>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</si>
  <si>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</si>
  <si>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</si>
  <si>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</si>
  <si>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</si>
  <si>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</si>
  <si>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</si>
  <si>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</si>
  <si>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</si>
  <si>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</si>
  <si>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</si>
  <si>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</si>
  <si>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</si>
  <si>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</si>
  <si>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</si>
  <si>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</si>
  <si>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</si>
  <si>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</si>
  <si>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</si>
  <si>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</si>
  <si>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</si>
  <si>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</si>
  <si>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</si>
  <si>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</si>
  <si>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</si>
  <si>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</si>
  <si>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</si>
  <si>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</si>
  <si>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</si>
  <si>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</si>
  <si>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</si>
  <si>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</si>
  <si>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</si>
  <si>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</si>
  <si>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</si>
  <si>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</si>
  <si>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</si>
  <si>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</si>
  <si>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</si>
  <si>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</si>
  <si>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</si>
  <si>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</si>
  <si>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</si>
  <si>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</si>
  <si>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</si>
  <si>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</si>
  <si>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</si>
  <si>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</si>
  <si>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</si>
  <si>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</si>
  <si>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</si>
  <si>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</si>
  <si>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</si>
  <si>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</si>
  <si>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</si>
  <si>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</si>
  <si>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</si>
  <si>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</si>
  <si>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</si>
  <si>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</si>
  <si>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</si>
  <si>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</si>
  <si>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</si>
  <si>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</si>
  <si>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</si>
  <si>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</si>
  <si>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</si>
  <si>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</si>
  <si>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</si>
  <si>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</si>
  <si>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</si>
  <si>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</si>
  <si>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</si>
  <si>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</si>
  <si>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</si>
  <si>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</si>
  <si>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</si>
  <si>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</si>
  <si>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</si>
  <si>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</si>
  <si>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</si>
  <si>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</si>
  <si>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</si>
  <si>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</si>
  <si>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</si>
  <si>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</si>
  <si>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</si>
  <si>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</si>
  <si>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</si>
  <si>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</si>
  <si>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</si>
  <si>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</si>
  <si>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</si>
  <si>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</si>
  <si>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</si>
  <si>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</si>
  <si>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</si>
  <si>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</si>
  <si>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</si>
  <si>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</si>
  <si>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</si>
  <si>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</si>
  <si>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</si>
  <si>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</si>
  <si>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</si>
  <si>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</si>
  <si>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</si>
  <si>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</si>
  <si>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</si>
  <si>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</si>
  <si>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</si>
  <si>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</si>
  <si>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</si>
  <si>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</si>
  <si>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</si>
  <si>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</si>
  <si>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</si>
  <si>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</si>
  <si>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</si>
  <si>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</si>
  <si>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</si>
  <si>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</si>
  <si>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</si>
  <si>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</si>
  <si>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</si>
  <si>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</si>
  <si>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</si>
  <si>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</si>
  <si>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</si>
  <si>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</si>
  <si>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</si>
  <si>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</si>
  <si>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</si>
  <si>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</si>
  <si>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</si>
  <si>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</si>
  <si>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</si>
  <si>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</si>
  <si>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</si>
  <si>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</si>
  <si>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</si>
  <si>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</si>
  <si>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</si>
  <si>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</si>
  <si>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</si>
  <si>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</si>
  <si>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</si>
  <si>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</si>
  <si>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</si>
  <si>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</si>
  <si>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</si>
  <si>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</si>
  <si>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</si>
  <si>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</si>
  <si>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</si>
  <si>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</si>
  <si>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</si>
  <si>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</si>
  <si>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</si>
  <si>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</si>
  <si>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</si>
  <si>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</si>
  <si>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</si>
  <si>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</si>
  <si>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</si>
  <si>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</si>
  <si>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</si>
  <si>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</si>
  <si>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</si>
  <si>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</si>
  <si>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</si>
  <si>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</si>
  <si>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</si>
  <si>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</si>
  <si>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</si>
  <si>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</si>
  <si>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</si>
  <si>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</si>
  <si>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</si>
  <si>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</si>
  <si>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</si>
  <si>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</si>
  <si>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</si>
  <si>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</si>
  <si>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</si>
  <si>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</si>
  <si>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</si>
  <si>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</si>
  <si>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</si>
  <si>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</si>
  <si>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</si>
  <si>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</si>
  <si>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</si>
  <si>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</si>
  <si>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</si>
  <si>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</si>
  <si>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</si>
  <si>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</si>
  <si>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</si>
  <si>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Auvergne-Rhône-Alpes</t>
  </si>
  <si>
    <t>M.7.5.2</t>
  </si>
  <si>
    <t>Bourgogne-Franche-Comté</t>
  </si>
  <si>
    <t>M.7.5.3</t>
  </si>
  <si>
    <t>Bretagne</t>
  </si>
  <si>
    <t>M.7.5.4</t>
  </si>
  <si>
    <t>Centre-Val de Loire</t>
  </si>
  <si>
    <t>M.7.5.5</t>
  </si>
  <si>
    <t>Corse</t>
  </si>
  <si>
    <t>M.7.5.6</t>
  </si>
  <si>
    <t>DOM-TOM</t>
  </si>
  <si>
    <t>M.7.5.7</t>
  </si>
  <si>
    <t>Grand Est</t>
  </si>
  <si>
    <t>M.7.5.8</t>
  </si>
  <si>
    <t>Hauts-de-France</t>
  </si>
  <si>
    <t>M.7.5.9</t>
  </si>
  <si>
    <t>Ile-de-France</t>
  </si>
  <si>
    <t>M.7.5.10</t>
  </si>
  <si>
    <t>Normandie</t>
  </si>
  <si>
    <t>M.7.5.11</t>
  </si>
  <si>
    <t>Nouvelle-Aquitaine</t>
  </si>
  <si>
    <t>M.7.5.12</t>
  </si>
  <si>
    <t>Occitanie</t>
  </si>
  <si>
    <t>M.7.5.13</t>
  </si>
  <si>
    <t>Pays de la Loire</t>
  </si>
  <si>
    <t>M.7.5.14</t>
  </si>
  <si>
    <t>Provence-Alpes-Côte d'Azur</t>
  </si>
  <si>
    <t>M.7.5.15</t>
  </si>
  <si>
    <t>Unknown</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</si>
  <si>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</si>
  <si>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</si>
  <si>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</si>
  <si>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</si>
  <si>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</si>
  <si>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</si>
  <si>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</si>
  <si>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</si>
  <si>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</si>
  <si>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</si>
  <si>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</si>
  <si>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</si>
  <si>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</si>
  <si>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</si>
  <si>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</si>
  <si>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</si>
  <si>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</si>
  <si>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</si>
  <si>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</si>
  <si>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</si>
  <si>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</si>
  <si>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</si>
  <si>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</si>
  <si>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</si>
  <si>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</si>
  <si>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</si>
  <si>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</si>
  <si>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</si>
  <si>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</si>
  <si>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</si>
  <si>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</si>
  <si>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</si>
  <si>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</si>
  <si>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</si>
  <si>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</si>
  <si>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</si>
  <si>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</si>
  <si>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</si>
  <si>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</si>
  <si>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</si>
  <si>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</si>
  <si>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</si>
  <si>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</si>
  <si>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</si>
  <si>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</si>
  <si>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</si>
  <si>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</si>
  <si>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</si>
  <si>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</si>
  <si>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</si>
  <si>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</si>
  <si>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</si>
  <si>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</si>
  <si>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</si>
  <si>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</si>
  <si>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</si>
  <si>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</si>
  <si>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</si>
  <si>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</si>
  <si>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</si>
  <si>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</si>
  <si>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</si>
  <si>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</si>
  <si>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</si>
  <si>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</si>
  <si>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</si>
  <si>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</si>
  <si>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</si>
  <si>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</si>
  <si>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</si>
  <si>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</si>
  <si>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</si>
  <si>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</si>
  <si>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</si>
  <si>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</si>
  <si>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</si>
  <si>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</si>
  <si>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</si>
  <si>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</si>
  <si>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</si>
  <si>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</si>
  <si>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</si>
  <si>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</si>
  <si>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</si>
  <si>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</si>
  <si>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</si>
  <si>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</si>
  <si>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</si>
  <si>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</si>
  <si>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</si>
  <si>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&gt; 0 - &lt;= 0.2</t>
  </si>
  <si>
    <t>M.7A.10.3</t>
  </si>
  <si>
    <t>&gt; 0.2 - &lt;= 0.4</t>
  </si>
  <si>
    <t>M.7A.10.4</t>
  </si>
  <si>
    <t>&gt; 0.4 - &lt;= 0.6</t>
  </si>
  <si>
    <t>M.7A.10.5</t>
  </si>
  <si>
    <t>&gt; 0.6 - &lt;= 0.8</t>
  </si>
  <si>
    <t>M.7A.10.6</t>
  </si>
  <si>
    <t>&gt; 0.8 - &lt;= 1</t>
  </si>
  <si>
    <t>M.7A.10.7</t>
  </si>
  <si>
    <t>&gt; 1</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</si>
  <si>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</si>
  <si>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</si>
  <si>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</si>
  <si>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</si>
  <si>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</si>
  <si>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</si>
  <si>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</si>
  <si>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</si>
  <si>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</si>
  <si>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</si>
  <si>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</si>
  <si>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</si>
  <si>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</si>
  <si>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</si>
  <si>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</si>
  <si>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</si>
  <si>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</si>
  <si>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</si>
  <si>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</si>
  <si>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</si>
  <si>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</si>
  <si>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</si>
  <si>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</si>
  <si>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</si>
  <si>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</si>
  <si>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</si>
  <si>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</si>
  <si>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</si>
  <si>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</si>
  <si>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</si>
  <si>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</si>
  <si>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</si>
  <si>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</si>
  <si>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</si>
  <si>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</si>
  <si>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</si>
  <si>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</si>
  <si>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</si>
  <si>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</si>
  <si>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</si>
  <si>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</si>
  <si>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</si>
  <si>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</si>
  <si>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</si>
  <si>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</si>
  <si>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</si>
  <si>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</si>
  <si>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</si>
  <si>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</si>
  <si>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</si>
  <si>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</si>
  <si>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</si>
  <si>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</si>
  <si>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</si>
  <si>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</si>
  <si>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</si>
  <si>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</si>
  <si>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</si>
  <si>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</si>
  <si>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</si>
  <si>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</si>
  <si>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</si>
  <si>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</si>
  <si>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</si>
  <si>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</si>
  <si>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</si>
  <si>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</si>
  <si>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</si>
  <si>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</si>
  <si>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</si>
  <si>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</si>
  <si>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</si>
  <si>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</si>
  <si>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</si>
  <si>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</si>
  <si>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</si>
  <si>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</si>
  <si>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</si>
  <si>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</si>
  <si>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</si>
  <si>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</si>
  <si>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</si>
  <si>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</si>
  <si>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</si>
  <si>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</si>
  <si>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</si>
  <si>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</si>
  <si>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</si>
  <si>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</si>
  <si>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</si>
  <si>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</si>
  <si>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</si>
  <si>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</si>
  <si>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</si>
  <si>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</si>
  <si>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</si>
  <si>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</si>
  <si>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</si>
  <si>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</si>
  <si>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</si>
  <si>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</si>
  <si>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</si>
  <si>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</si>
  <si>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</si>
  <si>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</si>
  <si>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</si>
  <si>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</si>
  <si>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</si>
  <si>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</si>
  <si>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</si>
  <si>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</si>
  <si>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</si>
  <si>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</si>
  <si>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</si>
  <si>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</si>
  <si>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</si>
  <si>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</si>
  <si>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</si>
  <si>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</si>
  <si>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</si>
  <si>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</si>
  <si>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</si>
  <si>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</si>
  <si>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</si>
  <si>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</si>
  <si>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</si>
  <si>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</si>
  <si>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</si>
  <si>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</si>
  <si>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</si>
  <si>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</si>
  <si>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</si>
  <si>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</si>
  <si>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</si>
  <si>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</si>
  <si>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</si>
  <si>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</si>
  <si>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</si>
  <si>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</si>
  <si>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</si>
  <si>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</si>
  <si>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</si>
  <si>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</si>
  <si>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</si>
  <si>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</si>
  <si>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</si>
  <si>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</si>
  <si>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</si>
  <si>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</si>
  <si>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</si>
  <si>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</si>
  <si>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</si>
  <si>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</si>
  <si>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</si>
  <si>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</si>
  <si>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</si>
  <si>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</si>
  <si>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</si>
  <si>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</si>
  <si>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</si>
  <si>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</si>
  <si>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</si>
  <si>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</si>
  <si>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</si>
  <si>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</si>
  <si>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</si>
  <si>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</si>
  <si>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</si>
  <si>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</si>
  <si>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</si>
  <si>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</si>
  <si>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</si>
  <si>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</si>
  <si>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</si>
  <si>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</si>
  <si>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</si>
  <si>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</si>
  <si>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</si>
  <si>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</si>
  <si>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</si>
  <si>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</si>
  <si>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</si>
  <si>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</si>
  <si>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</si>
  <si>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</si>
  <si>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</si>
  <si>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</si>
  <si>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</si>
  <si>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</si>
  <si>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</si>
  <si>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</si>
  <si>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</si>
  <si>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</si>
  <si>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</si>
  <si>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</si>
  <si>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</si>
  <si>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</si>
  <si>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</si>
  <si>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</si>
  <si>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</si>
  <si>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</si>
  <si>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</si>
  <si>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</si>
  <si>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</si>
  <si>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</si>
  <si>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</si>
  <si>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</si>
  <si>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</si>
  <si>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</si>
  <si>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</si>
  <si>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</si>
  <si>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</si>
  <si>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</si>
  <si>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</si>
  <si>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</si>
  <si>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</si>
  <si>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</si>
  <si>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</si>
  <si>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</si>
  <si>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</si>
  <si>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</si>
  <si>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</si>
  <si>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</si>
  <si>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</si>
  <si>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</si>
  <si>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</si>
  <si>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</si>
  <si>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</si>
  <si>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</si>
  <si>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</si>
  <si>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</si>
  <si>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</si>
  <si>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</si>
  <si>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</si>
  <si>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</si>
  <si>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</si>
  <si>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</si>
  <si>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</si>
  <si>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</si>
  <si>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</si>
  <si>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</si>
  <si>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</si>
  <si>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</si>
  <si>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</si>
  <si>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</si>
  <si>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</si>
  <si>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</si>
  <si>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</si>
  <si>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</si>
  <si>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</si>
  <si>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</si>
  <si>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</si>
  <si>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</si>
  <si>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</si>
  <si>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</si>
  <si>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</si>
  <si>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</si>
  <si>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</si>
  <si>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</si>
  <si>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</si>
  <si>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</si>
  <si>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</si>
  <si>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</si>
  <si>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</si>
  <si>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</si>
  <si>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</si>
  <si>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</si>
  <si>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</si>
  <si>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</si>
  <si>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</si>
  <si>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</si>
  <si>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</si>
  <si>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</si>
  <si>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</si>
  <si>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</si>
  <si>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</si>
  <si>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</si>
  <si>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</si>
  <si>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</si>
  <si>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</si>
  <si>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</si>
  <si>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</si>
  <si>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</si>
  <si>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</si>
  <si>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</si>
  <si>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</si>
  <si>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</si>
  <si>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</si>
  <si>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</si>
  <si>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</si>
  <si>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</si>
  <si>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</si>
  <si>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</si>
  <si>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</si>
  <si>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</si>
  <si>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</si>
  <si>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</si>
  <si>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</si>
  <si>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</si>
  <si>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</si>
  <si>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</si>
  <si>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</si>
  <si>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</si>
  <si>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</si>
  <si>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</si>
  <si>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</si>
  <si>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</si>
  <si>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</si>
  <si>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</si>
  <si>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</si>
  <si>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</si>
  <si>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</si>
  <si>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</si>
  <si>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</si>
  <si>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</si>
  <si>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</si>
  <si>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</si>
  <si>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</si>
  <si>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</si>
  <si>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</si>
  <si>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</si>
  <si>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</si>
  <si>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</si>
  <si>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</si>
  <si>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</si>
  <si>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</si>
  <si>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</si>
  <si>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</si>
  <si>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</si>
  <si>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</si>
  <si>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</si>
  <si>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</si>
  <si>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</si>
  <si>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</si>
  <si>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</si>
  <si>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</si>
  <si>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</si>
  <si>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</si>
  <si>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</si>
  <si>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</si>
  <si>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</si>
  <si>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</si>
  <si>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</si>
  <si>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</si>
  <si>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</si>
  <si>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</si>
  <si>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</si>
  <si>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</si>
  <si>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</si>
  <si>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</si>
  <si>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</si>
  <si>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</si>
  <si>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</si>
  <si>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</si>
  <si>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</si>
  <si>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</si>
  <si>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</si>
  <si>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</si>
  <si>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</si>
  <si>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</si>
  <si>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</si>
  <si>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</si>
  <si>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</si>
  <si>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</si>
  <si>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</si>
  <si>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</si>
  <si>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</si>
  <si>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</si>
  <si>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</si>
  <si>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</si>
  <si>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</si>
  <si>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</si>
  <si>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</si>
  <si>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</si>
  <si>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</si>
  <si>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</si>
  <si>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</si>
  <si>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</si>
  <si>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</si>
  <si>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</si>
  <si>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</si>
  <si>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</si>
  <si>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</si>
  <si>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</si>
  <si>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</si>
  <si>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</si>
  <si>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</si>
  <si>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</si>
  <si>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</si>
  <si>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</si>
  <si>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</si>
  <si>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</si>
  <si>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</si>
  <si>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</si>
  <si>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</si>
  <si>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</si>
  <si>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</si>
  <si>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</si>
  <si>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</si>
  <si>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</si>
  <si>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</si>
  <si>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</si>
  <si>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</si>
  <si>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</si>
  <si>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</si>
  <si>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</si>
  <si>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</si>
  <si>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</si>
  <si>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</si>
  <si>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</si>
  <si>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</si>
  <si>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</si>
  <si>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</si>
  <si>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</si>
  <si>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</si>
  <si>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</si>
  <si>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</si>
  <si>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</si>
  <si>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</si>
  <si>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</si>
  <si>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</si>
  <si>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</si>
  <si>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</si>
  <si>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</si>
  <si>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</si>
  <si>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</si>
  <si>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</si>
  <si>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</si>
  <si>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</si>
  <si>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</si>
  <si>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</si>
  <si>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</si>
  <si>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</si>
  <si>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</si>
  <si>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</si>
  <si>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</si>
  <si>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</si>
  <si>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</si>
  <si>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</si>
  <si>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</si>
  <si>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</si>
  <si>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</si>
  <si>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</si>
  <si>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</si>
  <si>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</si>
  <si>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</si>
  <si>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</si>
  <si>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</si>
  <si>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</si>
  <si>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</si>
  <si>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</si>
  <si>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</si>
  <si>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</si>
  <si>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</si>
  <si>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</si>
  <si>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</si>
  <si>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</si>
  <si>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</si>
  <si>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</si>
  <si>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</si>
  <si>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</si>
  <si>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</si>
  <si>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</si>
  <si>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</si>
  <si>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</si>
  <si>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</si>
  <si>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</si>
  <si>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</si>
  <si>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</si>
  <si>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</si>
  <si>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</si>
  <si>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</si>
  <si>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</si>
  <si>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</si>
  <si>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</si>
  <si>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</si>
  <si>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</si>
  <si>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</si>
  <si>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</si>
  <si>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</si>
  <si>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</si>
  <si>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</si>
  <si>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</si>
  <si>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</si>
  <si>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</si>
  <si>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</si>
  <si>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</si>
  <si>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</si>
  <si>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</si>
  <si>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</si>
  <si>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</si>
  <si>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</si>
  <si>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</si>
  <si>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</si>
  <si>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</si>
  <si>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</si>
  <si>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priviledged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2014), 
a cap on intragroup exposure has been set at 25% of non-privileged resources and the legal minimum collateralisation raised to 105%, from 102%, on a nominal basis.
The legislation requires that a legal coverage ratio is calculated a posteriori on the basis of the audited accounting figures twice a year : as of December 31st and June 30th and on unaudited accounting figures as of March 31st and September 30th.
These legal ratios are audited and available within a period of three months following the calculation reference date. 
The last audited ratio is provided as an additional information.
As a consequence, the current ratio, calculated on a quarterly basis,  is provisionnal / unaudited when the report is published and is based on forecast amounts as of the end of each quarter, calculated in the frame of the approval of the funding programme of the issuer.</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</si>
  <si>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</si>
  <si>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</si>
  <si>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</si>
  <si>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</si>
  <si>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</si>
  <si>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</si>
  <si>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</si>
  <si>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</si>
  <si>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SFH are mainly fixed interest rates, and also floating interest rates.
"Floating" includes loans with with interest rate reset periods exceeding one year (e.g. loan indexed on CMS 5Y with an interest rate reset every five years).
"Mixed" is used for loans with a combination of fixed, capped or floating periods (e.g. 10 years initial fixed rate switching to floating).
Interest Rate Types of the Covered Bonds of SG SFH are mainly Fixed coupon, and also Floating coupon mainly based on EIBEUR3M.
Interest Rate Types of the Assets of SG SFH are mainly Fixed interest rates, and also Floating interest rates.</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</si>
  <si>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</si>
  <si>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</si>
  <si>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Regarding  soft bullet covered bonds, contractual maturity is calculated according to the initital legal final maturity without any extension.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
Regarding  soft bullet covered bonds, expected maturity is calculated according to the legal final maturity including the extended maturity of 1 year.</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</si>
  <si>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</si>
  <si>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</si>
  <si>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</si>
  <si>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</si>
  <si>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</si>
  <si>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</si>
  <si>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</si>
  <si>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</si>
  <si>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r>
      <t xml:space="preserve">Unindexed current LTV :
</t>
    </r>
    <r>
      <rPr>
        <sz val="11"/>
        <rFont val="Calibri"/>
        <family val="2"/>
        <scheme val="minor"/>
      </rPr>
      <t xml:space="preserve">Unindexed LTV is calculated on the basis of the current outstanding amount of the loans and the initial valuation / price of the residential assets.
</t>
    </r>
    <r>
      <rPr>
        <b/>
        <u/>
        <sz val="11"/>
        <rFont val="Calibri"/>
        <family val="2"/>
        <scheme val="minor"/>
      </rPr>
      <t xml:space="preserve">
Indexed current LTV :
</t>
    </r>
    <r>
      <rPr>
        <sz val="11"/>
        <rFont val="Calibri"/>
        <family val="2"/>
        <scheme val="minor"/>
      </rPr>
      <t>Indexed LTV is calculated on the basis of the current outstanding amount of the loans to the appraised values or prices of the residential assets using an indexation methodology.</t>
    </r>
  </si>
  <si>
    <t>HG.1.9</t>
  </si>
  <si>
    <t>LTVs: Calculation of property/shipping value</t>
  </si>
  <si>
    <t>The current residential values / prices are calculated based on INSEE Index publicated on the following webside address:
http://www.bdm.insee.fr</t>
  </si>
  <si>
    <t>HG.1.10</t>
  </si>
  <si>
    <t>LTVs: Applied property/shipping valuation techniques, including whether use of index, Automated Valuation Model (AVM) or on-site audits</t>
  </si>
  <si>
    <t>Current value of residential home loans is calculated automatically but also controlled twice a year both internally and by the Contrôleur Spécifique.</t>
  </si>
  <si>
    <t>HG.1.11</t>
  </si>
  <si>
    <t>LTVs: Frequency and time of last valuation</t>
  </si>
  <si>
    <t>The LTV is calculated on a quarterly frequency.
There is always a gap of one quarter between the last LTV valuation and the date of the quarterly ECBC Report.</t>
  </si>
  <si>
    <t>HG.1.12</t>
  </si>
  <si>
    <t>Explain how mortgage types are defined whether for residential housing, multi-family housing, commercial real estate, etc. Same for shipping where relecvant</t>
  </si>
  <si>
    <r>
      <t xml:space="preserve">The SG SFH cover pool is 100% made of french residential home loans totally guaranteed by Credit Logement.
Each table reported in section 4 display information on this french residential fome loan cover pool.
There is no residential mortgage in the SG SFH cover pool.
There is only residential with guarantee insurance in the SG SFH cover pool.
</t>
    </r>
    <r>
      <rPr>
        <b/>
        <u/>
        <sz val="11"/>
        <rFont val="Calibri"/>
        <family val="2"/>
        <scheme val="minor"/>
      </rPr>
      <t xml:space="preserve">Geographical distribution / regional breakdown :
</t>
    </r>
    <r>
      <rPr>
        <sz val="11"/>
        <rFont val="Calibri"/>
        <family val="2"/>
        <scheme val="minor"/>
      </rPr>
      <t>The geographical breakdown of assets takes into account the location of the property which is refinanced by the guaranteed loans.
The geographical breakdown of assets shall take into account the location of the pledged property for residential mortgages and the location of the property which is refinanced by the loan in the case of guaranteed loans.</t>
    </r>
  </si>
  <si>
    <t>HG.1.13</t>
  </si>
  <si>
    <t>Hedging Strategy (please explain how you address interest rate and currency risk)</t>
  </si>
  <si>
    <t>Société Générale SFH has set up an Asset Liabilities Management restructuring to optimize the hedging strategy of the Issuer and based on natural hedging between Cover-pool and Covered Bonds.</t>
  </si>
  <si>
    <t>HG.1.14</t>
  </si>
  <si>
    <t>Non-performing loans</t>
  </si>
  <si>
    <t>There are no non-performing loans in the cover-pool of SG SFH.</t>
  </si>
  <si>
    <t>Valuation Method</t>
  </si>
  <si>
    <t>https://www.societegenerale.com/sites/default/files/documents/2022-08/SG-SFH-Attestation-CS-eval-reeval-gages-31-12-2021-combinee-signee.pdf</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</si>
  <si>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</si>
  <si>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</si>
  <si>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</si>
  <si>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</si>
  <si>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</si>
  <si>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</si>
  <si>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</si>
  <si>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</si>
  <si>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</si>
  <si>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</si>
  <si>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</si>
  <si>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</si>
  <si>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</si>
  <si>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</si>
  <si>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</si>
  <si>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</si>
  <si>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</si>
  <si>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</si>
  <si>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</si>
  <si>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</si>
  <si>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</si>
  <si>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</si>
  <si>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</si>
  <si>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</si>
  <si>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</si>
  <si>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</si>
  <si>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</si>
  <si>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</si>
  <si>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</si>
  <si>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</si>
  <si>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</si>
  <si>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</si>
  <si>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</si>
  <si>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</si>
  <si>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</si>
  <si>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</si>
  <si>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</si>
  <si>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</si>
  <si>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</si>
  <si>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</si>
  <si>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</si>
  <si>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</si>
  <si>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</si>
  <si>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ususally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be indicated.</t>
    </r>
  </si>
  <si>
    <t>OHG.4.1</t>
  </si>
  <si>
    <r>
      <t xml:space="preserve">Core Tier 1 ratio (%) :
</t>
    </r>
    <r>
      <rPr>
        <sz val="11"/>
        <rFont val="Calibri"/>
        <family val="2"/>
        <scheme val="minor"/>
      </rPr>
      <t>Core Tier 1  is the Common Equity Tier 1 ratio - CET1 calculated for Bale 2.5.</t>
    </r>
  </si>
  <si>
    <t>OHG.4.2</t>
  </si>
  <si>
    <r>
      <t xml:space="preserve">Guaranteed loans or mortgage promissory notes :
</t>
    </r>
    <r>
      <rPr>
        <sz val="11"/>
        <rFont val="Calibri"/>
        <family val="2"/>
        <scheme val="minor"/>
      </rPr>
      <t>The eligible assets, fully composed of French Home Loans 100% guaranteed by Credit Logement,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</si>
  <si>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</si>
  <si>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as defined by the French Law (Articles L515-17 and R515-7 of Code Monétaire et Financier).
For SG SFH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</si>
  <si>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</si>
  <si>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</si>
  <si>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</si>
  <si>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assets eligible to CB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French NCB.</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</si>
  <si>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</si>
  <si>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</si>
  <si>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</si>
  <si>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</si>
  <si>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</si>
  <si>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</si>
  <si>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</si>
  <si>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</si>
  <si>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</si>
  <si>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</si>
  <si>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</si>
  <si>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</si>
  <si>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</si>
  <si>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</si>
  <si>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</si>
  <si>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</si>
  <si>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</si>
  <si>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</si>
  <si>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</si>
  <si>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</si>
  <si>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</si>
  <si>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</si>
  <si>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</si>
  <si>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</si>
  <si>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</si>
  <si>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</si>
  <si>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</si>
  <si>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</si>
  <si>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</si>
  <si>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</si>
  <si>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</si>
  <si>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</si>
  <si>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</si>
  <si>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</si>
  <si>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</si>
  <si>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</si>
  <si>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</si>
  <si>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</si>
  <si>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</si>
  <si>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</si>
  <si>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</si>
  <si>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</si>
  <si>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</si>
  <si>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</si>
  <si>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</si>
  <si>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</si>
  <si>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</si>
  <si>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</si>
  <si>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</si>
  <si>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</si>
  <si>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</si>
  <si>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</si>
  <si>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</si>
  <si>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</si>
  <si>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</si>
  <si>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</si>
  <si>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</si>
  <si>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</si>
  <si>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</si>
  <si>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</si>
  <si>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</si>
  <si>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</si>
  <si>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</si>
  <si>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</si>
  <si>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</si>
  <si>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</si>
  <si>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</si>
  <si>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</si>
  <si>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</si>
  <si>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</si>
  <si>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</si>
  <si>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</si>
  <si>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</si>
  <si>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</si>
  <si>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</si>
  <si>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</si>
  <si>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</si>
  <si>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</si>
  <si>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</si>
  <si>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</si>
  <si>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</si>
  <si>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</si>
  <si>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</si>
  <si>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</si>
  <si>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</si>
  <si>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</si>
  <si>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</si>
  <si>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</si>
  <si>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</si>
  <si>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</si>
  <si>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</si>
  <si>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</si>
  <si>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</si>
  <si>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</si>
  <si>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</si>
  <si>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</si>
  <si>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</si>
  <si>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</si>
  <si>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</si>
  <si>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</si>
  <si>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</si>
  <si>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</si>
  <si>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</si>
  <si>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</si>
  <si>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</si>
  <si>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</si>
  <si>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</si>
  <si>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</si>
  <si>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</si>
  <si>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</si>
  <si>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</si>
  <si>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</si>
  <si>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</si>
  <si>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</si>
  <si>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</si>
  <si>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</si>
  <si>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</si>
  <si>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</si>
  <si>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</si>
  <si>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</si>
  <si>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</si>
  <si>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</si>
  <si>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</si>
  <si>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</si>
  <si>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</si>
  <si>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</si>
  <si>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</si>
  <si>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</si>
  <si>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</si>
  <si>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</si>
  <si>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</si>
  <si>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</si>
  <si>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</si>
  <si>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</si>
  <si>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</si>
  <si>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</si>
  <si>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</si>
  <si>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</si>
  <si>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</si>
  <si>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</si>
  <si>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</si>
  <si>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</si>
  <si>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</si>
  <si>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</si>
  <si>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NA</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</si>
  <si>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</si>
  <si>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</si>
  <si>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</si>
  <si>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</si>
  <si>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</si>
  <si>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</si>
  <si>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</si>
  <si>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</si>
  <si>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</si>
  <si>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</si>
  <si>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</si>
  <si>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</si>
  <si>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</si>
  <si>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</si>
  <si>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</si>
  <si>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</si>
  <si>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</si>
  <si>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</si>
  <si>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</si>
  <si>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</si>
  <si>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</si>
  <si>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</si>
  <si>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</si>
  <si>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</si>
  <si>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</si>
  <si>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</si>
  <si>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</si>
  <si>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</si>
  <si>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</si>
  <si>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</si>
  <si>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</si>
  <si>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</si>
  <si>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</si>
  <si>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</si>
  <si>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</si>
  <si>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</si>
  <si>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CPR=4.02%; Contractual CPR=0%</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</si>
  <si>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</si>
  <si>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</si>
  <si>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</si>
  <si>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</si>
  <si>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</si>
  <si>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</si>
  <si>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</si>
  <si>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</si>
  <si>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</si>
  <si>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</si>
  <si>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</si>
  <si>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</si>
  <si>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</si>
  <si>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</si>
  <si>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</si>
  <si>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</si>
  <si>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</si>
  <si>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</si>
  <si>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</si>
  <si>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</si>
  <si>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</si>
  <si>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</si>
  <si>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</si>
  <si>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</si>
  <si>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</si>
  <si>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</si>
  <si>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</si>
  <si>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</si>
  <si>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</si>
  <si>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</si>
  <si>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</si>
  <si>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</si>
  <si>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</si>
  <si>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</si>
  <si>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</si>
  <si>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</si>
  <si>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</si>
  <si>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</si>
  <si>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</si>
  <si>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</si>
  <si>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</si>
  <si>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</si>
  <si>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</si>
  <si>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</si>
  <si>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Mortgages and guarantees (excluding external MBS)</t>
  </si>
  <si>
    <t>1st lien mortgage with state guaranty</t>
  </si>
  <si>
    <t>1st lien mortgage without state guaranty</t>
  </si>
  <si>
    <t>Total 1st lien mortgages</t>
  </si>
  <si>
    <t>Crédit Logement</t>
  </si>
  <si>
    <t>Total guarantees</t>
  </si>
  <si>
    <t>4.4</t>
  </si>
  <si>
    <t>Borrowers (excluding external MBS)</t>
  </si>
  <si>
    <t>Employees</t>
  </si>
  <si>
    <t>Civil servants</t>
  </si>
  <si>
    <t>Self employed</t>
  </si>
  <si>
    <t>Retired / Pensioner</t>
  </si>
  <si>
    <t>Other non-working</t>
  </si>
  <si>
    <t>No data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</si>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</sst>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_-* #,##0.00\ _€_-;\-* #,##0.00\ _€_-;_-* &quot;-&quot;??\ _€_-;_-@_-"/>
    <numFmt numFmtId="167" formatCode="_-* #,##0\ _€_-;\-* #,##0\ _€_-;_-* &quot;-&quot;??\ _€_-;_-@_-"/>
    <numFmt numFmtId="168" formatCode="0.0\ &quot;years&quot;"/>
    <numFmt numFmtId="169" formatCode="0.0"/>
    <numFmt numFmtId="170" formatCode="_ * #,##0.00_ ;_ * \-#,##0.00_ ;_ * &quot;-&quot;??_ ;_ @_ "/>
  </numFmts>
  <fonts count="4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sz val="10"/>
      <color theme="1"/>
      <name val="Arial"/>
      <family val="2"/>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
      <sz val="11"/>
      <name val="Calibri"/>
      <family val="2"/>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b/>
      <u/>
      <sz val="11"/>
      <color theme="10"/>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sz val="10"/>
      <color rgb="FF0000FF"/>
      <name val="Arial"/>
      <family val="2"/>
    </font>
    <font>
      <sz val="8"/>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theme="0" tint="-0.2499465926084170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diagonal/>
    </border>
  </borders>
  <cellStyleXfs count="18">
    <xf numFmtId="0" fontId="0" fillId="0" borderId="0"/>
    <xf numFmtId="166" fontId="29" fillId="0" borderId="0"/>
    <xf numFmtId="170" fontId="1" fillId="0" borderId="0"/>
    <xf numFmtId="0" fontId="5" fillId="0" borderId="0"/>
    <xf numFmtId="0" fontId="30" fillId="0" borderId="0">
      <protection locked="0"/>
    </xf>
    <xf numFmtId="166"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29" fillId="0" borderId="0"/>
    <xf numFmtId="0" fontId="46" fillId="0" borderId="0"/>
    <xf numFmtId="9" fontId="1" fillId="0" borderId="0"/>
    <xf numFmtId="9" fontId="29" fillId="0" borderId="0"/>
    <xf numFmtId="0" fontId="29" fillId="0" borderId="0">
      <alignment horizontal="left" wrapText="1"/>
    </xf>
    <xf numFmtId="9" fontId="1" fillId="0" borderId="0"/>
  </cellStyleXfs>
  <cellXfs count="441">
    <xf numFmtId="0" fontId="0" fillId="0" borderId="0" xfId="0" applyProtection="1"/>
    <xf numFmtId="0" fontId="29" fillId="0" borderId="0" xfId="7" applyFont="1" applyProtection="1"/>
    <xf numFmtId="0" fontId="6" fillId="0" borderId="1" xfId="0" applyFont="1" applyBorder="1" applyProtection="1"/>
    <xf numFmtId="0" fontId="6" fillId="0" borderId="2" xfId="0" applyFont="1" applyBorder="1" applyProtection="1"/>
    <xf numFmtId="0" fontId="6" fillId="0" borderId="3" xfId="0" applyFont="1" applyBorder="1" applyProtection="1"/>
    <xf numFmtId="0" fontId="6" fillId="0" borderId="4" xfId="0" applyFont="1" applyBorder="1" applyProtection="1"/>
    <xf numFmtId="0" fontId="6" fillId="0" borderId="0" xfId="0" applyFont="1" applyProtection="1"/>
    <xf numFmtId="0" fontId="6" fillId="0" borderId="5" xfId="0" applyFont="1" applyBorder="1" applyProtection="1"/>
    <xf numFmtId="0" fontId="7" fillId="0" borderId="0" xfId="0" applyFont="1" applyAlignment="1" applyProtection="1">
      <alignment horizontal="center"/>
    </xf>
    <xf numFmtId="0" fontId="8"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6" fillId="0" borderId="6" xfId="0" applyFont="1" applyBorder="1" applyProtection="1"/>
    <xf numFmtId="0" fontId="6" fillId="0" borderId="7" xfId="0" applyFont="1" applyBorder="1" applyProtection="1"/>
    <xf numFmtId="0" fontId="6" fillId="0" borderId="8" xfId="0" applyFont="1" applyBorder="1" applyProtection="1"/>
    <xf numFmtId="0" fontId="8" fillId="0" borderId="0" xfId="0" applyFont="1" applyAlignment="1" applyProtection="1">
      <alignment horizontal="left" vertical="center"/>
    </xf>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5" fillId="0" borderId="11" xfId="3" applyFont="1" applyBorder="1" applyAlignment="1" applyProtection="1">
      <alignment horizontal="center" vertical="center" wrapText="1"/>
    </xf>
    <xf numFmtId="0" fontId="5" fillId="0" borderId="11" xfId="3" quotePrefix="1" applyFont="1" applyBorder="1" applyAlignment="1" applyProtection="1">
      <alignment horizontal="right" vertical="center" wrapText="1"/>
    </xf>
    <xf numFmtId="0" fontId="5" fillId="0" borderId="12" xfId="3" quotePrefix="1" applyFont="1" applyBorder="1" applyAlignment="1" applyProtection="1">
      <alignment horizontal="right" vertical="center" wrapText="1"/>
    </xf>
    <xf numFmtId="0" fontId="5"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4" borderId="0" xfId="0" applyFont="1" applyFill="1" applyAlignment="1" applyProtection="1">
      <alignment horizontal="center" vertical="center" wrapText="1"/>
    </xf>
    <xf numFmtId="0" fontId="18" fillId="4" borderId="0" xfId="0" quotePrefix="1" applyFont="1" applyFill="1" applyAlignment="1" applyProtection="1">
      <alignment horizontal="center" vertical="center" wrapText="1"/>
    </xf>
    <xf numFmtId="0" fontId="3" fillId="4" borderId="0" xfId="0" applyFont="1" applyFill="1" applyAlignment="1" applyProtection="1">
      <alignment horizontal="center" vertical="center" wrapText="1"/>
    </xf>
    <xf numFmtId="164" fontId="15" fillId="0" borderId="0" xfId="0"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15" fillId="0" borderId="0" xfId="0" applyFont="1" applyAlignment="1" applyProtection="1">
      <alignment horizontal="right" vertical="center" wrapText="1"/>
    </xf>
    <xf numFmtId="165" fontId="15" fillId="0" borderId="0" xfId="14" applyNumberFormat="1" applyFont="1" applyAlignment="1" applyProtection="1">
      <alignment horizontal="center" vertical="center" wrapText="1"/>
    </xf>
    <xf numFmtId="0" fontId="19" fillId="0" borderId="0" xfId="0" applyFont="1" applyAlignment="1" applyProtection="1">
      <alignment horizontal="right" vertical="center" wrapText="1"/>
    </xf>
    <xf numFmtId="164" fontId="20"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0" fontId="16"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5"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165" fontId="21" fillId="0" borderId="0" xfId="14" applyNumberFormat="1" applyFont="1" applyAlignment="1" applyProtection="1">
      <alignment horizontal="center" vertical="center" wrapText="1"/>
    </xf>
    <xf numFmtId="0" fontId="15" fillId="0" borderId="0" xfId="0" quotePrefix="1" applyFont="1" applyAlignment="1" applyProtection="1">
      <alignment horizontal="center" vertical="center" wrapText="1"/>
    </xf>
    <xf numFmtId="0" fontId="18" fillId="4" borderId="0" xfId="0" applyFont="1" applyFill="1" applyAlignment="1" applyProtection="1">
      <alignment horizontal="center" vertical="center" wrapText="1"/>
    </xf>
    <xf numFmtId="165" fontId="0" fillId="0" borderId="0" xfId="14" applyNumberFormat="1" applyFont="1" applyAlignment="1" applyProtection="1">
      <alignment horizontal="center" vertical="center" wrapText="1"/>
    </xf>
    <xf numFmtId="0" fontId="0" fillId="0" borderId="0" xfId="0" quotePrefix="1" applyAlignment="1" applyProtection="1">
      <alignment horizontal="center" vertical="center" wrapText="1"/>
    </xf>
    <xf numFmtId="0" fontId="17" fillId="5" borderId="0" xfId="0" applyFont="1" applyFill="1" applyAlignment="1" applyProtection="1">
      <alignment horizontal="center" vertical="center" wrapText="1"/>
    </xf>
    <xf numFmtId="0" fontId="22" fillId="5" borderId="0" xfId="0" quotePrefix="1" applyFont="1" applyFill="1" applyAlignment="1" applyProtection="1">
      <alignment horizontal="center" vertical="center" wrapText="1"/>
    </xf>
    <xf numFmtId="0" fontId="3" fillId="5" borderId="0" xfId="0" applyFont="1" applyFill="1" applyAlignment="1" applyProtection="1">
      <alignment horizontal="center" vertical="center" wrapText="1"/>
    </xf>
    <xf numFmtId="0" fontId="17"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18" fillId="0" borderId="0" xfId="0" quotePrefix="1" applyFont="1" applyAlignment="1" applyProtection="1">
      <alignment horizontal="center" vertical="center" wrapText="1"/>
    </xf>
    <xf numFmtId="3"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0" fontId="15" fillId="0" borderId="0" xfId="0" quotePrefix="1" applyNumberFormat="1" applyFont="1" applyAlignment="1" applyProtection="1">
      <alignment horizontal="center" vertical="center" wrapText="1"/>
    </xf>
    <xf numFmtId="165" fontId="20" fillId="0" borderId="0" xfId="14" applyNumberFormat="1" applyFont="1" applyAlignment="1" applyProtection="1">
      <alignment horizontal="center" vertical="center" wrapText="1"/>
    </xf>
    <xf numFmtId="0" fontId="0" fillId="0" borderId="0" xfId="0" quotePrefix="1" applyAlignment="1" applyProtection="1">
      <alignment horizontal="center"/>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0" fillId="0" borderId="0" xfId="0" applyAlignment="1" applyProtection="1">
      <alignment horizontal="center"/>
    </xf>
    <xf numFmtId="0" fontId="17" fillId="0" borderId="0" xfId="0" quotePrefix="1" applyFont="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0" fillId="0" borderId="0" xfId="0" applyAlignment="1" applyProtection="1">
      <alignment horizontal="center" vertical="center"/>
    </xf>
    <xf numFmtId="0" fontId="0" fillId="0" borderId="13" xfId="0" applyBorder="1" applyAlignment="1" applyProtection="1">
      <alignment horizontal="center" vertical="center" wrapText="1"/>
    </xf>
    <xf numFmtId="0" fontId="5" fillId="0" borderId="11" xfId="3" quotePrefix="1" applyFont="1" applyBorder="1" applyAlignment="1" applyProtection="1">
      <alignment horizontal="center" vertical="center" wrapText="1"/>
    </xf>
    <xf numFmtId="0" fontId="5" fillId="0" borderId="12" xfId="3" quotePrefix="1" applyFont="1" applyBorder="1" applyAlignment="1" applyProtection="1">
      <alignment horizontal="center" vertical="center" wrapText="1"/>
    </xf>
    <xf numFmtId="0" fontId="5" fillId="0" borderId="0" xfId="3" quotePrefix="1" applyFont="1" applyAlignment="1" applyProtection="1">
      <alignment horizontal="center" vertical="center" wrapText="1"/>
    </xf>
    <xf numFmtId="0" fontId="24" fillId="0" borderId="0" xfId="0" applyFont="1" applyAlignment="1" applyProtection="1">
      <alignment horizontal="center" vertical="center" wrapText="1"/>
    </xf>
    <xf numFmtId="14" fontId="24" fillId="0" borderId="0" xfId="0" applyNumberFormat="1" applyFont="1" applyAlignment="1" applyProtection="1">
      <alignment horizontal="center" vertical="center" wrapText="1"/>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5" fillId="7" borderId="17" xfId="0" applyFont="1" applyFill="1" applyBorder="1" applyAlignment="1" applyProtection="1">
      <alignment horizontal="center" vertical="center" wrapText="1"/>
    </xf>
    <xf numFmtId="0" fontId="20" fillId="8" borderId="0" xfId="0" applyFont="1" applyFill="1" applyAlignment="1" applyProtection="1">
      <alignment horizontal="right"/>
    </xf>
    <xf numFmtId="0" fontId="26" fillId="8" borderId="0" xfId="0" applyFont="1" applyFill="1" applyProtection="1"/>
    <xf numFmtId="0" fontId="20" fillId="8" borderId="0" xfId="0" applyFont="1" applyFill="1" applyProtection="1"/>
    <xf numFmtId="0" fontId="20" fillId="0" borderId="0" xfId="0" applyFont="1" applyAlignment="1" applyProtection="1">
      <alignment horizontal="center"/>
    </xf>
    <xf numFmtId="0" fontId="20" fillId="0" borderId="0" xfId="0" applyFont="1" applyProtection="1"/>
    <xf numFmtId="0" fontId="27" fillId="0" borderId="0" xfId="0" applyFont="1" applyAlignment="1" applyProtection="1">
      <alignment horizontal="right"/>
    </xf>
    <xf numFmtId="0" fontId="28" fillId="0" borderId="18" xfId="0" applyFont="1" applyBorder="1" applyProtection="1"/>
    <xf numFmtId="0" fontId="20" fillId="0" borderId="19" xfId="0" applyFont="1" applyBorder="1" applyProtection="1"/>
    <xf numFmtId="0" fontId="20" fillId="0" borderId="20" xfId="0" applyFont="1" applyBorder="1" applyProtection="1"/>
    <xf numFmtId="0" fontId="29" fillId="0" borderId="0" xfId="0" applyFont="1" applyProtection="1"/>
    <xf numFmtId="0" fontId="26" fillId="8" borderId="0" xfId="0" applyFont="1" applyFill="1" applyAlignment="1" applyProtection="1">
      <alignment horizontal="center"/>
    </xf>
    <xf numFmtId="0" fontId="29" fillId="9" borderId="1" xfId="0" applyFont="1" applyFill="1" applyBorder="1" applyProtection="1"/>
    <xf numFmtId="0" fontId="29" fillId="9" borderId="2" xfId="0" applyFont="1" applyFill="1" applyBorder="1" applyProtection="1"/>
    <xf numFmtId="0" fontId="28" fillId="0" borderId="22" xfId="0" applyFont="1" applyBorder="1" applyProtection="1"/>
    <xf numFmtId="0" fontId="20" fillId="0" borderId="23" xfId="0" applyFont="1" applyBorder="1" applyProtection="1"/>
    <xf numFmtId="0" fontId="20" fillId="0" borderId="24" xfId="0" applyFont="1" applyBorder="1" applyProtection="1"/>
    <xf numFmtId="0" fontId="29" fillId="9" borderId="25" xfId="0" applyFont="1" applyFill="1" applyBorder="1" applyProtection="1"/>
    <xf numFmtId="0" fontId="29" fillId="9" borderId="26" xfId="0" applyFont="1" applyFill="1" applyBorder="1" applyProtection="1"/>
    <xf numFmtId="0" fontId="28" fillId="0" borderId="27" xfId="0" applyFont="1" applyBorder="1" applyProtection="1"/>
    <xf numFmtId="0" fontId="20" fillId="0" borderId="26" xfId="0" applyFont="1" applyBorder="1" applyProtection="1"/>
    <xf numFmtId="0" fontId="20" fillId="0" borderId="28" xfId="0" applyFont="1" applyBorder="1" applyProtection="1"/>
    <xf numFmtId="0" fontId="29" fillId="9" borderId="6" xfId="0" applyFont="1" applyFill="1" applyBorder="1" applyProtection="1"/>
    <xf numFmtId="0" fontId="29" fillId="9" borderId="7" xfId="0" applyFont="1" applyFill="1" applyBorder="1" applyProtection="1"/>
    <xf numFmtId="0" fontId="30" fillId="0" borderId="29" xfId="4" applyFont="1" applyBorder="1" applyProtection="1"/>
    <xf numFmtId="0" fontId="20" fillId="0" borderId="7" xfId="0" applyFont="1" applyBorder="1" applyProtection="1"/>
    <xf numFmtId="0" fontId="20" fillId="0" borderId="8" xfId="0" applyFont="1" applyBorder="1" applyProtection="1"/>
    <xf numFmtId="0" fontId="31" fillId="0" borderId="2" xfId="0" applyFont="1" applyBorder="1" applyProtection="1"/>
    <xf numFmtId="0" fontId="30" fillId="0" borderId="0" xfId="4" applyFont="1" applyProtection="1"/>
    <xf numFmtId="0" fontId="31" fillId="0" borderId="0" xfId="0" applyFont="1" applyProtection="1"/>
    <xf numFmtId="0" fontId="29" fillId="0" borderId="7" xfId="0" applyFont="1" applyBorder="1" applyProtection="1"/>
    <xf numFmtId="0" fontId="29" fillId="0" borderId="8" xfId="0" applyFont="1" applyBorder="1" applyProtection="1"/>
    <xf numFmtId="0" fontId="29" fillId="9" borderId="18" xfId="0" applyFont="1" applyFill="1" applyBorder="1" applyAlignment="1" applyProtection="1">
      <alignment horizontal="center"/>
    </xf>
    <xf numFmtId="0" fontId="29" fillId="9" borderId="30" xfId="0" applyFont="1" applyFill="1" applyBorder="1" applyAlignment="1" applyProtection="1">
      <alignment horizontal="center"/>
    </xf>
    <xf numFmtId="0" fontId="29" fillId="9" borderId="20" xfId="0" applyFont="1" applyFill="1" applyBorder="1" applyAlignment="1" applyProtection="1">
      <alignment horizontal="center"/>
    </xf>
    <xf numFmtId="0" fontId="29" fillId="9" borderId="4" xfId="0" applyFont="1" applyFill="1" applyBorder="1" applyProtection="1"/>
    <xf numFmtId="0" fontId="29" fillId="9" borderId="0" xfId="0" applyFont="1" applyFill="1" applyProtection="1"/>
    <xf numFmtId="0" fontId="29" fillId="9" borderId="31" xfId="0" applyFont="1" applyFill="1" applyBorder="1" applyProtection="1"/>
    <xf numFmtId="0" fontId="29" fillId="9" borderId="33" xfId="0" applyFont="1" applyFill="1" applyBorder="1" applyProtection="1"/>
    <xf numFmtId="0" fontId="29" fillId="9" borderId="34" xfId="0" applyFont="1" applyFill="1" applyBorder="1" applyProtection="1"/>
    <xf numFmtId="0" fontId="29" fillId="0" borderId="0" xfId="0" applyFont="1" applyAlignment="1" applyProtection="1">
      <alignment horizontal="center"/>
    </xf>
    <xf numFmtId="0" fontId="20" fillId="0" borderId="5" xfId="0" applyFont="1" applyBorder="1" applyProtection="1"/>
    <xf numFmtId="0" fontId="29" fillId="9" borderId="37" xfId="0" applyFont="1" applyFill="1" applyBorder="1" applyAlignment="1" applyProtection="1">
      <alignment horizontal="center"/>
    </xf>
    <xf numFmtId="0" fontId="29" fillId="9" borderId="38" xfId="0" applyFont="1" applyFill="1" applyBorder="1" applyAlignment="1" applyProtection="1">
      <alignment horizontal="center"/>
    </xf>
    <xf numFmtId="0" fontId="29" fillId="9" borderId="39" xfId="0" applyFont="1" applyFill="1" applyBorder="1" applyAlignment="1" applyProtection="1">
      <alignment horizontal="center"/>
    </xf>
    <xf numFmtId="0" fontId="29" fillId="9" borderId="38" xfId="0" applyFont="1" applyFill="1" applyBorder="1" applyProtection="1"/>
    <xf numFmtId="0" fontId="28" fillId="0" borderId="0" xfId="0" applyFont="1" applyAlignment="1" applyProtection="1">
      <alignment horizontal="center"/>
    </xf>
    <xf numFmtId="0" fontId="29" fillId="9" borderId="2" xfId="0" applyFont="1" applyFill="1" applyBorder="1" applyAlignment="1" applyProtection="1">
      <alignment horizontal="right"/>
    </xf>
    <xf numFmtId="10" fontId="20" fillId="0" borderId="39" xfId="0" applyNumberFormat="1" applyFont="1" applyBorder="1" applyProtection="1"/>
    <xf numFmtId="0" fontId="32" fillId="0" borderId="0" xfId="0" applyFont="1" applyProtection="1"/>
    <xf numFmtId="0" fontId="29" fillId="9" borderId="46" xfId="0" applyFont="1" applyFill="1" applyBorder="1" applyAlignment="1" applyProtection="1">
      <alignment horizontal="right"/>
    </xf>
    <xf numFmtId="14" fontId="20" fillId="0" borderId="8" xfId="0" applyNumberFormat="1" applyFont="1" applyBorder="1" applyProtection="1"/>
    <xf numFmtId="0" fontId="33" fillId="0" borderId="0" xfId="0" applyFont="1" applyProtection="1"/>
    <xf numFmtId="0" fontId="27" fillId="0" borderId="0" xfId="0" applyFont="1" applyProtection="1"/>
    <xf numFmtId="0" fontId="29" fillId="0" borderId="4" xfId="0" applyFont="1" applyBorder="1" applyAlignment="1" applyProtection="1">
      <alignment horizontal="center"/>
    </xf>
    <xf numFmtId="0" fontId="29" fillId="9" borderId="47" xfId="0" applyFont="1" applyFill="1" applyBorder="1" applyAlignment="1" applyProtection="1">
      <alignment horizontal="center"/>
    </xf>
    <xf numFmtId="0" fontId="29" fillId="9" borderId="48" xfId="0" applyFont="1" applyFill="1" applyBorder="1" applyAlignment="1" applyProtection="1">
      <alignment horizontal="center"/>
    </xf>
    <xf numFmtId="0" fontId="29" fillId="9" borderId="22" xfId="0" applyFont="1" applyFill="1" applyBorder="1" applyProtection="1"/>
    <xf numFmtId="0" fontId="32" fillId="9" borderId="24" xfId="0" applyFont="1" applyFill="1" applyBorder="1" applyProtection="1"/>
    <xf numFmtId="167" fontId="29" fillId="0" borderId="49" xfId="1" applyNumberFormat="1" applyFont="1" applyBorder="1" applyAlignment="1" applyProtection="1">
      <alignment vertical="center"/>
    </xf>
    <xf numFmtId="167" fontId="29" fillId="0" borderId="50" xfId="1" applyNumberFormat="1" applyFont="1" applyBorder="1" applyAlignment="1" applyProtection="1">
      <alignment vertical="center"/>
    </xf>
    <xf numFmtId="0" fontId="20" fillId="0" borderId="4" xfId="0" applyFont="1" applyBorder="1" applyProtection="1"/>
    <xf numFmtId="0" fontId="29" fillId="9" borderId="27" xfId="0" applyFont="1" applyFill="1" applyBorder="1" applyProtection="1"/>
    <xf numFmtId="0" fontId="32" fillId="9" borderId="28" xfId="0" applyFont="1" applyFill="1" applyBorder="1" applyProtection="1"/>
    <xf numFmtId="167" fontId="29" fillId="0" borderId="33" xfId="1" applyNumberFormat="1" applyFont="1" applyBorder="1" applyAlignment="1" applyProtection="1">
      <alignment vertical="center"/>
    </xf>
    <xf numFmtId="167" fontId="29" fillId="0" borderId="27" xfId="1" applyNumberFormat="1" applyFont="1" applyBorder="1" applyAlignment="1" applyProtection="1">
      <alignment vertical="center"/>
    </xf>
    <xf numFmtId="167" fontId="29" fillId="0" borderId="27" xfId="1" applyNumberFormat="1" applyFont="1" applyBorder="1" applyAlignment="1" applyProtection="1">
      <alignment vertical="center"/>
    </xf>
    <xf numFmtId="0" fontId="20" fillId="9" borderId="29" xfId="0" applyFont="1" applyFill="1" applyBorder="1" applyProtection="1"/>
    <xf numFmtId="0" fontId="29" fillId="9" borderId="51" xfId="0" applyFont="1" applyFill="1" applyBorder="1" applyProtection="1"/>
    <xf numFmtId="167" fontId="29" fillId="0" borderId="52" xfId="1" applyNumberFormat="1" applyFont="1" applyBorder="1" applyAlignment="1" applyProtection="1">
      <alignment vertical="center"/>
    </xf>
    <xf numFmtId="167" fontId="29" fillId="0" borderId="53" xfId="1" applyNumberFormat="1" applyFont="1" applyBorder="1" applyAlignment="1" applyProtection="1">
      <alignment vertical="center"/>
    </xf>
    <xf numFmtId="0" fontId="29" fillId="9" borderId="18" xfId="0" applyFont="1" applyFill="1" applyBorder="1" applyProtection="1"/>
    <xf numFmtId="0" fontId="27" fillId="9" borderId="19" xfId="0" applyFont="1" applyFill="1" applyBorder="1" applyProtection="1"/>
    <xf numFmtId="0" fontId="29" fillId="9" borderId="19" xfId="0" applyFont="1" applyFill="1" applyBorder="1" applyProtection="1"/>
    <xf numFmtId="0" fontId="29" fillId="9" borderId="54" xfId="0" applyFont="1" applyFill="1" applyBorder="1" applyProtection="1"/>
    <xf numFmtId="167" fontId="20" fillId="0" borderId="55" xfId="5" applyNumberFormat="1" applyFont="1" applyBorder="1" applyProtection="1"/>
    <xf numFmtId="0" fontId="26" fillId="0" borderId="0" xfId="0" applyFont="1" applyProtection="1"/>
    <xf numFmtId="0" fontId="29" fillId="9" borderId="56" xfId="0" applyFont="1" applyFill="1" applyBorder="1" applyAlignment="1" applyProtection="1">
      <alignment horizontal="center"/>
    </xf>
    <xf numFmtId="0" fontId="29" fillId="9" borderId="55" xfId="0" applyFont="1" applyFill="1" applyBorder="1" applyAlignment="1" applyProtection="1">
      <alignment horizontal="center"/>
    </xf>
    <xf numFmtId="0" fontId="34" fillId="0" borderId="0" xfId="0" applyFont="1" applyProtection="1"/>
    <xf numFmtId="0" fontId="35" fillId="0" borderId="0" xfId="0" applyFont="1" applyAlignment="1" applyProtection="1">
      <alignment horizontal="center"/>
    </xf>
    <xf numFmtId="0" fontId="27" fillId="9" borderId="18" xfId="0" applyFont="1" applyFill="1" applyBorder="1" applyProtection="1"/>
    <xf numFmtId="0" fontId="29" fillId="9" borderId="59" xfId="0" applyFont="1" applyFill="1" applyBorder="1" applyProtection="1"/>
    <xf numFmtId="0" fontId="36" fillId="0" borderId="0" xfId="0" applyFont="1" applyAlignment="1" applyProtection="1">
      <alignment horizontal="right"/>
    </xf>
    <xf numFmtId="4" fontId="37" fillId="0" borderId="0" xfId="0" applyNumberFormat="1" applyFont="1" applyProtection="1"/>
    <xf numFmtId="0" fontId="29" fillId="9" borderId="60" xfId="0" applyFont="1" applyFill="1" applyBorder="1" applyProtection="1"/>
    <xf numFmtId="0" fontId="29" fillId="9" borderId="61" xfId="0" applyFont="1" applyFill="1" applyBorder="1" applyProtection="1"/>
    <xf numFmtId="0" fontId="29" fillId="9" borderId="62" xfId="0" applyFont="1" applyFill="1" applyBorder="1" applyProtection="1"/>
    <xf numFmtId="0" fontId="29" fillId="9" borderId="54" xfId="0" applyFont="1" applyFill="1" applyBorder="1" applyAlignment="1" applyProtection="1">
      <alignment horizontal="right"/>
    </xf>
    <xf numFmtId="0" fontId="29" fillId="9" borderId="63" xfId="0" applyFont="1" applyFill="1" applyBorder="1" applyProtection="1"/>
    <xf numFmtId="0" fontId="29" fillId="9" borderId="64" xfId="0" applyFont="1" applyFill="1" applyBorder="1" applyProtection="1"/>
    <xf numFmtId="0" fontId="29" fillId="9" borderId="49" xfId="0" applyFont="1" applyFill="1" applyBorder="1" applyProtection="1"/>
    <xf numFmtId="0" fontId="29" fillId="9" borderId="65" xfId="0" applyFont="1" applyFill="1" applyBorder="1" applyProtection="1"/>
    <xf numFmtId="0" fontId="29" fillId="9" borderId="66" xfId="0" applyFont="1" applyFill="1" applyBorder="1" applyProtection="1"/>
    <xf numFmtId="0" fontId="29" fillId="9" borderId="67" xfId="0" applyFont="1" applyFill="1" applyBorder="1" applyProtection="1"/>
    <xf numFmtId="0" fontId="29" fillId="0" borderId="0" xfId="7" applyFont="1" applyAlignment="1" applyProtection="1">
      <alignment horizontal="center"/>
    </xf>
    <xf numFmtId="0" fontId="27" fillId="0" borderId="0" xfId="7" applyFont="1" applyProtection="1"/>
    <xf numFmtId="167" fontId="29" fillId="0" borderId="0" xfId="1" applyNumberFormat="1" applyFont="1" applyProtection="1"/>
    <xf numFmtId="4" fontId="29" fillId="0" borderId="0" xfId="7" applyNumberFormat="1" applyFont="1" applyProtection="1"/>
    <xf numFmtId="0" fontId="26" fillId="0" borderId="0" xfId="0" applyFont="1" applyAlignment="1" applyProtection="1">
      <alignment horizontal="center"/>
    </xf>
    <xf numFmtId="0" fontId="38" fillId="0" borderId="0" xfId="0" applyFont="1" applyProtection="1"/>
    <xf numFmtId="167" fontId="20" fillId="0" borderId="0" xfId="1" applyNumberFormat="1" applyFont="1" applyProtection="1"/>
    <xf numFmtId="0" fontId="31" fillId="0" borderId="7" xfId="0" applyFont="1" applyBorder="1" applyProtection="1"/>
    <xf numFmtId="0" fontId="29" fillId="9" borderId="69" xfId="0" applyFont="1" applyFill="1" applyBorder="1" applyAlignment="1" applyProtection="1">
      <alignment horizontal="center"/>
    </xf>
    <xf numFmtId="0" fontId="29" fillId="0" borderId="5" xfId="0" applyFont="1" applyBorder="1" applyAlignment="1" applyProtection="1">
      <alignment horizontal="center"/>
    </xf>
    <xf numFmtId="169" fontId="20" fillId="0" borderId="0" xfId="0" applyNumberFormat="1" applyFont="1" applyProtection="1"/>
    <xf numFmtId="0" fontId="20" fillId="0" borderId="28" xfId="0" applyFont="1" applyBorder="1" applyAlignment="1" applyProtection="1">
      <alignment horizontal="center"/>
    </xf>
    <xf numFmtId="0" fontId="32" fillId="9" borderId="26" xfId="0" applyFont="1" applyFill="1" applyBorder="1" applyProtection="1"/>
    <xf numFmtId="0" fontId="32" fillId="0" borderId="28" xfId="0" applyFont="1" applyBorder="1" applyAlignment="1" applyProtection="1">
      <alignment horizontal="center"/>
    </xf>
    <xf numFmtId="0" fontId="20" fillId="0" borderId="5" xfId="0" applyFont="1" applyBorder="1" applyAlignment="1" applyProtection="1">
      <alignment horizontal="center"/>
    </xf>
    <xf numFmtId="0" fontId="20" fillId="0" borderId="20" xfId="0" applyFont="1" applyBorder="1" applyAlignment="1" applyProtection="1">
      <alignment horizontal="center"/>
    </xf>
    <xf numFmtId="0" fontId="27" fillId="0" borderId="7" xfId="0" applyFont="1" applyBorder="1" applyProtection="1"/>
    <xf numFmtId="0" fontId="20" fillId="0" borderId="7" xfId="0" applyFont="1" applyBorder="1" applyAlignment="1" applyProtection="1">
      <alignment horizontal="center"/>
    </xf>
    <xf numFmtId="167" fontId="20" fillId="0" borderId="0" xfId="0" applyNumberFormat="1" applyFont="1" applyProtection="1"/>
    <xf numFmtId="0" fontId="29" fillId="9" borderId="19" xfId="0" applyFont="1" applyFill="1" applyBorder="1" applyAlignment="1" applyProtection="1">
      <alignment horizontal="center"/>
    </xf>
    <xf numFmtId="0" fontId="29" fillId="9" borderId="72" xfId="0" applyFont="1" applyFill="1" applyBorder="1" applyProtection="1"/>
    <xf numFmtId="0" fontId="27" fillId="9" borderId="54" xfId="0" applyFont="1" applyFill="1" applyBorder="1" applyAlignment="1" applyProtection="1">
      <alignment horizontal="right"/>
    </xf>
    <xf numFmtId="0" fontId="27" fillId="0" borderId="7" xfId="0" applyFont="1" applyBorder="1" applyAlignment="1" applyProtection="1">
      <alignment horizontal="right"/>
    </xf>
    <xf numFmtId="167" fontId="29" fillId="0" borderId="7" xfId="0" applyNumberFormat="1" applyFont="1" applyBorder="1" applyProtection="1"/>
    <xf numFmtId="0" fontId="27" fillId="9" borderId="46" xfId="0" applyFont="1" applyFill="1" applyBorder="1" applyAlignment="1" applyProtection="1">
      <alignment horizontal="right"/>
    </xf>
    <xf numFmtId="166" fontId="20" fillId="0" borderId="0" xfId="0" applyNumberFormat="1" applyFont="1" applyProtection="1"/>
    <xf numFmtId="0" fontId="20" fillId="9" borderId="30" xfId="0" applyFont="1" applyFill="1" applyBorder="1" applyAlignment="1" applyProtection="1">
      <alignment horizontal="center"/>
    </xf>
    <xf numFmtId="167" fontId="29" fillId="0" borderId="7" xfId="1" applyNumberFormat="1" applyFont="1" applyBorder="1" applyProtection="1"/>
    <xf numFmtId="0" fontId="27" fillId="9" borderId="6" xfId="0" applyFont="1" applyFill="1" applyBorder="1" applyProtection="1"/>
    <xf numFmtId="0" fontId="20" fillId="9" borderId="75" xfId="0" applyFont="1" applyFill="1" applyBorder="1" applyProtection="1"/>
    <xf numFmtId="0" fontId="20" fillId="9" borderId="76" xfId="0" applyFont="1" applyFill="1" applyBorder="1" applyAlignment="1" applyProtection="1">
      <alignment horizontal="right"/>
    </xf>
    <xf numFmtId="0" fontId="20" fillId="9" borderId="60" xfId="0" applyFont="1" applyFill="1" applyBorder="1" applyProtection="1"/>
    <xf numFmtId="0" fontId="20" fillId="9" borderId="62" xfId="0" applyFont="1" applyFill="1" applyBorder="1" applyAlignment="1" applyProtection="1">
      <alignment horizontal="right"/>
    </xf>
    <xf numFmtId="0" fontId="29" fillId="9" borderId="44" xfId="0" applyFont="1" applyFill="1" applyBorder="1" applyProtection="1"/>
    <xf numFmtId="0" fontId="29" fillId="9" borderId="78" xfId="0" applyFont="1" applyFill="1" applyBorder="1" applyProtection="1"/>
    <xf numFmtId="0" fontId="29" fillId="9" borderId="79" xfId="0" applyFont="1" applyFill="1" applyBorder="1" applyProtection="1"/>
    <xf numFmtId="0" fontId="29" fillId="8" borderId="0" xfId="7" applyFont="1" applyFill="1" applyAlignment="1" applyProtection="1">
      <alignment horizontal="right"/>
    </xf>
    <xf numFmtId="0" fontId="26" fillId="8" borderId="0" xfId="7" applyFont="1" applyFill="1" applyProtection="1"/>
    <xf numFmtId="0" fontId="29" fillId="8" borderId="0" xfId="7" applyFont="1" applyFill="1" applyProtection="1"/>
    <xf numFmtId="0" fontId="27" fillId="0" borderId="0" xfId="7" applyFont="1" applyAlignment="1" applyProtection="1">
      <alignment horizontal="right"/>
    </xf>
    <xf numFmtId="0" fontId="28" fillId="0" borderId="18" xfId="7" applyFont="1" applyBorder="1" applyProtection="1"/>
    <xf numFmtId="0" fontId="29" fillId="0" borderId="19" xfId="7" applyFont="1" applyBorder="1" applyProtection="1"/>
    <xf numFmtId="0" fontId="29" fillId="0" borderId="20" xfId="7" applyFont="1" applyBorder="1" applyProtection="1"/>
    <xf numFmtId="0" fontId="26" fillId="8" borderId="0" xfId="7" applyFont="1" applyFill="1" applyAlignment="1" applyProtection="1">
      <alignment horizontal="center"/>
    </xf>
    <xf numFmtId="0" fontId="33" fillId="0" borderId="0" xfId="7" applyFont="1" applyProtection="1"/>
    <xf numFmtId="0" fontId="29" fillId="9" borderId="56" xfId="7" applyFont="1" applyFill="1" applyBorder="1" applyProtection="1"/>
    <xf numFmtId="9" fontId="29" fillId="0" borderId="20" xfId="15" applyNumberFormat="1" applyFont="1" applyBorder="1" applyProtection="1"/>
    <xf numFmtId="0" fontId="29" fillId="9" borderId="80" xfId="7" applyFont="1" applyFill="1" applyBorder="1" applyProtection="1"/>
    <xf numFmtId="0" fontId="29" fillId="9" borderId="3" xfId="7" applyFont="1" applyFill="1" applyBorder="1" applyProtection="1"/>
    <xf numFmtId="0" fontId="29" fillId="9" borderId="79" xfId="7" applyFont="1" applyFill="1" applyBorder="1" applyAlignment="1" applyProtection="1">
      <alignment horizontal="left"/>
    </xf>
    <xf numFmtId="9" fontId="29" fillId="0" borderId="28" xfId="7" applyNumberFormat="1" applyFont="1" applyBorder="1" applyProtection="1"/>
    <xf numFmtId="9" fontId="29" fillId="0" borderId="43" xfId="7" applyNumberFormat="1" applyFont="1" applyBorder="1" applyProtection="1"/>
    <xf numFmtId="0" fontId="29" fillId="9" borderId="81" xfId="6" applyFont="1" applyFill="1" applyBorder="1" applyAlignment="1" applyProtection="1">
      <alignment horizontal="left"/>
    </xf>
    <xf numFmtId="9" fontId="29" fillId="0" borderId="51" xfId="7" applyNumberFormat="1" applyFont="1" applyBorder="1" applyProtection="1"/>
    <xf numFmtId="0" fontId="33" fillId="0" borderId="0" xfId="7" applyFont="1" applyAlignment="1" applyProtection="1">
      <alignment horizontal="left"/>
    </xf>
    <xf numFmtId="0" fontId="29" fillId="9" borderId="18" xfId="7" applyFont="1" applyFill="1" applyBorder="1" applyAlignment="1" applyProtection="1">
      <alignment horizontal="center"/>
    </xf>
    <xf numFmtId="0" fontId="29" fillId="9" borderId="30" xfId="7" applyFont="1" applyFill="1" applyBorder="1" applyAlignment="1" applyProtection="1">
      <alignment horizontal="center"/>
    </xf>
    <xf numFmtId="0" fontId="29" fillId="9" borderId="55" xfId="7" applyFont="1" applyFill="1" applyBorder="1" applyAlignment="1" applyProtection="1">
      <alignment horizontal="center"/>
    </xf>
    <xf numFmtId="0" fontId="29" fillId="0" borderId="4" xfId="7" applyFont="1" applyBorder="1" applyProtection="1"/>
    <xf numFmtId="0" fontId="29" fillId="0" borderId="41" xfId="7" applyFont="1" applyBorder="1" applyProtection="1"/>
    <xf numFmtId="9" fontId="29" fillId="0" borderId="42" xfId="7" applyNumberFormat="1" applyFont="1" applyBorder="1" applyProtection="1"/>
    <xf numFmtId="0" fontId="29" fillId="0" borderId="33" xfId="7" applyFont="1" applyBorder="1" applyProtection="1"/>
    <xf numFmtId="0" fontId="29" fillId="0" borderId="43" xfId="7" applyFont="1" applyBorder="1" applyProtection="1"/>
    <xf numFmtId="0" fontId="29" fillId="0" borderId="6" xfId="7" applyFont="1" applyBorder="1" applyProtection="1"/>
    <xf numFmtId="0" fontId="29" fillId="0" borderId="44" xfId="7" applyFont="1" applyBorder="1" applyProtection="1"/>
    <xf numFmtId="0" fontId="29" fillId="0" borderId="48" xfId="7" applyFont="1" applyBorder="1" applyProtection="1"/>
    <xf numFmtId="0" fontId="29" fillId="9" borderId="69" xfId="7" applyFont="1" applyFill="1" applyBorder="1" applyAlignment="1" applyProtection="1">
      <alignment horizontal="center"/>
    </xf>
    <xf numFmtId="0" fontId="29" fillId="9" borderId="75" xfId="7" applyFont="1" applyFill="1" applyBorder="1" applyAlignment="1" applyProtection="1">
      <alignment horizontal="left"/>
    </xf>
    <xf numFmtId="0" fontId="29" fillId="9" borderId="23" xfId="7" applyFont="1" applyFill="1" applyBorder="1" applyProtection="1"/>
    <xf numFmtId="0" fontId="29" fillId="9" borderId="24" xfId="7" applyFont="1" applyFill="1" applyBorder="1" applyProtection="1"/>
    <xf numFmtId="0" fontId="29" fillId="0" borderId="82" xfId="7" applyFont="1" applyBorder="1" applyProtection="1"/>
    <xf numFmtId="0" fontId="29" fillId="9" borderId="4" xfId="7" applyFont="1" applyFill="1" applyBorder="1" applyAlignment="1" applyProtection="1">
      <alignment horizontal="left"/>
    </xf>
    <xf numFmtId="0" fontId="29" fillId="9" borderId="0" xfId="7" applyFont="1" applyFill="1" applyProtection="1"/>
    <xf numFmtId="0" fontId="29" fillId="9" borderId="5" xfId="7" applyFont="1" applyFill="1" applyBorder="1" applyProtection="1"/>
    <xf numFmtId="0" fontId="29" fillId="0" borderId="5" xfId="7" applyFont="1" applyBorder="1" applyProtection="1"/>
    <xf numFmtId="0" fontId="29" fillId="9" borderId="18" xfId="7" applyFont="1" applyFill="1" applyBorder="1" applyAlignment="1" applyProtection="1">
      <alignment horizontal="left"/>
    </xf>
    <xf numFmtId="0" fontId="29" fillId="9" borderId="19" xfId="7" applyFont="1" applyFill="1" applyBorder="1" applyProtection="1"/>
    <xf numFmtId="0" fontId="27" fillId="9" borderId="20" xfId="7" applyFont="1" applyFill="1" applyBorder="1" applyAlignment="1" applyProtection="1">
      <alignment horizontal="right"/>
    </xf>
    <xf numFmtId="0" fontId="29" fillId="9" borderId="80" xfId="7" applyFont="1" applyFill="1" applyBorder="1" applyAlignment="1" applyProtection="1">
      <alignment horizontal="left"/>
    </xf>
    <xf numFmtId="49" fontId="29" fillId="9" borderId="22" xfId="7" applyNumberFormat="1" applyFont="1" applyFill="1" applyBorder="1" applyProtection="1"/>
    <xf numFmtId="49" fontId="29" fillId="6" borderId="24" xfId="7" applyNumberFormat="1" applyFont="1" applyFill="1" applyBorder="1" applyProtection="1"/>
    <xf numFmtId="9" fontId="29" fillId="0" borderId="36" xfId="7" applyNumberFormat="1" applyFont="1" applyBorder="1" applyProtection="1"/>
    <xf numFmtId="49" fontId="29" fillId="9" borderId="27" xfId="7" applyNumberFormat="1" applyFont="1" applyFill="1" applyBorder="1" applyProtection="1"/>
    <xf numFmtId="49" fontId="29" fillId="6" borderId="28" xfId="7" applyNumberFormat="1" applyFont="1" applyFill="1" applyBorder="1" applyProtection="1"/>
    <xf numFmtId="0" fontId="29" fillId="0" borderId="28" xfId="7" applyFont="1" applyBorder="1" applyProtection="1"/>
    <xf numFmtId="0" fontId="29" fillId="9" borderId="47" xfId="7" applyFont="1" applyFill="1" applyBorder="1" applyAlignment="1" applyProtection="1">
      <alignment horizontal="left"/>
    </xf>
    <xf numFmtId="49" fontId="29" fillId="9" borderId="35" xfId="7" applyNumberFormat="1" applyFont="1" applyFill="1" applyBorder="1" applyProtection="1"/>
    <xf numFmtId="49" fontId="29" fillId="6" borderId="8" xfId="7" applyNumberFormat="1" applyFont="1" applyFill="1" applyBorder="1" applyProtection="1"/>
    <xf numFmtId="0" fontId="29" fillId="0" borderId="68" xfId="7" applyFont="1" applyBorder="1" applyProtection="1"/>
    <xf numFmtId="0" fontId="29" fillId="9" borderId="18" xfId="7" applyFont="1" applyFill="1" applyBorder="1" applyAlignment="1" applyProtection="1">
      <alignment horizontal="right"/>
    </xf>
    <xf numFmtId="0" fontId="29" fillId="0" borderId="0" xfId="7" applyFont="1" applyAlignment="1" applyProtection="1">
      <alignment horizontal="right"/>
    </xf>
    <xf numFmtId="0" fontId="29" fillId="0" borderId="2" xfId="7" applyFont="1" applyBorder="1" applyProtection="1"/>
    <xf numFmtId="0" fontId="29" fillId="9" borderId="1" xfId="7" applyFont="1" applyFill="1" applyBorder="1" applyProtection="1"/>
    <xf numFmtId="0" fontId="29" fillId="9" borderId="83" xfId="7" applyFont="1" applyFill="1" applyBorder="1" applyProtection="1"/>
    <xf numFmtId="10" fontId="29" fillId="0" borderId="5" xfId="14" applyNumberFormat="1" applyFont="1" applyBorder="1" applyProtection="1"/>
    <xf numFmtId="0" fontId="29" fillId="9" borderId="25" xfId="7" applyFont="1" applyFill="1" applyBorder="1" applyProtection="1"/>
    <xf numFmtId="0" fontId="29" fillId="9" borderId="59" xfId="7" applyFont="1" applyFill="1" applyBorder="1" applyProtection="1"/>
    <xf numFmtId="10" fontId="29" fillId="0" borderId="28" xfId="14" applyNumberFormat="1" applyFont="1" applyBorder="1" applyProtection="1"/>
    <xf numFmtId="0" fontId="29" fillId="9" borderId="6" xfId="7" applyFont="1" applyFill="1" applyBorder="1" applyProtection="1"/>
    <xf numFmtId="0" fontId="29" fillId="9" borderId="46" xfId="7" applyFont="1" applyFill="1" applyBorder="1" applyProtection="1"/>
    <xf numFmtId="10" fontId="29" fillId="0" borderId="8" xfId="14" applyNumberFormat="1" applyFont="1" applyBorder="1" applyProtection="1"/>
    <xf numFmtId="0" fontId="29" fillId="9" borderId="69" xfId="7" applyFont="1" applyFill="1" applyBorder="1" applyAlignment="1" applyProtection="1">
      <alignment horizontal="center" vertical="center" wrapText="1"/>
    </xf>
    <xf numFmtId="0" fontId="20" fillId="9" borderId="4" xfId="0" applyFont="1" applyFill="1" applyBorder="1" applyProtection="1"/>
    <xf numFmtId="0" fontId="29" fillId="0" borderId="19" xfId="0" applyFont="1" applyBorder="1" applyProtection="1"/>
    <xf numFmtId="0" fontId="5" fillId="0" borderId="11" xfId="3" applyFont="1" applyBorder="1" applyAlignment="1" applyProtection="1">
      <alignment horizontal="center" vertical="center" wrapText="1"/>
    </xf>
    <xf numFmtId="0" fontId="39" fillId="0" borderId="0" xfId="3" quotePrefix="1" applyFont="1" applyAlignment="1" applyProtection="1">
      <alignment horizontal="center" vertical="center" wrapText="1"/>
    </xf>
    <xf numFmtId="0" fontId="5" fillId="0" borderId="0" xfId="3" applyFont="1" applyAlignment="1" applyProtection="1">
      <alignment horizontal="center" vertical="center" wrapText="1"/>
    </xf>
    <xf numFmtId="0" fontId="19" fillId="0" borderId="0" xfId="0" quotePrefix="1" applyFont="1" applyAlignment="1" applyProtection="1">
      <alignment horizontal="center" vertical="center" wrapText="1"/>
    </xf>
    <xf numFmtId="165" fontId="15" fillId="0" borderId="0" xfId="14" applyNumberFormat="1" applyFont="1" applyAlignment="1" applyProtection="1">
      <alignment horizontal="center" vertical="center" wrapText="1"/>
    </xf>
    <xf numFmtId="10" fontId="15" fillId="0" borderId="0" xfId="0" applyNumberFormat="1" applyFont="1" applyAlignment="1" applyProtection="1">
      <alignment horizontal="center" vertical="center" wrapText="1"/>
    </xf>
    <xf numFmtId="9" fontId="15" fillId="0" borderId="0" xfId="14" applyNumberFormat="1" applyFont="1" applyAlignment="1" applyProtection="1">
      <alignment horizontal="center" vertical="center" wrapText="1"/>
    </xf>
    <xf numFmtId="165" fontId="15" fillId="0" borderId="0" xfId="14" quotePrefix="1" applyNumberFormat="1" applyFont="1" applyAlignment="1" applyProtection="1">
      <alignment horizontal="center" vertical="center" wrapText="1"/>
    </xf>
    <xf numFmtId="9" fontId="15" fillId="0" borderId="0" xfId="14" quotePrefix="1" applyNumberFormat="1" applyFont="1" applyAlignment="1" applyProtection="1">
      <alignment horizontal="center" vertical="center" wrapText="1"/>
    </xf>
    <xf numFmtId="0" fontId="40" fillId="4" borderId="0" xfId="0" applyFont="1" applyFill="1" applyAlignment="1" applyProtection="1">
      <alignment horizontal="center" vertical="center" wrapText="1"/>
    </xf>
    <xf numFmtId="169"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0" fillId="0" borderId="0" xfId="0" quotePrefix="1" applyAlignment="1" applyProtection="1">
      <alignment horizontal="right" vertical="center" wrapText="1"/>
    </xf>
    <xf numFmtId="0" fontId="41"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9" fontId="17" fillId="0" borderId="0" xfId="0" applyNumberFormat="1" applyFont="1" applyAlignment="1" applyProtection="1">
      <alignment horizontal="center" vertical="center" wrapText="1"/>
    </xf>
    <xf numFmtId="9" fontId="0" fillId="0" borderId="0" xfId="14"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165" fontId="0" fillId="0" borderId="0" xfId="14" quotePrefix="1" applyNumberFormat="1" applyFont="1" applyAlignment="1" applyProtection="1">
      <alignment horizontal="center" vertical="center" wrapText="1"/>
    </xf>
    <xf numFmtId="0" fontId="19" fillId="0" borderId="0" xfId="0" quotePrefix="1" applyFont="1" applyAlignment="1" applyProtection="1">
      <alignment horizontal="right" vertical="center" wrapText="1"/>
    </xf>
    <xf numFmtId="164" fontId="19" fillId="0" borderId="0" xfId="0" quotePrefix="1" applyNumberFormat="1" applyFont="1" applyAlignment="1" applyProtection="1">
      <alignment horizontal="right" vertical="center" wrapText="1"/>
    </xf>
    <xf numFmtId="0" fontId="42" fillId="0" borderId="0" xfId="0" applyFont="1" applyAlignment="1" applyProtection="1">
      <alignment horizontal="left" vertical="center"/>
    </xf>
    <xf numFmtId="0" fontId="42" fillId="0" borderId="0" xfId="0" applyFont="1" applyAlignment="1" applyProtection="1">
      <alignment horizontal="center" vertical="center" wrapText="1"/>
    </xf>
    <xf numFmtId="0" fontId="43" fillId="0" borderId="0" xfId="0" applyFont="1" applyAlignment="1" applyProtection="1">
      <alignment horizontal="center" vertical="center" wrapText="1"/>
    </xf>
    <xf numFmtId="0" fontId="5" fillId="0" borderId="0" xfId="3" applyFont="1" applyAlignment="1" applyProtection="1">
      <alignment horizontal="center" vertical="center" wrapText="1"/>
    </xf>
    <xf numFmtId="0" fontId="44" fillId="0" borderId="0" xfId="0" applyFont="1" applyAlignment="1" applyProtection="1">
      <alignment horizontal="center" vertical="center" wrapText="1"/>
    </xf>
    <xf numFmtId="0" fontId="5" fillId="0" borderId="0" xfId="3" applyFont="1" applyAlignment="1" applyProtection="1">
      <alignment horizontal="center"/>
    </xf>
    <xf numFmtId="10" fontId="15" fillId="0" borderId="0" xfId="14" applyNumberFormat="1" applyFont="1" applyAlignment="1" applyProtection="1">
      <alignment horizontal="center" vertical="center" wrapText="1"/>
    </xf>
    <xf numFmtId="0" fontId="45" fillId="0" borderId="32" xfId="0" applyFont="1" applyBorder="1" applyAlignment="1" applyProtection="1">
      <alignment horizontal="center"/>
    </xf>
    <xf numFmtId="0" fontId="45" fillId="0" borderId="33" xfId="0" applyFont="1" applyBorder="1" applyAlignment="1" applyProtection="1">
      <alignment horizontal="center"/>
    </xf>
    <xf numFmtId="0" fontId="45" fillId="0" borderId="28" xfId="0" applyFont="1" applyBorder="1" applyAlignment="1" applyProtection="1">
      <alignment horizontal="center"/>
    </xf>
    <xf numFmtId="0" fontId="45" fillId="0" borderId="27" xfId="0" applyFont="1" applyBorder="1" applyAlignment="1" applyProtection="1">
      <alignment horizontal="center"/>
    </xf>
    <xf numFmtId="0" fontId="45" fillId="0" borderId="35" xfId="0" applyFont="1" applyBorder="1" applyAlignment="1" applyProtection="1">
      <alignment horizontal="center"/>
    </xf>
    <xf numFmtId="0" fontId="45" fillId="0" borderId="34" xfId="0" applyFont="1" applyBorder="1" applyAlignment="1" applyProtection="1">
      <alignment horizontal="center"/>
    </xf>
    <xf numFmtId="0" fontId="45" fillId="0" borderId="40" xfId="0" applyFont="1" applyBorder="1" applyAlignment="1" applyProtection="1">
      <alignment horizontal="center"/>
    </xf>
    <xf numFmtId="0" fontId="45" fillId="0" borderId="41" xfId="0" applyFont="1" applyBorder="1" applyAlignment="1" applyProtection="1">
      <alignment horizontal="center"/>
    </xf>
    <xf numFmtId="0" fontId="45" fillId="0" borderId="42" xfId="0" applyFont="1" applyBorder="1" applyAlignment="1" applyProtection="1">
      <alignment horizontal="center"/>
    </xf>
    <xf numFmtId="0" fontId="45" fillId="0" borderId="43" xfId="0" applyFont="1" applyBorder="1" applyAlignment="1" applyProtection="1">
      <alignment horizontal="center"/>
    </xf>
    <xf numFmtId="0" fontId="45" fillId="0" borderId="44" xfId="0" applyFont="1" applyBorder="1" applyAlignment="1" applyProtection="1">
      <alignment horizontal="center"/>
    </xf>
    <xf numFmtId="0" fontId="45" fillId="0" borderId="45" xfId="0" applyFont="1" applyBorder="1" applyAlignment="1" applyProtection="1">
      <alignment horizontal="center"/>
    </xf>
    <xf numFmtId="0" fontId="45" fillId="0" borderId="57" xfId="0" applyFont="1" applyBorder="1" applyAlignment="1" applyProtection="1">
      <alignment horizontal="center"/>
    </xf>
    <xf numFmtId="0" fontId="45" fillId="0" borderId="58" xfId="0" applyFont="1" applyBorder="1" applyAlignment="1" applyProtection="1">
      <alignment horizontal="center"/>
    </xf>
    <xf numFmtId="168" fontId="29" fillId="0" borderId="70" xfId="9" applyNumberFormat="1" applyFont="1" applyBorder="1" applyAlignment="1" applyProtection="1">
      <alignment horizontal="right" indent="1"/>
    </xf>
    <xf numFmtId="168" fontId="29" fillId="0" borderId="70" xfId="0" applyNumberFormat="1" applyFont="1" applyBorder="1" applyAlignment="1" applyProtection="1">
      <alignment horizontal="right" indent="1"/>
    </xf>
    <xf numFmtId="168" fontId="29" fillId="0" borderId="71" xfId="9" applyNumberFormat="1" applyFont="1" applyBorder="1" applyAlignment="1" applyProtection="1">
      <alignment horizontal="right" indent="1"/>
    </xf>
    <xf numFmtId="168" fontId="29" fillId="0" borderId="69" xfId="9" applyNumberFormat="1" applyFont="1" applyBorder="1" applyAlignment="1" applyProtection="1">
      <alignment horizontal="right" indent="1"/>
    </xf>
    <xf numFmtId="168" fontId="29" fillId="0" borderId="69" xfId="11" applyNumberFormat="1" applyFont="1" applyBorder="1" applyAlignment="1" applyProtection="1">
      <alignment horizontal="right" indent="1"/>
    </xf>
    <xf numFmtId="3" fontId="29" fillId="0" borderId="77" xfId="1" applyNumberFormat="1" applyFont="1" applyBorder="1" applyProtection="1"/>
    <xf numFmtId="4" fontId="20" fillId="0" borderId="3" xfId="1" applyNumberFormat="1" applyFont="1" applyBorder="1" applyProtection="1"/>
    <xf numFmtId="3" fontId="20" fillId="0" borderId="44" xfId="0" applyNumberFormat="1" applyFont="1" applyBorder="1" applyProtection="1"/>
    <xf numFmtId="4" fontId="20" fillId="0" borderId="51" xfId="0" applyNumberFormat="1" applyFont="1" applyBorder="1" applyProtection="1"/>
    <xf numFmtId="3" fontId="20" fillId="0" borderId="32" xfId="0" applyNumberFormat="1" applyFont="1" applyBorder="1" applyProtection="1"/>
    <xf numFmtId="168" fontId="20" fillId="0" borderId="73" xfId="0" applyNumberFormat="1" applyFont="1" applyBorder="1" applyAlignment="1" applyProtection="1">
      <alignment horizontal="right" indent="1"/>
    </xf>
    <xf numFmtId="3" fontId="20" fillId="0" borderId="27" xfId="1" applyNumberFormat="1" applyFont="1" applyBorder="1" applyProtection="1"/>
    <xf numFmtId="168" fontId="20" fillId="0" borderId="43" xfId="0" applyNumberFormat="1" applyFont="1" applyBorder="1" applyAlignment="1" applyProtection="1">
      <alignment horizontal="right" indent="1"/>
    </xf>
    <xf numFmtId="3" fontId="20" fillId="0" borderId="30" xfId="0" applyNumberFormat="1" applyFont="1" applyBorder="1" applyProtection="1"/>
    <xf numFmtId="168" fontId="20" fillId="0" borderId="20" xfId="0" applyNumberFormat="1" applyFont="1" applyBorder="1" applyAlignment="1" applyProtection="1">
      <alignment horizontal="right" indent="1"/>
    </xf>
    <xf numFmtId="1" fontId="29" fillId="9" borderId="56" xfId="0" applyNumberFormat="1" applyFont="1" applyFill="1" applyBorder="1" applyAlignment="1" applyProtection="1">
      <alignment horizontal="center"/>
    </xf>
    <xf numFmtId="1" fontId="29" fillId="9" borderId="30" xfId="0" applyNumberFormat="1" applyFont="1" applyFill="1" applyBorder="1" applyAlignment="1" applyProtection="1">
      <alignment horizontal="center"/>
    </xf>
    <xf numFmtId="1" fontId="29" fillId="9" borderId="55" xfId="0" applyNumberFormat="1" applyFont="1" applyFill="1" applyBorder="1" applyAlignment="1" applyProtection="1">
      <alignment horizontal="center"/>
    </xf>
    <xf numFmtId="37" fontId="20" fillId="0" borderId="38" xfId="1" applyNumberFormat="1" applyFont="1" applyBorder="1" applyAlignment="1" applyProtection="1">
      <alignment horizontal="right" indent="1"/>
    </xf>
    <xf numFmtId="37" fontId="20" fillId="0" borderId="38" xfId="1" applyNumberFormat="1" applyFont="1" applyBorder="1" applyAlignment="1" applyProtection="1">
      <alignment horizontal="right" indent="1"/>
    </xf>
    <xf numFmtId="37" fontId="20" fillId="0" borderId="39"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31" xfId="1" applyNumberFormat="1" applyFont="1" applyBorder="1" applyAlignment="1" applyProtection="1">
      <alignment horizontal="right" indent="1"/>
    </xf>
    <xf numFmtId="37" fontId="20" fillId="0" borderId="73"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30" xfId="1" applyNumberFormat="1" applyFont="1" applyBorder="1" applyAlignment="1" applyProtection="1">
      <alignment horizontal="right" indent="1"/>
    </xf>
    <xf numFmtId="37" fontId="20" fillId="0" borderId="20" xfId="1" applyNumberFormat="1" applyFont="1" applyBorder="1" applyAlignment="1" applyProtection="1">
      <alignment horizontal="right" indent="1"/>
    </xf>
    <xf numFmtId="3" fontId="20" fillId="0" borderId="38" xfId="0" applyNumberFormat="1" applyFont="1" applyBorder="1" applyAlignment="1" applyProtection="1">
      <alignment horizontal="right" indent="1"/>
    </xf>
    <xf numFmtId="3" fontId="29" fillId="0" borderId="39" xfId="0" applyNumberFormat="1" applyFont="1" applyBorder="1" applyAlignment="1" applyProtection="1">
      <alignment horizontal="right" indent="1"/>
    </xf>
    <xf numFmtId="3" fontId="20" fillId="0" borderId="31" xfId="0" applyNumberFormat="1" applyFont="1" applyBorder="1" applyAlignment="1" applyProtection="1">
      <alignment horizontal="right" indent="1"/>
    </xf>
    <xf numFmtId="3" fontId="29" fillId="0" borderId="73" xfId="0" applyNumberFormat="1" applyFont="1" applyBorder="1" applyAlignment="1" applyProtection="1">
      <alignment horizontal="right" indent="1"/>
    </xf>
    <xf numFmtId="3" fontId="29" fillId="0" borderId="31" xfId="0" applyNumberFormat="1" applyFont="1" applyBorder="1" applyAlignment="1" applyProtection="1">
      <alignment horizontal="right" indent="1"/>
    </xf>
    <xf numFmtId="3" fontId="29" fillId="0" borderId="5" xfId="0" applyNumberFormat="1" applyFont="1" applyBorder="1" applyAlignment="1" applyProtection="1">
      <alignment horizontal="right" indent="1"/>
    </xf>
    <xf numFmtId="3" fontId="20" fillId="0" borderId="30" xfId="1" applyNumberFormat="1" applyFont="1" applyBorder="1" applyAlignment="1" applyProtection="1">
      <alignment horizontal="right" indent="1"/>
    </xf>
    <xf numFmtId="3" fontId="29" fillId="0" borderId="20" xfId="1" applyNumberFormat="1" applyFont="1" applyBorder="1" applyAlignment="1" applyProtection="1">
      <alignment horizontal="right" indent="1"/>
    </xf>
    <xf numFmtId="37" fontId="29" fillId="0" borderId="39" xfId="1" applyNumberFormat="1" applyFont="1" applyBorder="1" applyAlignment="1" applyProtection="1">
      <alignment horizontal="right" indent="1"/>
    </xf>
    <xf numFmtId="37" fontId="20" fillId="0" borderId="48" xfId="1" applyNumberFormat="1" applyFont="1" applyBorder="1" applyAlignment="1" applyProtection="1">
      <alignment horizontal="right" indent="1"/>
    </xf>
    <xf numFmtId="37" fontId="20" fillId="0" borderId="55" xfId="1" applyNumberFormat="1" applyFont="1" applyBorder="1" applyAlignment="1" applyProtection="1">
      <alignment horizontal="right" indent="1"/>
    </xf>
    <xf numFmtId="14" fontId="28" fillId="0" borderId="21" xfId="7" applyNumberFormat="1" applyFont="1" applyBorder="1" applyAlignment="1" applyProtection="1">
      <alignment horizontal="center"/>
    </xf>
    <xf numFmtId="14" fontId="28" fillId="0" borderId="21" xfId="0" applyNumberFormat="1" applyFont="1" applyBorder="1" applyAlignment="1" applyProtection="1">
      <alignment horizontal="center"/>
    </xf>
    <xf numFmtId="37" fontId="20" fillId="0" borderId="30" xfId="1" applyNumberFormat="1" applyFont="1" applyBorder="1" applyAlignment="1" applyProtection="1">
      <alignment vertical="center"/>
    </xf>
    <xf numFmtId="37" fontId="29" fillId="0" borderId="28" xfId="1" applyNumberFormat="1" applyFont="1" applyBorder="1" applyProtection="1"/>
    <xf numFmtId="37" fontId="29" fillId="0" borderId="51" xfId="1" applyNumberFormat="1" applyFont="1" applyBorder="1" applyProtection="1"/>
    <xf numFmtId="37" fontId="27" fillId="0" borderId="20" xfId="1" applyNumberFormat="1" applyFont="1" applyBorder="1" applyProtection="1"/>
    <xf numFmtId="37" fontId="29" fillId="0" borderId="36" xfId="1" applyNumberFormat="1" applyFont="1" applyBorder="1" applyProtection="1"/>
    <xf numFmtId="37" fontId="29" fillId="0" borderId="68" xfId="1" applyNumberFormat="1" applyFont="1" applyBorder="1" applyProtection="1"/>
    <xf numFmtId="37" fontId="29" fillId="0" borderId="27" xfId="1" applyNumberFormat="1" applyFont="1" applyBorder="1" applyAlignment="1" applyProtection="1">
      <alignment horizontal="right"/>
    </xf>
    <xf numFmtId="37" fontId="29" fillId="0" borderId="33" xfId="1" applyNumberFormat="1" applyFont="1" applyBorder="1" applyAlignment="1" applyProtection="1">
      <alignment horizontal="right"/>
    </xf>
    <xf numFmtId="37" fontId="29" fillId="0" borderId="59" xfId="1" applyNumberFormat="1" applyFont="1" applyBorder="1" applyAlignment="1" applyProtection="1">
      <alignment horizontal="right"/>
    </xf>
    <xf numFmtId="37" fontId="29" fillId="0" borderId="26" xfId="1" applyNumberFormat="1" applyFont="1" applyBorder="1" applyAlignment="1" applyProtection="1">
      <alignment horizontal="right"/>
    </xf>
    <xf numFmtId="37" fontId="29" fillId="0" borderId="43" xfId="1" applyNumberFormat="1" applyFont="1" applyBorder="1" applyAlignment="1" applyProtection="1">
      <alignment horizontal="right"/>
    </xf>
    <xf numFmtId="37" fontId="29" fillId="0" borderId="27" xfId="0" applyNumberFormat="1" applyFont="1" applyBorder="1" applyProtection="1"/>
    <xf numFmtId="37" fontId="29" fillId="0" borderId="33" xfId="0" applyNumberFormat="1" applyFont="1" applyBorder="1" applyProtection="1"/>
    <xf numFmtId="37" fontId="29" fillId="0" borderId="59" xfId="0" applyNumberFormat="1" applyFont="1" applyBorder="1" applyProtection="1"/>
    <xf numFmtId="37" fontId="29" fillId="0" borderId="26" xfId="0" applyNumberFormat="1" applyFont="1" applyBorder="1" applyProtection="1"/>
    <xf numFmtId="37" fontId="29" fillId="0" borderId="43" xfId="0" applyNumberFormat="1" applyFont="1" applyBorder="1" applyProtection="1"/>
    <xf numFmtId="37" fontId="29" fillId="0" borderId="32" xfId="1" applyNumberFormat="1" applyFont="1" applyBorder="1" applyProtection="1"/>
    <xf numFmtId="37" fontId="29" fillId="0" borderId="31" xfId="1" applyNumberFormat="1" applyFont="1" applyBorder="1" applyProtection="1"/>
    <xf numFmtId="37" fontId="29" fillId="0" borderId="73" xfId="1" applyNumberFormat="1" applyFont="1" applyBorder="1" applyProtection="1"/>
    <xf numFmtId="37" fontId="29" fillId="0" borderId="74" xfId="1" applyNumberFormat="1" applyFont="1" applyBorder="1" applyProtection="1"/>
    <xf numFmtId="37" fontId="29" fillId="0" borderId="30" xfId="1" applyNumberFormat="1" applyFont="1" applyBorder="1" applyProtection="1"/>
    <xf numFmtId="37" fontId="29" fillId="0" borderId="54" xfId="1" applyNumberFormat="1" applyFont="1" applyBorder="1" applyProtection="1"/>
    <xf numFmtId="37" fontId="29" fillId="0" borderId="19" xfId="1" applyNumberFormat="1" applyFont="1" applyBorder="1" applyProtection="1"/>
    <xf numFmtId="37" fontId="29" fillId="0" borderId="55" xfId="1" applyNumberFormat="1" applyFont="1" applyBorder="1" applyProtection="1"/>
    <xf numFmtId="37" fontId="20" fillId="0" borderId="74" xfId="1" applyNumberFormat="1" applyFont="1" applyBorder="1" applyProtection="1"/>
    <xf numFmtId="37" fontId="20" fillId="0" borderId="30" xfId="1" applyNumberFormat="1" applyFont="1" applyBorder="1" applyProtection="1"/>
    <xf numFmtId="37" fontId="20" fillId="0" borderId="55" xfId="1" applyNumberFormat="1" applyFont="1" applyBorder="1" applyProtection="1"/>
    <xf numFmtId="37" fontId="29" fillId="0" borderId="27" xfId="1" applyNumberFormat="1" applyFont="1" applyBorder="1" applyProtection="1"/>
    <xf numFmtId="37" fontId="29" fillId="0" borderId="33" xfId="1" applyNumberFormat="1" applyFont="1" applyBorder="1" applyProtection="1"/>
    <xf numFmtId="37" fontId="29" fillId="0" borderId="59" xfId="1" applyNumberFormat="1" applyFont="1" applyBorder="1" applyProtection="1"/>
    <xf numFmtId="37" fontId="29" fillId="0" borderId="26" xfId="1" applyNumberFormat="1" applyFont="1" applyBorder="1" applyProtection="1"/>
    <xf numFmtId="37" fontId="29" fillId="0" borderId="43" xfId="1" applyNumberFormat="1" applyFont="1" applyBorder="1" applyProtection="1"/>
    <xf numFmtId="37" fontId="29" fillId="0" borderId="61" xfId="1" applyNumberFormat="1" applyFont="1" applyBorder="1" applyProtection="1"/>
    <xf numFmtId="37" fontId="29" fillId="0" borderId="45" xfId="1" applyNumberFormat="1" applyFont="1" applyBorder="1" applyProtection="1"/>
    <xf numFmtId="0" fontId="0" fillId="0" borderId="0" xfId="0" applyProtection="1"/>
    <xf numFmtId="0" fontId="15" fillId="0" borderId="0" xfId="0" applyFont="1" applyAlignment="1" applyProtection="1">
      <alignment horizontal="center" vertical="center" wrapText="1"/>
    </xf>
    <xf numFmtId="0" fontId="15" fillId="0" borderId="0" xfId="0" quotePrefix="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0" fontId="0" fillId="0" borderId="0" xfId="0" applyAlignment="1" applyProtection="1">
      <alignment horizontal="center" vertical="center" wrapText="1"/>
    </xf>
    <xf numFmtId="0" fontId="17" fillId="4" borderId="0" xfId="0" applyFont="1" applyFill="1" applyAlignment="1" applyProtection="1">
      <alignment horizontal="center" vertical="center" wrapText="1"/>
    </xf>
    <xf numFmtId="0" fontId="19" fillId="0" borderId="0" xfId="0" applyFont="1" applyAlignment="1" applyProtection="1">
      <alignment horizontal="center" vertical="center" wrapText="1"/>
    </xf>
    <xf numFmtId="164" fontId="15" fillId="0" borderId="0" xfId="0" applyNumberFormat="1" applyFont="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applyFont="1" applyAlignment="1" applyProtection="1">
      <alignment horizontal="center" vertical="center" wrapText="1"/>
    </xf>
    <xf numFmtId="165" fontId="15" fillId="0" borderId="0" xfId="14" applyNumberFormat="1" applyFont="1" applyAlignment="1" applyProtection="1">
      <alignment horizontal="center" vertical="center" wrapText="1"/>
    </xf>
    <xf numFmtId="0" fontId="0" fillId="0" borderId="0" xfId="0" applyProtection="1"/>
    <xf numFmtId="0" fontId="0" fillId="0" borderId="0" xfId="0" applyProtection="1"/>
    <xf numFmtId="0" fontId="5" fillId="0" borderId="0" xfId="3" applyFont="1" applyProtection="1"/>
    <xf numFmtId="0" fontId="0" fillId="0" borderId="0" xfId="0" applyProtection="1"/>
    <xf numFmtId="0" fontId="39" fillId="0" borderId="0" xfId="3" quotePrefix="1" applyFont="1" applyAlignment="1" applyProtection="1">
      <alignment horizontal="center" vertical="center"/>
    </xf>
    <xf numFmtId="0" fontId="5" fillId="0" borderId="0" xfId="3" applyFont="1" applyAlignment="1" applyProtection="1">
      <alignment horizontal="center" vertical="center" wrapText="1"/>
    </xf>
    <xf numFmtId="0" fontId="15" fillId="0" borderId="0" xfId="0" applyFont="1" applyAlignment="1" applyProtection="1">
      <alignment horizontal="center" vertical="center" wrapText="1"/>
    </xf>
    <xf numFmtId="0" fontId="3" fillId="4" borderId="0" xfId="3" quotePrefix="1" applyFont="1" applyFill="1" applyAlignment="1" applyProtection="1">
      <alignment horizontal="center" vertical="center"/>
    </xf>
    <xf numFmtId="0" fontId="19" fillId="0" borderId="0" xfId="0" applyFont="1" applyAlignment="1" applyProtection="1">
      <alignment horizontal="center" vertical="center" wrapText="1"/>
    </xf>
    <xf numFmtId="0" fontId="5" fillId="0" borderId="0" xfId="3" applyFont="1" applyAlignment="1" applyProtection="1">
      <alignment horizontal="center" vertical="center"/>
    </xf>
    <xf numFmtId="0" fontId="0" fillId="0" borderId="0" xfId="0" applyProtection="1"/>
    <xf numFmtId="0" fontId="5" fillId="0" borderId="0" xfId="3" applyFont="1" applyProtection="1"/>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5" fillId="0" borderId="0" xfId="3" applyFont="1" applyAlignment="1" applyProtection="1">
      <alignment horizontal="left" vertical="center" wrapText="1"/>
    </xf>
    <xf numFmtId="0" fontId="23" fillId="0" borderId="0" xfId="0" applyFont="1" applyAlignment="1" applyProtection="1">
      <alignment horizontal="left" vertical="center" wrapText="1"/>
    </xf>
    <xf numFmtId="0" fontId="34" fillId="9" borderId="37" xfId="0" applyFont="1" applyFill="1" applyBorder="1" applyAlignment="1" applyProtection="1">
      <alignment horizontal="center" vertical="center"/>
    </xf>
    <xf numFmtId="0" fontId="34" fillId="9" borderId="47" xfId="0" applyFont="1" applyFill="1" applyBorder="1" applyAlignment="1" applyProtection="1">
      <alignment horizontal="center" vertical="center"/>
    </xf>
  </cellXfs>
  <cellStyles count="18">
    <cellStyle name="Comma 2" xfId="1" xr:uid="{00000000-0005-0000-0000-000000000000}"/>
    <cellStyle name="Comma 2 2"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27" xfId="6" xr:uid="{00000000-0005-0000-0000-000006000000}"/>
    <cellStyle name="Normal 19" xfId="7" xr:uid="{00000000-0005-0000-0000-000007000000}"/>
    <cellStyle name="Normal 2" xfId="8" xr:uid="{00000000-0005-0000-0000-000008000000}"/>
    <cellStyle name="Normal 2 2" xfId="9" xr:uid="{00000000-0005-0000-0000-000009000000}"/>
    <cellStyle name="Normal 3" xfId="10" xr:uid="{00000000-0005-0000-0000-00000A000000}"/>
    <cellStyle name="Normal 31" xfId="11" xr:uid="{00000000-0005-0000-0000-00000B000000}"/>
    <cellStyle name="Normal 4" xfId="12" xr:uid="{00000000-0005-0000-0000-00000C000000}"/>
    <cellStyle name="Normal 7" xfId="13" xr:uid="{00000000-0005-0000-0000-00000D000000}"/>
    <cellStyle name="Percent" xfId="14" builtinId="5"/>
    <cellStyle name="Percent 2" xfId="15" xr:uid="{00000000-0005-0000-0000-00000F000000}"/>
    <cellStyle name="Pourcentage" xfId="17" xr:uid="{00000000-0005-0000-0000-000011000000}"/>
    <cellStyle name="Standard 3" xfId="16" xr:uid="{00000000-0005-0000-0000-000010000000}"/>
  </cellStyles>
  <dxfs count="0"/>
  <tableStyles count="0" defaultTableStyle="TableStyleMedium2" defaultPivotStyle="PivotStyleLight16"/>
  <colors>
    <mruColors>
      <color rgb="FF0000FF"/>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657225</xdr:colOff>
      <xdr:row>11</xdr:row>
      <xdr:rowOff>133350</xdr:rowOff>
    </xdr:from>
    <xdr:to>
      <xdr:col>8</xdr:col>
      <xdr:colOff>161925</xdr:colOff>
      <xdr:row>19</xdr:row>
      <xdr:rowOff>47625</xdr:rowOff>
    </xdr:to>
    <xdr:pic>
      <xdr:nvPicPr>
        <xdr:cNvPr id="3" name="Picture 2">
          <a:extLst>
            <a:ext uri="{FF2B5EF4-FFF2-40B4-BE49-F238E27FC236}">
              <a16:creationId xmlns:a16="http://schemas.microsoft.com/office/drawing/2014/main" id="{096879FE-1DFB-46AF-93A0-6A8A6FEB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SG-SFH-HTT-Covered-Bond-Label-Reporting-31-12-2022%20With%20HTT%202023%20Upda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CLDCBSD003\Share\NEW%20CBS\Specifications\NCBS%20reports\ECBC%20-%20HTT%202023\CBLF%20-%20HTT%202023%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C. HTT Harmonised Glossary"/>
      <sheetName val="E. Optional ECB-ECAIs data"/>
      <sheetName val="Overview"/>
      <sheetName val="Residential"/>
      <sheetName val="Covered Bond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G1. Crisis M Payment Holidays"/>
      <sheetName val="E.g. General"/>
      <sheetName val="E.g. Other"/>
    </sheetNames>
    <sheetDataSet>
      <sheetData sheetId="0"/>
      <sheetData sheetId="1"/>
      <sheetData sheetId="2"/>
      <sheetData sheetId="3"/>
      <sheetData sheetId="4"/>
      <sheetData sheetId="5">
        <row r="179">
          <cell r="B179" t="str">
            <v>9. Non-Performing Loans (NPLs)</v>
          </cell>
        </row>
      </sheetData>
      <sheetData sheetId="6"/>
      <sheetData sheetId="7"/>
      <sheetData sheetId="8">
        <row r="18">
          <cell r="B18" t="str">
            <v>Hedging Strategy (please explain how you address interest rate and currency risk)</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pool/77"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83/"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societegenerale.com/sites/default/files/documents/2022-08/SG-SFH-Attestation-CS-eval-reeval-gages-31-12-2021-combinee-signee.pdf" TargetMode="External"/><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487CE-F041-4C07-8F83-DC82DD713F14}">
  <sheetPr>
    <tabColor rgb="FF847A75"/>
    <pageSetUpPr fitToPage="1"/>
  </sheetPr>
  <dimension ref="B2:J31"/>
  <sheetViews>
    <sheetView tabSelected="1" workbookViewId="0">
      <selection activeCell="O22" sqref="O22"/>
    </sheetView>
  </sheetViews>
  <sheetFormatPr defaultColWidth="9.140625" defaultRowHeight="15" x14ac:dyDescent="0.25"/>
  <cols>
    <col min="2" max="10" width="12.5703125" customWidth="1"/>
  </cols>
  <sheetData>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31.5" x14ac:dyDescent="0.25">
      <c r="B6" s="5"/>
      <c r="C6" s="6"/>
      <c r="D6" s="6"/>
      <c r="E6" s="434" t="s">
        <v>1</v>
      </c>
      <c r="F6" s="434"/>
      <c r="G6" s="434"/>
      <c r="H6" s="6"/>
      <c r="I6" s="6"/>
      <c r="J6" s="7"/>
    </row>
    <row r="7" spans="2:10" ht="26.25" x14ac:dyDescent="0.25">
      <c r="B7" s="5"/>
      <c r="C7" s="6"/>
      <c r="D7" s="6"/>
      <c r="E7" s="6"/>
      <c r="F7" s="10" t="s">
        <v>2</v>
      </c>
      <c r="G7" s="6"/>
      <c r="H7" s="6"/>
      <c r="I7" s="6"/>
      <c r="J7" s="7"/>
    </row>
    <row r="8" spans="2:10" ht="26.25" x14ac:dyDescent="0.25">
      <c r="B8" s="5"/>
      <c r="C8" s="6"/>
      <c r="D8" s="6"/>
      <c r="E8" s="6"/>
      <c r="F8" s="10" t="s">
        <v>3</v>
      </c>
      <c r="G8" s="6"/>
      <c r="H8" s="6"/>
      <c r="I8" s="6"/>
      <c r="J8" s="7"/>
    </row>
    <row r="9" spans="2:10" ht="21" x14ac:dyDescent="0.25">
      <c r="B9" s="5"/>
      <c r="C9" s="6"/>
      <c r="D9" s="6"/>
      <c r="E9" s="6"/>
      <c r="F9" s="11" t="s">
        <v>4</v>
      </c>
      <c r="G9" s="6"/>
      <c r="H9" s="6"/>
      <c r="I9" s="6"/>
      <c r="J9" s="7"/>
    </row>
    <row r="10" spans="2:10" ht="21" x14ac:dyDescent="0.25">
      <c r="B10" s="5"/>
      <c r="C10" s="6"/>
      <c r="D10" s="6"/>
      <c r="E10" s="6"/>
      <c r="F10" s="11" t="s">
        <v>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6</v>
      </c>
      <c r="G22" s="6"/>
      <c r="H22" s="6"/>
      <c r="I22" s="6"/>
      <c r="J22" s="7"/>
    </row>
    <row r="23" spans="2:10" x14ac:dyDescent="0.25">
      <c r="B23" s="5"/>
      <c r="C23" s="6"/>
      <c r="D23" s="6"/>
      <c r="E23" s="6"/>
      <c r="F23" s="13"/>
      <c r="G23" s="6"/>
      <c r="H23" s="6"/>
      <c r="I23" s="6"/>
      <c r="J23" s="7"/>
    </row>
    <row r="24" spans="2:10" x14ac:dyDescent="0.25">
      <c r="B24" s="5"/>
      <c r="C24" s="6"/>
      <c r="D24" s="435" t="s">
        <v>7</v>
      </c>
      <c r="E24" s="436" t="s">
        <v>8</v>
      </c>
      <c r="F24" s="436"/>
      <c r="G24" s="436"/>
      <c r="H24" s="436"/>
      <c r="I24" s="6"/>
      <c r="J24" s="7"/>
    </row>
    <row r="25" spans="2:10" x14ac:dyDescent="0.25">
      <c r="B25" s="5"/>
      <c r="C25" s="6"/>
      <c r="D25" s="6"/>
      <c r="H25" s="6"/>
      <c r="I25" s="6"/>
      <c r="J25" s="7"/>
    </row>
    <row r="26" spans="2:10" x14ac:dyDescent="0.25">
      <c r="B26" s="5"/>
      <c r="C26" s="6"/>
      <c r="D26" s="435" t="s">
        <v>9</v>
      </c>
      <c r="E26" s="436"/>
      <c r="F26" s="436"/>
      <c r="G26" s="436"/>
      <c r="H26" s="436"/>
      <c r="I26" s="6"/>
      <c r="J26" s="7"/>
    </row>
    <row r="27" spans="2:10" x14ac:dyDescent="0.25">
      <c r="B27" s="5"/>
      <c r="C27" s="6"/>
      <c r="D27" s="14"/>
      <c r="E27" s="14"/>
      <c r="F27" s="14"/>
      <c r="G27" s="14"/>
      <c r="H27" s="14"/>
      <c r="I27" s="6"/>
      <c r="J27" s="7"/>
    </row>
    <row r="28" spans="2:10" x14ac:dyDescent="0.25">
      <c r="B28" s="5"/>
      <c r="C28" s="6"/>
      <c r="D28" s="435" t="s">
        <v>10</v>
      </c>
      <c r="E28" s="436" t="s">
        <v>8</v>
      </c>
      <c r="F28" s="436"/>
      <c r="G28" s="436"/>
      <c r="H28" s="436"/>
      <c r="I28" s="6"/>
      <c r="J28" s="7"/>
    </row>
    <row r="29" spans="2:10" x14ac:dyDescent="0.25">
      <c r="B29" s="5"/>
      <c r="C29" s="6"/>
      <c r="I29" s="6"/>
      <c r="J29" s="7"/>
    </row>
    <row r="30" spans="2:10" x14ac:dyDescent="0.25">
      <c r="B30" s="5"/>
      <c r="C30" s="6"/>
      <c r="D30" s="432" t="s">
        <v>11</v>
      </c>
      <c r="E30" s="433"/>
      <c r="F30" s="433"/>
      <c r="G30" s="433"/>
      <c r="H30" s="433"/>
      <c r="I30" s="6"/>
      <c r="J30" s="7"/>
    </row>
    <row r="31" spans="2:10" x14ac:dyDescent="0.25">
      <c r="B31" s="15"/>
      <c r="C31" s="16"/>
      <c r="D31" s="16"/>
      <c r="E31" s="16"/>
      <c r="F31" s="16"/>
      <c r="G31" s="16"/>
      <c r="H31" s="16"/>
      <c r="I31" s="16"/>
      <c r="J31" s="17"/>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D26:H26" location="'B1. HTT Mortgage Assets'!A1" display="Worksheet B1: HTT Mortgage Assets" xr:uid="{00000000-0004-0000-0100-000015000000}"/>
    <hyperlink ref="E26:I26" location="'B1. HTT Mortgage Assets'!A1" display="Worksheet B1: HTT Mortgage Assets" xr:uid="{00000000-0004-0000-0100-000016000000}"/>
    <hyperlink ref="F26:J26" location="'B1. HTT Mortgage Assets'!A1" display="Worksheet B1: HTT Mortgage Assets" xr:uid="{00000000-0004-0000-0100-000017000000}"/>
    <hyperlink ref="G26:K26" location="'B1. HTT Mortgage Assets'!A1" display="Worksheet B1: HTT Mortgage Assets" xr:uid="{00000000-0004-0000-0100-000018000000}"/>
    <hyperlink ref="H26:L26" location="'B1. HTT Mortgage Assets'!A1" display="Worksheet B1: HTT Mortgage Assets" xr:uid="{00000000-0004-0000-0100-000019000000}"/>
    <hyperlink ref="I26:M26" location="'B1. HTT Mortgage Assets'!A1" display="Worksheet B1: HTT Mortgage Assets" xr:uid="{00000000-0004-0000-0100-00001A000000}"/>
    <hyperlink ref="J26:N26" location="'B1. HTT Mortgage Assets'!A1" display="Worksheet B1: HTT Mortgage Assets" xr:uid="{00000000-0004-0000-0100-00001B000000}"/>
    <hyperlink ref="K26:O26" location="'B1. HTT Mortgage Assets'!A1" display="Worksheet B1: HTT Mortgage Assets" xr:uid="{00000000-0004-0000-0100-00001C000000}"/>
    <hyperlink ref="L26:P26" location="'B1. HTT Mortgage Assets'!A1" display="Worksheet B1: HTT Mortgage Assets" xr:uid="{00000000-0004-0000-0100-00001D000000}"/>
    <hyperlink ref="M26:Q26" location="'B1. HTT Mortgage Assets'!A1" display="Worksheet B1: HTT Mortgage Assets" xr:uid="{00000000-0004-0000-0100-00001E000000}"/>
    <hyperlink ref="N26:R26" location="'B1. HTT Mortgage Assets'!A1" display="Worksheet B1: HTT Mortgage Assets" xr:uid="{00000000-0004-0000-0100-00001F000000}"/>
    <hyperlink ref="O26:S26" location="'B1. HTT Mortgage Assets'!A1" display="Worksheet B1: HTT Mortgage Assets" xr:uid="{00000000-0004-0000-0100-000020000000}"/>
    <hyperlink ref="P26:T26" location="'B1. HTT Mortgage Assets'!A1" display="Worksheet B1: HTT Mortgage Assets" xr:uid="{00000000-0004-0000-0100-000021000000}"/>
    <hyperlink ref="Q26:U26" location="'B1. HTT Mortgage Assets'!A1" display="Worksheet B1: HTT Mortgage Assets" xr:uid="{00000000-0004-0000-0100-000022000000}"/>
    <hyperlink ref="R26:V26" location="'B1. HTT Mortgage Assets'!A1" display="Worksheet B1: HTT Mortgage Assets" xr:uid="{00000000-0004-0000-0100-000023000000}"/>
    <hyperlink ref="S26:W26" location="'B1. HTT Mortgage Assets'!A1" display="Worksheet B1: HTT Mortgage Assets" xr:uid="{00000000-0004-0000-0100-000024000000}"/>
    <hyperlink ref="T26:X26" location="'B1. HTT Mortgage Assets'!A1" display="Worksheet B1: HTT Mortgage Assets" xr:uid="{00000000-0004-0000-0100-000025000000}"/>
    <hyperlink ref="U26:Y26" location="'B1. HTT Mortgage Assets'!A1" display="Worksheet B1: HTT Mortgage Assets" xr:uid="{00000000-0004-0000-0100-000026000000}"/>
    <hyperlink ref="V26:Z26" location="'B1. HTT Mortgage Assets'!A1" display="Worksheet B1: HTT Mortgage Assets" xr:uid="{00000000-0004-0000-0100-000027000000}"/>
    <hyperlink ref="W26:AA26" location="'B1. HTT Mortgage Assets'!A1" display="Worksheet B1: HTT Mortgage Assets" xr:uid="{00000000-0004-0000-0100-000028000000}"/>
    <hyperlink ref="X26:AB26" location="'B1. HTT Mortgage Assets'!A1" display="Worksheet B1: HTT Mortgage Assets" xr:uid="{00000000-0004-0000-0100-000029000000}"/>
    <hyperlink ref="D28:H28" location="'C. HTT Harmonised Glossary'!A1" display="Worksheet C: HTT Harmonised Glossary" xr:uid="{00000000-0004-0000-0100-00002A000000}"/>
    <hyperlink ref="E28:I28" location="'C. HTT Harmonised Glossary'!A1" display="Worksheet C: HTT Harmonised Glossary" xr:uid="{00000000-0004-0000-0100-00002B000000}"/>
    <hyperlink ref="F28:J28" location="'C. HTT Harmonised Glossary'!A1" display="Worksheet C: HTT Harmonised Glossary" xr:uid="{00000000-0004-0000-0100-00002C000000}"/>
    <hyperlink ref="G28:K28" location="'C. HTT Harmonised Glossary'!A1" display="Worksheet C: HTT Harmonised Glossary" xr:uid="{00000000-0004-0000-0100-00002D000000}"/>
    <hyperlink ref="H28:L28" location="'C. HTT Harmonised Glossary'!A1" display="Worksheet C: HTT Harmonised Glossary" xr:uid="{00000000-0004-0000-0100-00002E000000}"/>
    <hyperlink ref="I28:M28" location="'C. HTT Harmonised Glossary'!A1" display="Worksheet C: HTT Harmonised Glossary" xr:uid="{00000000-0004-0000-0100-00002F000000}"/>
    <hyperlink ref="J28:N28" location="'C. HTT Harmonised Glossary'!A1" display="Worksheet C: HTT Harmonised Glossary" xr:uid="{00000000-0004-0000-0100-000030000000}"/>
    <hyperlink ref="K28:O28" location="'C. HTT Harmonised Glossary'!A1" display="Worksheet C: HTT Harmonised Glossary" xr:uid="{00000000-0004-0000-0100-000031000000}"/>
    <hyperlink ref="L28:P28" location="'C. HTT Harmonised Glossary'!A1" display="Worksheet C: HTT Harmonised Glossary" xr:uid="{00000000-0004-0000-0100-000032000000}"/>
    <hyperlink ref="M28:Q28" location="'C. HTT Harmonised Glossary'!A1" display="Worksheet C: HTT Harmonised Glossary" xr:uid="{00000000-0004-0000-0100-000033000000}"/>
    <hyperlink ref="N28:R28" location="'C. HTT Harmonised Glossary'!A1" display="Worksheet C: HTT Harmonised Glossary" xr:uid="{00000000-0004-0000-0100-000034000000}"/>
    <hyperlink ref="O28:S28" location="'C. HTT Harmonised Glossary'!A1" display="Worksheet C: HTT Harmonised Glossary" xr:uid="{00000000-0004-0000-0100-000035000000}"/>
    <hyperlink ref="P28:T28" location="'C. HTT Harmonised Glossary'!A1" display="Worksheet C: HTT Harmonised Glossary" xr:uid="{00000000-0004-0000-0100-000036000000}"/>
    <hyperlink ref="Q28:U28" location="'C. HTT Harmonised Glossary'!A1" display="Worksheet C: HTT Harmonised Glossary" xr:uid="{00000000-0004-0000-0100-000037000000}"/>
    <hyperlink ref="R28:V28" location="'C. HTT Harmonised Glossary'!A1" display="Worksheet C: HTT Harmonised Glossary" xr:uid="{00000000-0004-0000-0100-000038000000}"/>
    <hyperlink ref="S28:W28" location="'C. HTT Harmonised Glossary'!A1" display="Worksheet C: HTT Harmonised Glossary" xr:uid="{00000000-0004-0000-0100-000039000000}"/>
    <hyperlink ref="T28:X28" location="'C. HTT Harmonised Glossary'!A1" display="Worksheet C: HTT Harmonised Glossary" xr:uid="{00000000-0004-0000-0100-00003A000000}"/>
    <hyperlink ref="U28:Y28" location="'C. HTT Harmonised Glossary'!A1" display="Worksheet C: HTT Harmonised Glossary" xr:uid="{00000000-0004-0000-0100-00003B000000}"/>
    <hyperlink ref="V28:Z28" location="'C. HTT Harmonised Glossary'!A1" display="Worksheet C: HTT Harmonised Glossary" xr:uid="{00000000-0004-0000-0100-00003C000000}"/>
    <hyperlink ref="W28:AA28" location="'C. HTT Harmonised Glossary'!A1" display="Worksheet C: HTT Harmonised Glossary" xr:uid="{00000000-0004-0000-0100-00003D000000}"/>
    <hyperlink ref="X28:AB28" location="'C. HTT Harmonised Glossary'!A1" display="Worksheet C: HTT Harmonised Glossary" xr:uid="{00000000-0004-0000-0100-00003E000000}"/>
  </hyperlinks>
  <printOptions horizontalCentered="1"/>
  <pageMargins left="0.7" right="0.7" top="0.75" bottom="0.75" header="0.3" footer="0.3"/>
  <pageSetup paperSize="9" scale="96" orientation="landscape"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197A0-727A-4120-8731-B9953238C652}">
  <sheetPr>
    <tabColor rgb="FFE36E00"/>
    <pageSetUpPr fitToPage="1"/>
  </sheetPr>
  <dimension ref="A1:G365"/>
  <sheetViews>
    <sheetView zoomScaleNormal="100" workbookViewId="0">
      <selection activeCell="D1" sqref="D1:G1048576"/>
    </sheetView>
  </sheetViews>
  <sheetFormatPr defaultColWidth="9.140625" defaultRowHeight="15" outlineLevelRow="1" x14ac:dyDescent="0.25"/>
  <cols>
    <col min="1" max="1" width="13.28515625" customWidth="1"/>
    <col min="2" max="2" width="60.7109375" customWidth="1"/>
    <col min="3" max="3" width="39.140625" customWidth="1"/>
    <col min="4" max="4" width="33.85546875" bestFit="1" customWidth="1"/>
    <col min="5" max="5" width="6.7109375" customWidth="1"/>
    <col min="6" max="6" width="21.5703125" bestFit="1" customWidth="1"/>
    <col min="7" max="7" width="38.28515625" bestFit="1" customWidth="1"/>
  </cols>
  <sheetData>
    <row r="1" spans="1:7" ht="31.5" x14ac:dyDescent="0.25">
      <c r="A1" s="18" t="s">
        <v>12</v>
      </c>
      <c r="B1" s="18"/>
      <c r="C1" s="19"/>
      <c r="D1" s="19"/>
      <c r="E1" s="19"/>
      <c r="F1" s="20" t="s">
        <v>13</v>
      </c>
      <c r="G1" s="19"/>
    </row>
    <row r="2" spans="1:7" x14ac:dyDescent="0.25">
      <c r="A2" s="19"/>
      <c r="B2" s="79"/>
      <c r="C2" s="7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16</v>
      </c>
      <c r="C5" s="25"/>
      <c r="D5" s="24"/>
      <c r="E5" s="27"/>
      <c r="F5" s="27"/>
      <c r="G5" s="19"/>
    </row>
    <row r="6" spans="1:7" x14ac:dyDescent="0.25">
      <c r="A6" s="24"/>
      <c r="B6" s="80" t="s">
        <v>17</v>
      </c>
      <c r="C6" s="24"/>
      <c r="D6" s="24"/>
      <c r="E6" s="24"/>
      <c r="F6" s="24"/>
      <c r="G6" s="19"/>
    </row>
    <row r="7" spans="1:7" x14ac:dyDescent="0.25">
      <c r="A7" s="24"/>
      <c r="B7" s="291" t="s">
        <v>18</v>
      </c>
      <c r="C7" s="24"/>
      <c r="D7" s="24"/>
      <c r="E7" s="24"/>
      <c r="F7" s="24"/>
      <c r="G7" s="19"/>
    </row>
    <row r="8" spans="1:7" x14ac:dyDescent="0.25">
      <c r="A8" s="24"/>
      <c r="B8" s="291" t="s">
        <v>19</v>
      </c>
      <c r="C8" s="24"/>
      <c r="D8" s="24"/>
      <c r="E8" s="24"/>
      <c r="F8" s="24" t="s">
        <v>20</v>
      </c>
      <c r="G8" s="19"/>
    </row>
    <row r="9" spans="1:7" x14ac:dyDescent="0.25">
      <c r="A9" s="24"/>
      <c r="B9" s="80" t="s">
        <v>21</v>
      </c>
      <c r="C9" s="24"/>
      <c r="D9" s="24"/>
      <c r="E9" s="24"/>
      <c r="F9" s="24"/>
      <c r="G9" s="19"/>
    </row>
    <row r="10" spans="1:7" x14ac:dyDescent="0.25">
      <c r="A10" s="24"/>
      <c r="B10" s="80" t="s">
        <v>22</v>
      </c>
      <c r="C10" s="24"/>
      <c r="D10" s="24"/>
      <c r="E10" s="24"/>
      <c r="F10" s="24"/>
      <c r="G10" s="19"/>
    </row>
    <row r="11" spans="1:7" x14ac:dyDescent="0.25">
      <c r="A11" s="24"/>
      <c r="B11" s="81" t="s">
        <v>23</v>
      </c>
      <c r="C11" s="24"/>
      <c r="D11" s="24"/>
      <c r="E11" s="24"/>
      <c r="F11" s="24"/>
      <c r="G11" s="19"/>
    </row>
    <row r="12" spans="1:7" x14ac:dyDescent="0.25">
      <c r="A12" s="24"/>
      <c r="B12" s="82"/>
      <c r="C12" s="24"/>
      <c r="D12" s="24"/>
      <c r="E12" s="24"/>
      <c r="F12" s="24"/>
      <c r="G12" s="19"/>
    </row>
    <row r="13" spans="1:7" ht="37.5" x14ac:dyDescent="0.25">
      <c r="A13" s="32" t="s">
        <v>24</v>
      </c>
      <c r="B13" s="32" t="s">
        <v>17</v>
      </c>
      <c r="C13" s="33"/>
      <c r="D13" s="33"/>
      <c r="E13" s="33"/>
      <c r="F13" s="33"/>
      <c r="G13" s="34"/>
    </row>
    <row r="14" spans="1:7" x14ac:dyDescent="0.25">
      <c r="A14" s="24" t="s">
        <v>25</v>
      </c>
      <c r="B14" s="57" t="s">
        <v>26</v>
      </c>
      <c r="C14" s="24" t="s">
        <v>2</v>
      </c>
      <c r="D14" s="24"/>
      <c r="E14" s="27"/>
      <c r="F14" s="27"/>
      <c r="G14" s="19"/>
    </row>
    <row r="15" spans="1:7" x14ac:dyDescent="0.25">
      <c r="A15" s="24" t="s">
        <v>27</v>
      </c>
      <c r="B15" s="57" t="s">
        <v>28</v>
      </c>
      <c r="C15" s="24" t="s">
        <v>3</v>
      </c>
      <c r="D15" s="24"/>
      <c r="E15" s="27"/>
      <c r="F15" s="27"/>
      <c r="G15" s="19"/>
    </row>
    <row r="16" spans="1:7" x14ac:dyDescent="0.25">
      <c r="A16" s="24" t="s">
        <v>29</v>
      </c>
      <c r="B16" s="57" t="s">
        <v>30</v>
      </c>
      <c r="C16" s="437" t="s">
        <v>31</v>
      </c>
      <c r="D16" s="437"/>
      <c r="E16" s="437"/>
      <c r="F16" s="437"/>
      <c r="G16" s="437"/>
    </row>
    <row r="17" spans="1:7" x14ac:dyDescent="0.25">
      <c r="A17" s="24" t="s">
        <v>32</v>
      </c>
      <c r="B17" s="57" t="s">
        <v>33</v>
      </c>
      <c r="C17" s="24" t="s">
        <v>34</v>
      </c>
      <c r="D17" s="24"/>
      <c r="E17" s="27"/>
      <c r="F17" s="27"/>
      <c r="G17" s="19"/>
    </row>
    <row r="18" spans="1:7" hidden="1" outlineLevel="1" x14ac:dyDescent="0.25">
      <c r="A18" s="24" t="s">
        <v>35</v>
      </c>
      <c r="B18" s="46" t="s">
        <v>36</v>
      </c>
      <c r="C18" s="24"/>
      <c r="D18" s="24"/>
      <c r="E18" s="27"/>
      <c r="F18" s="27"/>
      <c r="G18" s="19"/>
    </row>
    <row r="19" spans="1:7" ht="0.75" hidden="1" customHeight="1" outlineLevel="1" x14ac:dyDescent="0.25">
      <c r="A19" s="24" t="s">
        <v>37</v>
      </c>
      <c r="B19" s="46" t="s">
        <v>38</v>
      </c>
      <c r="C19" s="24"/>
      <c r="D19" s="24"/>
      <c r="E19" s="27"/>
      <c r="F19" s="27"/>
      <c r="G19" s="19"/>
    </row>
    <row r="20" spans="1:7" hidden="1" outlineLevel="1" x14ac:dyDescent="0.25">
      <c r="A20" s="24" t="s">
        <v>39</v>
      </c>
      <c r="B20" s="46"/>
      <c r="C20" s="24"/>
      <c r="D20" s="24"/>
      <c r="E20" s="27"/>
      <c r="F20" s="27"/>
      <c r="G20" s="19"/>
    </row>
    <row r="21" spans="1:7" hidden="1" outlineLevel="1" x14ac:dyDescent="0.25">
      <c r="A21" s="24" t="s">
        <v>40</v>
      </c>
      <c r="B21" s="46"/>
      <c r="C21" s="24"/>
      <c r="D21" s="24"/>
      <c r="E21" s="27"/>
      <c r="F21" s="27"/>
      <c r="G21" s="19"/>
    </row>
    <row r="22" spans="1:7" ht="0.75" hidden="1" customHeight="1" outlineLevel="1" x14ac:dyDescent="0.25">
      <c r="A22" s="24" t="s">
        <v>41</v>
      </c>
      <c r="B22" s="46"/>
      <c r="C22" s="24"/>
      <c r="D22" s="24"/>
      <c r="E22" s="27"/>
      <c r="F22" s="27"/>
      <c r="G22" s="19"/>
    </row>
    <row r="23" spans="1:7" ht="0.75" hidden="1" customHeight="1" outlineLevel="1" x14ac:dyDescent="0.25">
      <c r="A23" s="24" t="s">
        <v>42</v>
      </c>
      <c r="B23" s="46"/>
      <c r="C23" s="24"/>
      <c r="D23" s="24"/>
      <c r="E23" s="27"/>
      <c r="F23" s="27"/>
      <c r="G23" s="19"/>
    </row>
    <row r="24" spans="1:7" hidden="1" outlineLevel="1" x14ac:dyDescent="0.25">
      <c r="A24" s="24" t="s">
        <v>43</v>
      </c>
      <c r="B24" s="46"/>
      <c r="C24" s="24"/>
      <c r="D24" s="24"/>
      <c r="E24" s="27"/>
      <c r="F24" s="27"/>
      <c r="G24" s="19"/>
    </row>
    <row r="25" spans="1:7" hidden="1" outlineLevel="1" x14ac:dyDescent="0.25">
      <c r="A25" s="24" t="s">
        <v>44</v>
      </c>
      <c r="B25" s="46"/>
      <c r="C25" s="24"/>
      <c r="D25" s="24"/>
      <c r="E25" s="27"/>
      <c r="F25" s="27"/>
      <c r="G25" s="19"/>
    </row>
    <row r="26" spans="1:7" ht="18.75" collapsed="1" x14ac:dyDescent="0.25">
      <c r="A26" s="33"/>
      <c r="B26" s="32" t="s">
        <v>18</v>
      </c>
      <c r="C26" s="33"/>
      <c r="D26" s="33"/>
      <c r="E26" s="33"/>
      <c r="F26" s="33"/>
      <c r="G26" s="34"/>
    </row>
    <row r="27" spans="1:7" x14ac:dyDescent="0.25">
      <c r="A27" s="24" t="s">
        <v>45</v>
      </c>
      <c r="B27" s="424" t="s">
        <v>46</v>
      </c>
      <c r="C27" s="24" t="s">
        <v>47</v>
      </c>
      <c r="D27" s="50"/>
      <c r="E27" s="50"/>
      <c r="F27" s="50"/>
      <c r="G27" s="19"/>
    </row>
    <row r="28" spans="1:7" x14ac:dyDescent="0.25">
      <c r="A28" s="24" t="s">
        <v>48</v>
      </c>
      <c r="B28" s="424" t="s">
        <v>49</v>
      </c>
      <c r="C28" s="24" t="s">
        <v>47</v>
      </c>
      <c r="D28" s="50"/>
      <c r="E28" s="50"/>
      <c r="F28" s="50"/>
      <c r="G28" s="19"/>
    </row>
    <row r="29" spans="1:7" s="421" customFormat="1" x14ac:dyDescent="0.25">
      <c r="A29" s="410" t="s">
        <v>50</v>
      </c>
      <c r="B29" s="292" t="s">
        <v>51</v>
      </c>
      <c r="C29" s="410" t="s">
        <v>47</v>
      </c>
      <c r="D29" s="411"/>
      <c r="E29" s="411"/>
      <c r="F29" s="411"/>
      <c r="G29" s="413"/>
    </row>
    <row r="30" spans="1:7" s="421" customFormat="1" x14ac:dyDescent="0.25">
      <c r="A30" s="410" t="s">
        <v>52</v>
      </c>
      <c r="B30" s="292" t="s">
        <v>53</v>
      </c>
      <c r="C30" s="317" t="s">
        <v>54</v>
      </c>
      <c r="D30" s="411"/>
      <c r="E30" s="411"/>
      <c r="F30" s="411"/>
      <c r="G30" s="413"/>
    </row>
    <row r="31" spans="1:7" hidden="1" outlineLevel="1" x14ac:dyDescent="0.25">
      <c r="A31" s="24" t="s">
        <v>55</v>
      </c>
      <c r="B31" s="292"/>
      <c r="C31" s="24"/>
      <c r="D31" s="24"/>
      <c r="E31" s="50"/>
      <c r="F31" s="50"/>
      <c r="G31" s="19"/>
    </row>
    <row r="32" spans="1:7" ht="0.75" hidden="1" customHeight="1" outlineLevel="1" x14ac:dyDescent="0.25">
      <c r="A32" s="24" t="s">
        <v>56</v>
      </c>
      <c r="B32" s="292"/>
      <c r="C32" s="24"/>
      <c r="D32" s="24"/>
      <c r="E32" s="50"/>
      <c r="F32" s="50"/>
      <c r="G32" s="19"/>
    </row>
    <row r="33" spans="1:7" hidden="1" outlineLevel="1" x14ac:dyDescent="0.25">
      <c r="A33" s="24" t="s">
        <v>57</v>
      </c>
      <c r="B33" s="292"/>
      <c r="C33" s="24"/>
      <c r="D33" s="24"/>
      <c r="E33" s="50"/>
      <c r="F33" s="50"/>
      <c r="G33" s="19"/>
    </row>
    <row r="34" spans="1:7" hidden="1" outlineLevel="1" x14ac:dyDescent="0.25">
      <c r="A34" s="24" t="s">
        <v>58</v>
      </c>
      <c r="B34" s="292"/>
      <c r="C34" s="24"/>
      <c r="D34" s="24"/>
      <c r="E34" s="50"/>
      <c r="F34" s="50"/>
      <c r="G34" s="19"/>
    </row>
    <row r="35" spans="1:7" hidden="1" outlineLevel="1" x14ac:dyDescent="0.25">
      <c r="A35" s="24" t="s">
        <v>59</v>
      </c>
      <c r="B35" s="74"/>
      <c r="C35" s="24"/>
      <c r="D35" s="24"/>
      <c r="E35" s="50"/>
      <c r="F35" s="50"/>
      <c r="G35" s="19"/>
    </row>
    <row r="36" spans="1:7" ht="18.75" collapsed="1" x14ac:dyDescent="0.25">
      <c r="A36" s="32"/>
      <c r="B36" s="32" t="s">
        <v>19</v>
      </c>
      <c r="C36" s="32"/>
      <c r="D36" s="33"/>
      <c r="E36" s="33"/>
      <c r="F36" s="33"/>
      <c r="G36" s="34"/>
    </row>
    <row r="37" spans="1:7" x14ac:dyDescent="0.25">
      <c r="A37" s="35"/>
      <c r="B37" s="36" t="s">
        <v>60</v>
      </c>
      <c r="C37" s="35" t="s">
        <v>61</v>
      </c>
      <c r="D37" s="45"/>
      <c r="E37" s="45"/>
      <c r="F37" s="45"/>
      <c r="G37" s="37"/>
    </row>
    <row r="38" spans="1:7" x14ac:dyDescent="0.25">
      <c r="A38" s="24" t="s">
        <v>62</v>
      </c>
      <c r="B38" s="50" t="s">
        <v>63</v>
      </c>
      <c r="C38" s="38">
        <f>C58</f>
        <v>56568.980837319999</v>
      </c>
      <c r="D38" s="24"/>
      <c r="E38" s="24"/>
      <c r="F38" s="50"/>
      <c r="G38" s="19"/>
    </row>
    <row r="39" spans="1:7" ht="12.75" customHeight="1" x14ac:dyDescent="0.25">
      <c r="A39" s="24" t="s">
        <v>64</v>
      </c>
      <c r="B39" s="50" t="s">
        <v>65</v>
      </c>
      <c r="C39" s="38">
        <v>46490</v>
      </c>
      <c r="D39" s="24"/>
      <c r="E39" s="24"/>
      <c r="F39" s="50"/>
      <c r="G39" s="19"/>
    </row>
    <row r="40" spans="1:7" hidden="1" outlineLevel="1" x14ac:dyDescent="0.25">
      <c r="A40" s="24" t="s">
        <v>66</v>
      </c>
      <c r="B40" s="294" t="s">
        <v>67</v>
      </c>
      <c r="C40" s="38" t="s">
        <v>68</v>
      </c>
      <c r="D40" s="24"/>
      <c r="E40" s="24"/>
      <c r="F40" s="50"/>
      <c r="G40" s="19"/>
    </row>
    <row r="41" spans="1:7" hidden="1" outlineLevel="1" x14ac:dyDescent="0.25">
      <c r="A41" s="24" t="s">
        <v>69</v>
      </c>
      <c r="B41" s="294" t="s">
        <v>70</v>
      </c>
      <c r="C41" s="38" t="s">
        <v>68</v>
      </c>
      <c r="D41" s="24"/>
      <c r="E41" s="24"/>
      <c r="F41" s="50"/>
      <c r="G41" s="19"/>
    </row>
    <row r="42" spans="1:7" hidden="1" outlineLevel="1" x14ac:dyDescent="0.25">
      <c r="A42" s="24" t="s">
        <v>71</v>
      </c>
      <c r="B42" s="294"/>
      <c r="C42" s="38"/>
      <c r="D42" s="24"/>
      <c r="E42" s="24"/>
      <c r="F42" s="50"/>
      <c r="G42" s="19"/>
    </row>
    <row r="43" spans="1:7" hidden="1" outlineLevel="1" x14ac:dyDescent="0.25">
      <c r="A43" s="44" t="s">
        <v>72</v>
      </c>
      <c r="B43" s="50"/>
      <c r="C43" s="24"/>
      <c r="D43" s="24"/>
      <c r="E43" s="24"/>
      <c r="F43" s="50"/>
      <c r="G43" s="19"/>
    </row>
    <row r="44" spans="1:7" collapsed="1" x14ac:dyDescent="0.25">
      <c r="A44" s="35"/>
      <c r="B44" s="36" t="s">
        <v>73</v>
      </c>
      <c r="C44" s="66" t="s">
        <v>74</v>
      </c>
      <c r="D44" s="35" t="s">
        <v>75</v>
      </c>
      <c r="E44" s="45"/>
      <c r="F44" s="37" t="s">
        <v>76</v>
      </c>
      <c r="G44" s="37" t="s">
        <v>77</v>
      </c>
    </row>
    <row r="45" spans="1:7" ht="45" x14ac:dyDescent="0.25">
      <c r="A45" s="24" t="s">
        <v>78</v>
      </c>
      <c r="B45" s="50" t="s">
        <v>79</v>
      </c>
      <c r="C45" s="419">
        <v>0.05</v>
      </c>
      <c r="D45" s="419">
        <f>C38/C39-1-MAX(C45,F45)</f>
        <v>0.13179889949064311</v>
      </c>
      <c r="E45" s="295"/>
      <c r="F45" s="419">
        <v>8.5000000000000006E-2</v>
      </c>
      <c r="G45" s="296" t="s">
        <v>80</v>
      </c>
    </row>
    <row r="46" spans="1:7" hidden="1" outlineLevel="1" x14ac:dyDescent="0.25">
      <c r="A46" s="24" t="s">
        <v>81</v>
      </c>
      <c r="B46" s="46" t="s">
        <v>82</v>
      </c>
      <c r="C46" s="295"/>
      <c r="D46" s="295"/>
      <c r="E46" s="295"/>
      <c r="F46" s="295"/>
      <c r="G46" s="297"/>
    </row>
    <row r="47" spans="1:7" ht="0.75" hidden="1" customHeight="1" outlineLevel="1" x14ac:dyDescent="0.25">
      <c r="A47" s="24" t="s">
        <v>83</v>
      </c>
      <c r="B47" s="46" t="s">
        <v>84</v>
      </c>
      <c r="C47" s="295"/>
      <c r="D47" s="295"/>
      <c r="E47" s="295"/>
      <c r="F47" s="295"/>
      <c r="G47" s="297"/>
    </row>
    <row r="48" spans="1:7" hidden="1" outlineLevel="1" x14ac:dyDescent="0.25">
      <c r="A48" s="24" t="s">
        <v>85</v>
      </c>
      <c r="B48" s="46"/>
      <c r="C48" s="297"/>
      <c r="D48" s="297"/>
      <c r="E48" s="297"/>
      <c r="F48" s="297"/>
      <c r="G48" s="297"/>
    </row>
    <row r="49" spans="1:7" hidden="1" outlineLevel="1" x14ac:dyDescent="0.25">
      <c r="A49" s="24" t="s">
        <v>86</v>
      </c>
      <c r="B49" s="46"/>
      <c r="C49" s="297"/>
      <c r="D49" s="297"/>
      <c r="E49" s="297"/>
      <c r="F49" s="297"/>
      <c r="G49" s="297"/>
    </row>
    <row r="50" spans="1:7" hidden="1" outlineLevel="1" x14ac:dyDescent="0.25">
      <c r="A50" s="24" t="s">
        <v>87</v>
      </c>
      <c r="B50" s="46"/>
      <c r="C50" s="297"/>
      <c r="D50" s="297"/>
      <c r="E50" s="297"/>
      <c r="F50" s="297"/>
      <c r="G50" s="297"/>
    </row>
    <row r="51" spans="1:7" hidden="1" outlineLevel="1" x14ac:dyDescent="0.25">
      <c r="A51" s="24" t="s">
        <v>88</v>
      </c>
      <c r="B51" s="46"/>
      <c r="C51" s="297"/>
      <c r="D51" s="297"/>
      <c r="E51" s="297"/>
      <c r="F51" s="297"/>
      <c r="G51" s="297"/>
    </row>
    <row r="52" spans="1:7" collapsed="1" x14ac:dyDescent="0.25">
      <c r="A52" s="35"/>
      <c r="B52" s="36" t="s">
        <v>89</v>
      </c>
      <c r="C52" s="35" t="s">
        <v>61</v>
      </c>
      <c r="D52" s="35"/>
      <c r="E52" s="45"/>
      <c r="F52" s="37" t="s">
        <v>90</v>
      </c>
      <c r="G52" s="37"/>
    </row>
    <row r="53" spans="1:7" x14ac:dyDescent="0.25">
      <c r="A53" s="24" t="s">
        <v>91</v>
      </c>
      <c r="B53" s="50" t="s">
        <v>92</v>
      </c>
      <c r="C53" s="38">
        <v>55788.57302933</v>
      </c>
      <c r="D53" s="24"/>
      <c r="E53" s="64"/>
      <c r="F53" s="39">
        <f>C53/C$58</f>
        <v>0.98620431557297661</v>
      </c>
      <c r="G53" s="67"/>
    </row>
    <row r="54" spans="1:7" x14ac:dyDescent="0.25">
      <c r="A54" s="24" t="s">
        <v>93</v>
      </c>
      <c r="B54" s="50" t="s">
        <v>94</v>
      </c>
      <c r="C54" s="38">
        <v>2.0159670000000001E-2</v>
      </c>
      <c r="D54" s="24"/>
      <c r="E54" s="64"/>
      <c r="F54" s="412">
        <f>C54/C$58</f>
        <v>3.5637322259658166E-7</v>
      </c>
      <c r="G54" s="67"/>
    </row>
    <row r="55" spans="1:7" x14ac:dyDescent="0.25">
      <c r="A55" s="24" t="s">
        <v>95</v>
      </c>
      <c r="B55" s="50" t="s">
        <v>96</v>
      </c>
      <c r="C55" s="38"/>
      <c r="D55" s="24"/>
      <c r="E55" s="64"/>
      <c r="F55" s="39"/>
      <c r="G55" s="67"/>
    </row>
    <row r="56" spans="1:7" x14ac:dyDescent="0.25">
      <c r="A56" s="24" t="s">
        <v>97</v>
      </c>
      <c r="B56" s="50" t="s">
        <v>98</v>
      </c>
      <c r="C56" s="38">
        <f>C179</f>
        <v>780.38764832000004</v>
      </c>
      <c r="D56" s="24"/>
      <c r="E56" s="64"/>
      <c r="F56" s="39">
        <f>C56/C$58</f>
        <v>1.3795328053800793E-2</v>
      </c>
      <c r="G56" s="67"/>
    </row>
    <row r="57" spans="1:7" x14ac:dyDescent="0.25">
      <c r="A57" s="24" t="s">
        <v>99</v>
      </c>
      <c r="B57" s="24" t="s">
        <v>100</v>
      </c>
      <c r="C57" s="38"/>
      <c r="D57" s="24"/>
      <c r="E57" s="64"/>
      <c r="F57" s="39"/>
      <c r="G57" s="67"/>
    </row>
    <row r="58" spans="1:7" x14ac:dyDescent="0.25">
      <c r="A58" s="24" t="s">
        <v>101</v>
      </c>
      <c r="B58" s="62" t="s">
        <v>102</v>
      </c>
      <c r="C58" s="63">
        <f>C53+C54+C56</f>
        <v>56568.980837319999</v>
      </c>
      <c r="D58" s="64"/>
      <c r="E58" s="64"/>
      <c r="F58" s="298">
        <f>F53+F54+F56</f>
        <v>1</v>
      </c>
      <c r="G58" s="67"/>
    </row>
    <row r="59" spans="1:7" hidden="1" outlineLevel="1" x14ac:dyDescent="0.25">
      <c r="A59" s="24" t="s">
        <v>103</v>
      </c>
      <c r="B59" s="42" t="s">
        <v>104</v>
      </c>
      <c r="C59" s="38"/>
      <c r="D59" s="24"/>
      <c r="E59" s="64"/>
      <c r="F59" s="39"/>
      <c r="G59" s="67"/>
    </row>
    <row r="60" spans="1:7" hidden="1" outlineLevel="1" x14ac:dyDescent="0.25">
      <c r="A60" s="24" t="s">
        <v>105</v>
      </c>
      <c r="B60" s="42" t="s">
        <v>104</v>
      </c>
      <c r="C60" s="38"/>
      <c r="D60" s="24"/>
      <c r="E60" s="64"/>
      <c r="F60" s="39"/>
      <c r="G60" s="67"/>
    </row>
    <row r="61" spans="1:7" hidden="1" outlineLevel="1" x14ac:dyDescent="0.25">
      <c r="A61" s="24" t="s">
        <v>106</v>
      </c>
      <c r="B61" s="42" t="s">
        <v>104</v>
      </c>
      <c r="C61" s="38"/>
      <c r="D61" s="24"/>
      <c r="E61" s="64"/>
      <c r="F61" s="39"/>
      <c r="G61" s="67"/>
    </row>
    <row r="62" spans="1:7" hidden="1" outlineLevel="1" x14ac:dyDescent="0.25">
      <c r="A62" s="24" t="s">
        <v>107</v>
      </c>
      <c r="B62" s="42" t="s">
        <v>104</v>
      </c>
      <c r="C62" s="38"/>
      <c r="D62" s="24"/>
      <c r="E62" s="64"/>
      <c r="F62" s="39"/>
      <c r="G62" s="67"/>
    </row>
    <row r="63" spans="1:7" hidden="1" outlineLevel="1" x14ac:dyDescent="0.25">
      <c r="A63" s="24" t="s">
        <v>108</v>
      </c>
      <c r="B63" s="42" t="s">
        <v>104</v>
      </c>
      <c r="C63" s="38"/>
      <c r="D63" s="24"/>
      <c r="E63" s="64"/>
      <c r="F63" s="39"/>
      <c r="G63" s="67"/>
    </row>
    <row r="64" spans="1:7" ht="0.75" customHeight="1" outlineLevel="1" x14ac:dyDescent="0.25">
      <c r="A64" s="24" t="s">
        <v>109</v>
      </c>
      <c r="B64" s="42" t="s">
        <v>104</v>
      </c>
      <c r="C64" s="43"/>
      <c r="D64" s="44"/>
      <c r="E64" s="44"/>
      <c r="F64" s="39"/>
      <c r="G64" s="299"/>
    </row>
    <row r="65" spans="1:7" x14ac:dyDescent="0.25">
      <c r="A65" s="35"/>
      <c r="B65" s="36" t="s">
        <v>110</v>
      </c>
      <c r="C65" s="66" t="s">
        <v>111</v>
      </c>
      <c r="D65" s="66" t="s">
        <v>112</v>
      </c>
      <c r="E65" s="45"/>
      <c r="F65" s="37" t="s">
        <v>113</v>
      </c>
      <c r="G65" s="300" t="s">
        <v>114</v>
      </c>
    </row>
    <row r="66" spans="1:7" x14ac:dyDescent="0.25">
      <c r="A66" s="24" t="s">
        <v>115</v>
      </c>
      <c r="B66" s="50" t="s">
        <v>116</v>
      </c>
      <c r="C66" s="301">
        <v>7.9640016446106552</v>
      </c>
      <c r="D66" s="301">
        <v>6.348016209117997</v>
      </c>
      <c r="E66" s="57"/>
      <c r="F66" s="302"/>
      <c r="G66" s="58"/>
    </row>
    <row r="67" spans="1:7" x14ac:dyDescent="0.25">
      <c r="A67" s="24"/>
      <c r="B67" s="50"/>
      <c r="C67" s="24"/>
      <c r="D67" s="24"/>
      <c r="E67" s="57"/>
      <c r="F67" s="302"/>
      <c r="G67" s="58"/>
    </row>
    <row r="68" spans="1:7" x14ac:dyDescent="0.25">
      <c r="A68" s="24"/>
      <c r="B68" s="50" t="s">
        <v>117</v>
      </c>
      <c r="C68" s="57"/>
      <c r="D68" s="57"/>
      <c r="E68" s="57"/>
      <c r="F68" s="58"/>
      <c r="G68" s="58"/>
    </row>
    <row r="69" spans="1:7" x14ac:dyDescent="0.25">
      <c r="A69" s="24"/>
      <c r="B69" s="50" t="s">
        <v>118</v>
      </c>
      <c r="C69" s="24"/>
      <c r="D69" s="24"/>
      <c r="E69" s="57"/>
      <c r="F69" s="58"/>
      <c r="G69" s="58"/>
    </row>
    <row r="70" spans="1:7" x14ac:dyDescent="0.25">
      <c r="A70" s="24" t="s">
        <v>119</v>
      </c>
      <c r="B70" s="53" t="s">
        <v>120</v>
      </c>
      <c r="C70" s="38">
        <v>4311.0773875300001</v>
      </c>
      <c r="D70" s="38">
        <v>6379.2665861863779</v>
      </c>
      <c r="E70" s="53"/>
      <c r="F70" s="39">
        <f>C70/C$77</f>
        <v>7.7316857227957322E-2</v>
      </c>
      <c r="G70" s="39">
        <f>D70/D$77</f>
        <v>0.11440871956739343</v>
      </c>
    </row>
    <row r="71" spans="1:7" x14ac:dyDescent="0.25">
      <c r="A71" s="24" t="s">
        <v>121</v>
      </c>
      <c r="B71" s="53" t="s">
        <v>122</v>
      </c>
      <c r="C71" s="38">
        <v>4284.7672393299999</v>
      </c>
      <c r="D71" s="38">
        <v>5932.2443014077062</v>
      </c>
      <c r="E71" s="53"/>
      <c r="F71" s="39">
        <f t="shared" ref="F71:F76" si="0">C71/C$77</f>
        <v>7.6844998852621749E-2</v>
      </c>
      <c r="G71" s="39">
        <f t="shared" ref="G71:G76" si="1">D71/D$77</f>
        <v>0.10639161501020752</v>
      </c>
    </row>
    <row r="72" spans="1:7" x14ac:dyDescent="0.25">
      <c r="A72" s="24" t="s">
        <v>123</v>
      </c>
      <c r="B72" s="53" t="s">
        <v>124</v>
      </c>
      <c r="C72" s="38">
        <v>4169.75231016</v>
      </c>
      <c r="D72" s="38">
        <v>5433.3965259202014</v>
      </c>
      <c r="E72" s="53"/>
      <c r="F72" s="39">
        <f t="shared" si="0"/>
        <v>7.4782267878818601E-2</v>
      </c>
      <c r="G72" s="39">
        <f t="shared" si="1"/>
        <v>9.7445048115487612E-2</v>
      </c>
    </row>
    <row r="73" spans="1:7" x14ac:dyDescent="0.25">
      <c r="A73" s="24" t="s">
        <v>125</v>
      </c>
      <c r="B73" s="53" t="s">
        <v>126</v>
      </c>
      <c r="C73" s="38">
        <v>4020.16670363</v>
      </c>
      <c r="D73" s="38">
        <v>4939.819452072571</v>
      </c>
      <c r="E73" s="53"/>
      <c r="F73" s="39">
        <f t="shared" si="0"/>
        <v>7.2099530376381005E-2</v>
      </c>
      <c r="G73" s="39">
        <f t="shared" si="1"/>
        <v>8.8593008423494352E-2</v>
      </c>
    </row>
    <row r="74" spans="1:7" x14ac:dyDescent="0.25">
      <c r="A74" s="24" t="s">
        <v>127</v>
      </c>
      <c r="B74" s="53" t="s">
        <v>128</v>
      </c>
      <c r="C74" s="38">
        <v>3859.7515885600001</v>
      </c>
      <c r="D74" s="38">
        <v>4473.4276533942812</v>
      </c>
      <c r="E74" s="53"/>
      <c r="F74" s="39">
        <f t="shared" si="0"/>
        <v>6.9222571455404738E-2</v>
      </c>
      <c r="G74" s="39">
        <f t="shared" si="1"/>
        <v>8.0228522038952824E-2</v>
      </c>
    </row>
    <row r="75" spans="1:7" x14ac:dyDescent="0.25">
      <c r="A75" s="24" t="s">
        <v>129</v>
      </c>
      <c r="B75" s="53" t="s">
        <v>130</v>
      </c>
      <c r="C75" s="38">
        <v>16456.30991407</v>
      </c>
      <c r="D75" s="38">
        <v>16222.619230139006</v>
      </c>
      <c r="E75" s="53"/>
      <c r="F75" s="39">
        <f t="shared" si="0"/>
        <v>0.29513507871733019</v>
      </c>
      <c r="G75" s="39">
        <f t="shared" si="1"/>
        <v>0.2909439618291807</v>
      </c>
    </row>
    <row r="76" spans="1:7" x14ac:dyDescent="0.25">
      <c r="A76" s="24" t="s">
        <v>131</v>
      </c>
      <c r="B76" s="53" t="s">
        <v>132</v>
      </c>
      <c r="C76" s="38">
        <v>18656.744748140001</v>
      </c>
      <c r="D76" s="38">
        <v>12377.79614229986</v>
      </c>
      <c r="E76" s="53"/>
      <c r="F76" s="39">
        <f t="shared" si="0"/>
        <v>0.33459869549148635</v>
      </c>
      <c r="G76" s="39">
        <f t="shared" si="1"/>
        <v>0.22198912501528353</v>
      </c>
    </row>
    <row r="77" spans="1:7" x14ac:dyDescent="0.25">
      <c r="A77" s="24" t="s">
        <v>133</v>
      </c>
      <c r="B77" s="303" t="s">
        <v>102</v>
      </c>
      <c r="C77" s="63">
        <f>SUM(C70:C76)</f>
        <v>55758.569891420004</v>
      </c>
      <c r="D77" s="63">
        <f>SUM(D70:D76)</f>
        <v>55758.569891420004</v>
      </c>
      <c r="E77" s="50"/>
      <c r="F77" s="298">
        <f>SUM(F70:F76)</f>
        <v>1</v>
      </c>
      <c r="G77" s="298">
        <f>SUM(G70:G76)</f>
        <v>1</v>
      </c>
    </row>
    <row r="78" spans="1:7" hidden="1" outlineLevel="1" x14ac:dyDescent="0.25">
      <c r="A78" s="24" t="s">
        <v>134</v>
      </c>
      <c r="B78" s="304" t="s">
        <v>135</v>
      </c>
      <c r="C78" s="63"/>
      <c r="D78" s="63"/>
      <c r="E78" s="50"/>
      <c r="F78" s="39"/>
      <c r="G78" s="39"/>
    </row>
    <row r="79" spans="1:7" hidden="1" outlineLevel="1" x14ac:dyDescent="0.25">
      <c r="A79" s="24" t="s">
        <v>136</v>
      </c>
      <c r="B79" s="304" t="s">
        <v>137</v>
      </c>
      <c r="C79" s="63"/>
      <c r="D79" s="63"/>
      <c r="E79" s="50"/>
      <c r="F79" s="39"/>
      <c r="G79" s="39"/>
    </row>
    <row r="80" spans="1:7" hidden="1" outlineLevel="1" x14ac:dyDescent="0.25">
      <c r="A80" s="24" t="s">
        <v>138</v>
      </c>
      <c r="B80" s="304" t="s">
        <v>139</v>
      </c>
      <c r="C80" s="63"/>
      <c r="D80" s="63"/>
      <c r="E80" s="50"/>
      <c r="F80" s="39"/>
      <c r="G80" s="39"/>
    </row>
    <row r="81" spans="1:7" ht="3" hidden="1" customHeight="1" outlineLevel="1" x14ac:dyDescent="0.25">
      <c r="A81" s="24" t="s">
        <v>140</v>
      </c>
      <c r="B81" s="304" t="s">
        <v>141</v>
      </c>
      <c r="C81" s="63"/>
      <c r="D81" s="63"/>
      <c r="E81" s="50"/>
      <c r="F81" s="39"/>
      <c r="G81" s="39"/>
    </row>
    <row r="82" spans="1:7" hidden="1" outlineLevel="1" x14ac:dyDescent="0.25">
      <c r="A82" s="24" t="s">
        <v>142</v>
      </c>
      <c r="B82" s="304" t="s">
        <v>143</v>
      </c>
      <c r="C82" s="63"/>
      <c r="D82" s="63"/>
      <c r="E82" s="50"/>
      <c r="F82" s="39"/>
      <c r="G82" s="39"/>
    </row>
    <row r="83" spans="1:7" hidden="1" outlineLevel="1" x14ac:dyDescent="0.25">
      <c r="A83" s="24" t="s">
        <v>144</v>
      </c>
      <c r="B83" s="304"/>
      <c r="C83" s="64"/>
      <c r="D83" s="64"/>
      <c r="E83" s="50"/>
      <c r="F83" s="67"/>
      <c r="G83" s="67"/>
    </row>
    <row r="84" spans="1:7" hidden="1" outlineLevel="1" x14ac:dyDescent="0.25">
      <c r="A84" s="24" t="s">
        <v>145</v>
      </c>
      <c r="B84" s="304"/>
      <c r="C84" s="64"/>
      <c r="D84" s="64"/>
      <c r="E84" s="50"/>
      <c r="F84" s="67"/>
      <c r="G84" s="67"/>
    </row>
    <row r="85" spans="1:7" ht="1.5" hidden="1" customHeight="1" outlineLevel="1" x14ac:dyDescent="0.25">
      <c r="A85" s="24" t="s">
        <v>146</v>
      </c>
      <c r="B85" s="304"/>
      <c r="C85" s="64"/>
      <c r="D85" s="64"/>
      <c r="E85" s="50"/>
      <c r="F85" s="67"/>
      <c r="G85" s="67"/>
    </row>
    <row r="86" spans="1:7" hidden="1" outlineLevel="1" x14ac:dyDescent="0.25">
      <c r="A86" s="24" t="s">
        <v>147</v>
      </c>
      <c r="B86" s="303"/>
      <c r="C86" s="64"/>
      <c r="D86" s="64"/>
      <c r="E86" s="50"/>
      <c r="F86" s="67"/>
      <c r="G86" s="67"/>
    </row>
    <row r="87" spans="1:7" hidden="1" outlineLevel="1" x14ac:dyDescent="0.25">
      <c r="A87" s="24" t="s">
        <v>148</v>
      </c>
      <c r="B87" s="304"/>
      <c r="C87" s="64"/>
      <c r="D87" s="64"/>
      <c r="E87" s="50"/>
      <c r="F87" s="67"/>
      <c r="G87" s="67"/>
    </row>
    <row r="88" spans="1:7" collapsed="1" x14ac:dyDescent="0.25">
      <c r="A88" s="35"/>
      <c r="B88" s="36" t="s">
        <v>149</v>
      </c>
      <c r="C88" s="66" t="s">
        <v>150</v>
      </c>
      <c r="D88" s="66" t="s">
        <v>151</v>
      </c>
      <c r="E88" s="45"/>
      <c r="F88" s="37" t="s">
        <v>152</v>
      </c>
      <c r="G88" s="35" t="s">
        <v>153</v>
      </c>
    </row>
    <row r="89" spans="1:7" x14ac:dyDescent="0.25">
      <c r="A89" s="24" t="s">
        <v>154</v>
      </c>
      <c r="B89" s="50" t="s">
        <v>155</v>
      </c>
      <c r="C89" s="301">
        <v>5.5976631772663179</v>
      </c>
      <c r="D89" s="301">
        <v>6.5815306756530676</v>
      </c>
      <c r="E89" s="57"/>
      <c r="F89" s="305"/>
      <c r="G89" s="306"/>
    </row>
    <row r="90" spans="1:7" x14ac:dyDescent="0.25">
      <c r="A90" s="24"/>
      <c r="B90" s="50"/>
      <c r="C90" s="301"/>
      <c r="D90" s="301"/>
      <c r="E90" s="57"/>
      <c r="F90" s="305"/>
      <c r="G90" s="306"/>
    </row>
    <row r="91" spans="1:7" x14ac:dyDescent="0.25">
      <c r="A91" s="24"/>
      <c r="B91" s="50" t="s">
        <v>156</v>
      </c>
      <c r="C91" s="307"/>
      <c r="D91" s="307"/>
      <c r="E91" s="57"/>
      <c r="F91" s="306"/>
      <c r="G91" s="306"/>
    </row>
    <row r="92" spans="1:7" x14ac:dyDescent="0.25">
      <c r="A92" s="24" t="s">
        <v>157</v>
      </c>
      <c r="B92" s="50" t="s">
        <v>118</v>
      </c>
      <c r="C92" s="301"/>
      <c r="D92" s="301"/>
      <c r="E92" s="57"/>
      <c r="F92" s="306"/>
      <c r="G92" s="306"/>
    </row>
    <row r="93" spans="1:7" x14ac:dyDescent="0.25">
      <c r="A93" s="24" t="s">
        <v>158</v>
      </c>
      <c r="B93" s="53" t="s">
        <v>120</v>
      </c>
      <c r="C93" s="38">
        <v>4350</v>
      </c>
      <c r="D93" s="38">
        <v>750</v>
      </c>
      <c r="E93" s="53"/>
      <c r="F93" s="39">
        <f>C93/C$100</f>
        <v>9.3568509356850932E-2</v>
      </c>
      <c r="G93" s="39">
        <f>D93/D$100</f>
        <v>1.6132501613250163E-2</v>
      </c>
    </row>
    <row r="94" spans="1:7" x14ac:dyDescent="0.25">
      <c r="A94" s="24" t="s">
        <v>159</v>
      </c>
      <c r="B94" s="53" t="s">
        <v>122</v>
      </c>
      <c r="C94" s="38">
        <v>3040</v>
      </c>
      <c r="D94" s="38">
        <v>3600</v>
      </c>
      <c r="E94" s="53"/>
      <c r="F94" s="39">
        <f t="shared" ref="F94:F99" si="2">C94/C$100</f>
        <v>6.5390406539040657E-2</v>
      </c>
      <c r="G94" s="39">
        <f t="shared" ref="G94:G99" si="3">D94/D$100</f>
        <v>7.7436007743600779E-2</v>
      </c>
    </row>
    <row r="95" spans="1:7" x14ac:dyDescent="0.25">
      <c r="A95" s="24" t="s">
        <v>160</v>
      </c>
      <c r="B95" s="53" t="s">
        <v>124</v>
      </c>
      <c r="C95" s="38">
        <v>4250</v>
      </c>
      <c r="D95" s="38">
        <v>3040</v>
      </c>
      <c r="E95" s="53"/>
      <c r="F95" s="39">
        <f t="shared" si="2"/>
        <v>9.1417509141750911E-2</v>
      </c>
      <c r="G95" s="39">
        <f t="shared" si="3"/>
        <v>6.5390406539040657E-2</v>
      </c>
    </row>
    <row r="96" spans="1:7" x14ac:dyDescent="0.25">
      <c r="A96" s="24" t="s">
        <v>161</v>
      </c>
      <c r="B96" s="53" t="s">
        <v>126</v>
      </c>
      <c r="C96" s="38">
        <v>4250</v>
      </c>
      <c r="D96" s="38">
        <v>4250</v>
      </c>
      <c r="E96" s="53"/>
      <c r="F96" s="39">
        <f t="shared" si="2"/>
        <v>9.1417509141750911E-2</v>
      </c>
      <c r="G96" s="39">
        <f t="shared" si="3"/>
        <v>9.1417509141750911E-2</v>
      </c>
    </row>
    <row r="97" spans="1:7" x14ac:dyDescent="0.25">
      <c r="A97" s="24" t="s">
        <v>162</v>
      </c>
      <c r="B97" s="53" t="s">
        <v>128</v>
      </c>
      <c r="C97" s="38">
        <v>4590</v>
      </c>
      <c r="D97" s="38">
        <v>4250</v>
      </c>
      <c r="E97" s="53"/>
      <c r="F97" s="39">
        <f t="shared" si="2"/>
        <v>9.8730909873090994E-2</v>
      </c>
      <c r="G97" s="39">
        <f t="shared" si="3"/>
        <v>9.1417509141750911E-2</v>
      </c>
    </row>
    <row r="98" spans="1:7" x14ac:dyDescent="0.25">
      <c r="A98" s="24" t="s">
        <v>163</v>
      </c>
      <c r="B98" s="53" t="s">
        <v>130</v>
      </c>
      <c r="C98" s="38">
        <v>22410</v>
      </c>
      <c r="D98" s="38">
        <v>25000</v>
      </c>
      <c r="E98" s="53"/>
      <c r="F98" s="39">
        <f t="shared" si="2"/>
        <v>0.4820391482039148</v>
      </c>
      <c r="G98" s="39">
        <f t="shared" si="3"/>
        <v>0.5377500537750054</v>
      </c>
    </row>
    <row r="99" spans="1:7" x14ac:dyDescent="0.25">
      <c r="A99" s="24" t="s">
        <v>164</v>
      </c>
      <c r="B99" s="53" t="s">
        <v>132</v>
      </c>
      <c r="C99" s="38">
        <v>3600</v>
      </c>
      <c r="D99" s="38">
        <v>5600</v>
      </c>
      <c r="E99" s="53"/>
      <c r="F99" s="39">
        <f t="shared" si="2"/>
        <v>7.7436007743600779E-2</v>
      </c>
      <c r="G99" s="39">
        <f t="shared" si="3"/>
        <v>0.1204560120456012</v>
      </c>
    </row>
    <row r="100" spans="1:7" x14ac:dyDescent="0.25">
      <c r="A100" s="24" t="s">
        <v>165</v>
      </c>
      <c r="B100" s="303" t="s">
        <v>102</v>
      </c>
      <c r="C100" s="63">
        <f>SUM(C93:C99)</f>
        <v>46490</v>
      </c>
      <c r="D100" s="63">
        <f>SUM(D93:D99)</f>
        <v>46490</v>
      </c>
      <c r="E100" s="50"/>
      <c r="F100" s="298">
        <f>SUM(F93:F99)</f>
        <v>1</v>
      </c>
      <c r="G100" s="298">
        <f>SUM(G93:G99)</f>
        <v>1</v>
      </c>
    </row>
    <row r="101" spans="1:7" hidden="1" outlineLevel="1" x14ac:dyDescent="0.25">
      <c r="A101" s="24" t="s">
        <v>166</v>
      </c>
      <c r="B101" s="304" t="s">
        <v>135</v>
      </c>
      <c r="C101" s="63"/>
      <c r="D101" s="63"/>
      <c r="E101" s="50"/>
      <c r="F101" s="39"/>
      <c r="G101" s="39"/>
    </row>
    <row r="102" spans="1:7" hidden="1" outlineLevel="1" x14ac:dyDescent="0.25">
      <c r="A102" s="24" t="s">
        <v>167</v>
      </c>
      <c r="B102" s="304" t="s">
        <v>137</v>
      </c>
      <c r="C102" s="63"/>
      <c r="D102" s="63"/>
      <c r="E102" s="50"/>
      <c r="F102" s="39"/>
      <c r="G102" s="39"/>
    </row>
    <row r="103" spans="1:7" hidden="1" outlineLevel="1" x14ac:dyDescent="0.25">
      <c r="A103" s="24" t="s">
        <v>168</v>
      </c>
      <c r="B103" s="304" t="s">
        <v>139</v>
      </c>
      <c r="C103" s="63"/>
      <c r="D103" s="63"/>
      <c r="E103" s="50"/>
      <c r="F103" s="39"/>
      <c r="G103" s="39"/>
    </row>
    <row r="104" spans="1:7" ht="3" hidden="1" customHeight="1" outlineLevel="1" x14ac:dyDescent="0.25">
      <c r="A104" s="24" t="s">
        <v>169</v>
      </c>
      <c r="B104" s="304" t="s">
        <v>141</v>
      </c>
      <c r="C104" s="63"/>
      <c r="D104" s="63"/>
      <c r="E104" s="50"/>
      <c r="F104" s="39"/>
      <c r="G104" s="39"/>
    </row>
    <row r="105" spans="1:7" hidden="1" outlineLevel="1" x14ac:dyDescent="0.25">
      <c r="A105" s="24" t="s">
        <v>170</v>
      </c>
      <c r="B105" s="304" t="s">
        <v>143</v>
      </c>
      <c r="C105" s="63"/>
      <c r="D105" s="63"/>
      <c r="E105" s="50"/>
      <c r="F105" s="39"/>
      <c r="G105" s="39"/>
    </row>
    <row r="106" spans="1:7" hidden="1" outlineLevel="1" x14ac:dyDescent="0.25">
      <c r="A106" s="24" t="s">
        <v>171</v>
      </c>
      <c r="B106" s="304"/>
      <c r="C106" s="64"/>
      <c r="D106" s="64"/>
      <c r="E106" s="50"/>
      <c r="F106" s="67"/>
      <c r="G106" s="67"/>
    </row>
    <row r="107" spans="1:7" hidden="1" outlineLevel="1" x14ac:dyDescent="0.25">
      <c r="A107" s="24" t="s">
        <v>172</v>
      </c>
      <c r="B107" s="304"/>
      <c r="C107" s="64"/>
      <c r="D107" s="64"/>
      <c r="E107" s="50"/>
      <c r="F107" s="67"/>
      <c r="G107" s="67"/>
    </row>
    <row r="108" spans="1:7" hidden="1" outlineLevel="1" x14ac:dyDescent="0.25">
      <c r="A108" s="24" t="s">
        <v>173</v>
      </c>
      <c r="B108" s="303"/>
      <c r="C108" s="64"/>
      <c r="D108" s="64"/>
      <c r="E108" s="50"/>
      <c r="F108" s="67"/>
      <c r="G108" s="67"/>
    </row>
    <row r="109" spans="1:7" hidden="1" outlineLevel="1" x14ac:dyDescent="0.25">
      <c r="A109" s="24" t="s">
        <v>174</v>
      </c>
      <c r="B109" s="304"/>
      <c r="C109" s="64"/>
      <c r="D109" s="64"/>
      <c r="E109" s="50"/>
      <c r="F109" s="67"/>
      <c r="G109" s="67"/>
    </row>
    <row r="110" spans="1:7" hidden="1" outlineLevel="1" x14ac:dyDescent="0.25">
      <c r="A110" s="24" t="s">
        <v>175</v>
      </c>
      <c r="B110" s="304"/>
      <c r="C110" s="64"/>
      <c r="D110" s="64"/>
      <c r="E110" s="50"/>
      <c r="F110" s="67"/>
      <c r="G110" s="67"/>
    </row>
    <row r="111" spans="1:7" collapsed="1" x14ac:dyDescent="0.25">
      <c r="A111" s="35"/>
      <c r="B111" s="51" t="s">
        <v>176</v>
      </c>
      <c r="C111" s="37" t="s">
        <v>177</v>
      </c>
      <c r="D111" s="37" t="s">
        <v>178</v>
      </c>
      <c r="E111" s="45"/>
      <c r="F111" s="37" t="s">
        <v>179</v>
      </c>
      <c r="G111" s="37" t="s">
        <v>180</v>
      </c>
    </row>
    <row r="112" spans="1:7" x14ac:dyDescent="0.25">
      <c r="A112" s="24" t="s">
        <v>181</v>
      </c>
      <c r="B112" s="50" t="s">
        <v>15</v>
      </c>
      <c r="C112" s="38">
        <v>55788.57302933</v>
      </c>
      <c r="D112" s="38">
        <f>C112</f>
        <v>55788.57302933</v>
      </c>
      <c r="E112" s="67"/>
      <c r="F112" s="39">
        <f>C112/C$130</f>
        <v>1</v>
      </c>
      <c r="G112" s="39">
        <f>D112/D$130</f>
        <v>1</v>
      </c>
    </row>
    <row r="113" spans="1:7" x14ac:dyDescent="0.25">
      <c r="A113" s="24" t="s">
        <v>182</v>
      </c>
      <c r="B113" s="50" t="s">
        <v>183</v>
      </c>
      <c r="C113" s="38"/>
      <c r="D113" s="38"/>
      <c r="E113" s="67"/>
      <c r="F113" s="39"/>
      <c r="G113" s="39"/>
    </row>
    <row r="114" spans="1:7" x14ac:dyDescent="0.25">
      <c r="A114" s="24" t="s">
        <v>184</v>
      </c>
      <c r="B114" s="50" t="s">
        <v>185</v>
      </c>
      <c r="C114" s="38"/>
      <c r="D114" s="38"/>
      <c r="E114" s="67"/>
      <c r="F114" s="39"/>
      <c r="G114" s="39"/>
    </row>
    <row r="115" spans="1:7" x14ac:dyDescent="0.25">
      <c r="A115" s="24" t="s">
        <v>186</v>
      </c>
      <c r="B115" s="50" t="s">
        <v>187</v>
      </c>
      <c r="C115" s="38"/>
      <c r="D115" s="38"/>
      <c r="E115" s="67"/>
      <c r="F115" s="39"/>
      <c r="G115" s="39"/>
    </row>
    <row r="116" spans="1:7" x14ac:dyDescent="0.25">
      <c r="A116" s="24" t="s">
        <v>188</v>
      </c>
      <c r="B116" s="50" t="s">
        <v>189</v>
      </c>
      <c r="C116" s="38"/>
      <c r="D116" s="38"/>
      <c r="E116" s="67"/>
      <c r="F116" s="39"/>
      <c r="G116" s="39"/>
    </row>
    <row r="117" spans="1:7" x14ac:dyDescent="0.25">
      <c r="A117" s="24" t="s">
        <v>190</v>
      </c>
      <c r="B117" s="50" t="s">
        <v>191</v>
      </c>
      <c r="C117" s="38"/>
      <c r="D117" s="38"/>
      <c r="E117" s="50"/>
      <c r="F117" s="39"/>
      <c r="G117" s="39"/>
    </row>
    <row r="118" spans="1:7" x14ac:dyDescent="0.25">
      <c r="A118" s="24" t="s">
        <v>192</v>
      </c>
      <c r="B118" s="50" t="s">
        <v>193</v>
      </c>
      <c r="C118" s="38"/>
      <c r="D118" s="38"/>
      <c r="E118" s="50"/>
      <c r="F118" s="39"/>
      <c r="G118" s="39"/>
    </row>
    <row r="119" spans="1:7" x14ac:dyDescent="0.25">
      <c r="A119" s="24" t="s">
        <v>194</v>
      </c>
      <c r="B119" s="50" t="s">
        <v>195</v>
      </c>
      <c r="C119" s="38"/>
      <c r="D119" s="38"/>
      <c r="E119" s="50"/>
      <c r="F119" s="39"/>
      <c r="G119" s="39"/>
    </row>
    <row r="120" spans="1:7" x14ac:dyDescent="0.25">
      <c r="A120" s="24" t="s">
        <v>196</v>
      </c>
      <c r="B120" s="50" t="s">
        <v>197</v>
      </c>
      <c r="C120" s="38"/>
      <c r="D120" s="38"/>
      <c r="E120" s="50"/>
      <c r="F120" s="39"/>
      <c r="G120" s="39"/>
    </row>
    <row r="121" spans="1:7" s="420" customFormat="1" x14ac:dyDescent="0.25">
      <c r="A121" s="410" t="s">
        <v>198</v>
      </c>
      <c r="B121" s="411" t="s">
        <v>199</v>
      </c>
      <c r="C121" s="416"/>
      <c r="D121" s="416"/>
      <c r="E121" s="411"/>
      <c r="F121" s="412"/>
      <c r="G121" s="412"/>
    </row>
    <row r="122" spans="1:7" x14ac:dyDescent="0.25">
      <c r="A122" s="410" t="s">
        <v>200</v>
      </c>
      <c r="B122" s="50" t="s">
        <v>201</v>
      </c>
      <c r="C122" s="38"/>
      <c r="D122" s="38"/>
      <c r="E122" s="50"/>
      <c r="F122" s="39"/>
      <c r="G122" s="39"/>
    </row>
    <row r="123" spans="1:7" x14ac:dyDescent="0.25">
      <c r="A123" s="410" t="s">
        <v>202</v>
      </c>
      <c r="B123" s="50" t="s">
        <v>203</v>
      </c>
      <c r="C123" s="38"/>
      <c r="D123" s="38"/>
      <c r="E123" s="50"/>
      <c r="F123" s="39"/>
      <c r="G123" s="39"/>
    </row>
    <row r="124" spans="1:7" x14ac:dyDescent="0.25">
      <c r="A124" s="410" t="s">
        <v>204</v>
      </c>
      <c r="B124" s="50" t="s">
        <v>205</v>
      </c>
      <c r="C124" s="38"/>
      <c r="D124" s="38"/>
      <c r="E124" s="50"/>
      <c r="F124" s="39"/>
      <c r="G124" s="39"/>
    </row>
    <row r="125" spans="1:7" x14ac:dyDescent="0.25">
      <c r="A125" s="410" t="s">
        <v>206</v>
      </c>
      <c r="B125" s="53" t="s">
        <v>207</v>
      </c>
      <c r="C125" s="38"/>
      <c r="D125" s="38"/>
      <c r="E125" s="50"/>
      <c r="F125" s="39"/>
      <c r="G125" s="39"/>
    </row>
    <row r="126" spans="1:7" x14ac:dyDescent="0.25">
      <c r="A126" s="410" t="s">
        <v>208</v>
      </c>
      <c r="B126" s="50" t="s">
        <v>209</v>
      </c>
      <c r="C126" s="38"/>
      <c r="D126" s="38"/>
      <c r="E126" s="50"/>
      <c r="F126" s="39"/>
      <c r="G126" s="39"/>
    </row>
    <row r="127" spans="1:7" x14ac:dyDescent="0.25">
      <c r="A127" s="410" t="s">
        <v>210</v>
      </c>
      <c r="B127" s="50" t="s">
        <v>211</v>
      </c>
      <c r="C127" s="38"/>
      <c r="D127" s="38"/>
      <c r="E127" s="50"/>
      <c r="F127" s="39"/>
      <c r="G127" s="39"/>
    </row>
    <row r="128" spans="1:7" x14ac:dyDescent="0.25">
      <c r="A128" s="410" t="s">
        <v>212</v>
      </c>
      <c r="B128" s="50" t="s">
        <v>213</v>
      </c>
      <c r="C128" s="38"/>
      <c r="D128" s="38"/>
      <c r="E128" s="50"/>
      <c r="F128" s="39"/>
      <c r="G128" s="39"/>
    </row>
    <row r="129" spans="1:7" x14ac:dyDescent="0.25">
      <c r="A129" s="410" t="s">
        <v>214</v>
      </c>
      <c r="B129" s="50" t="s">
        <v>100</v>
      </c>
      <c r="C129" s="38"/>
      <c r="D129" s="38"/>
      <c r="E129" s="50"/>
      <c r="F129" s="39"/>
      <c r="G129" s="39"/>
    </row>
    <row r="130" spans="1:7" x14ac:dyDescent="0.25">
      <c r="A130" s="410" t="s">
        <v>215</v>
      </c>
      <c r="B130" s="303" t="s">
        <v>102</v>
      </c>
      <c r="C130" s="38">
        <f>C112</f>
        <v>55788.57302933</v>
      </c>
      <c r="D130" s="38">
        <f>D112</f>
        <v>55788.57302933</v>
      </c>
      <c r="E130" s="50"/>
      <c r="F130" s="295">
        <f>F112</f>
        <v>1</v>
      </c>
      <c r="G130" s="295">
        <f>G112</f>
        <v>1</v>
      </c>
    </row>
    <row r="131" spans="1:7" hidden="1" outlineLevel="1" x14ac:dyDescent="0.25">
      <c r="A131" s="24" t="s">
        <v>216</v>
      </c>
      <c r="B131" s="42" t="s">
        <v>104</v>
      </c>
      <c r="C131" s="38"/>
      <c r="D131" s="38"/>
      <c r="E131" s="50"/>
      <c r="F131" s="39"/>
      <c r="G131" s="39"/>
    </row>
    <row r="132" spans="1:7" hidden="1" outlineLevel="1" x14ac:dyDescent="0.25">
      <c r="A132" s="24" t="s">
        <v>217</v>
      </c>
      <c r="B132" s="42" t="s">
        <v>104</v>
      </c>
      <c r="C132" s="38"/>
      <c r="D132" s="38"/>
      <c r="E132" s="50"/>
      <c r="F132" s="39"/>
      <c r="G132" s="39"/>
    </row>
    <row r="133" spans="1:7" hidden="1" outlineLevel="1" x14ac:dyDescent="0.25">
      <c r="A133" s="24" t="s">
        <v>218</v>
      </c>
      <c r="B133" s="42" t="s">
        <v>104</v>
      </c>
      <c r="C133" s="38"/>
      <c r="D133" s="38"/>
      <c r="E133" s="50"/>
      <c r="F133" s="39"/>
      <c r="G133" s="39"/>
    </row>
    <row r="134" spans="1:7" hidden="1" outlineLevel="1" x14ac:dyDescent="0.25">
      <c r="A134" s="24" t="s">
        <v>219</v>
      </c>
      <c r="B134" s="42" t="s">
        <v>104</v>
      </c>
      <c r="C134" s="38"/>
      <c r="D134" s="38"/>
      <c r="E134" s="50"/>
      <c r="F134" s="39"/>
      <c r="G134" s="39"/>
    </row>
    <row r="135" spans="1:7" hidden="1" outlineLevel="1" x14ac:dyDescent="0.25">
      <c r="A135" s="24" t="s">
        <v>220</v>
      </c>
      <c r="B135" s="42" t="s">
        <v>104</v>
      </c>
      <c r="C135" s="38"/>
      <c r="D135" s="38"/>
      <c r="E135" s="50"/>
      <c r="F135" s="39"/>
      <c r="G135" s="39"/>
    </row>
    <row r="136" spans="1:7" hidden="1" outlineLevel="1" x14ac:dyDescent="0.25">
      <c r="A136" s="24" t="s">
        <v>221</v>
      </c>
      <c r="B136" s="42" t="s">
        <v>104</v>
      </c>
      <c r="C136" s="38"/>
      <c r="D136" s="38"/>
      <c r="E136" s="50"/>
      <c r="F136" s="39"/>
      <c r="G136" s="39"/>
    </row>
    <row r="137" spans="1:7" collapsed="1" x14ac:dyDescent="0.25">
      <c r="A137" s="35"/>
      <c r="B137" s="36" t="s">
        <v>222</v>
      </c>
      <c r="C137" s="37" t="s">
        <v>177</v>
      </c>
      <c r="D137" s="37" t="s">
        <v>178</v>
      </c>
      <c r="E137" s="45"/>
      <c r="F137" s="37" t="s">
        <v>179</v>
      </c>
      <c r="G137" s="37" t="s">
        <v>180</v>
      </c>
    </row>
    <row r="138" spans="1:7" x14ac:dyDescent="0.25">
      <c r="A138" s="24" t="s">
        <v>223</v>
      </c>
      <c r="B138" s="50" t="s">
        <v>15</v>
      </c>
      <c r="C138" s="38">
        <v>46490</v>
      </c>
      <c r="D138" s="38">
        <f>C138</f>
        <v>46490</v>
      </c>
      <c r="E138" s="67"/>
      <c r="F138" s="39">
        <f>C138/C$156</f>
        <v>1</v>
      </c>
      <c r="G138" s="39">
        <f>D138/D$156</f>
        <v>1</v>
      </c>
    </row>
    <row r="139" spans="1:7" x14ac:dyDescent="0.25">
      <c r="A139" s="24" t="s">
        <v>224</v>
      </c>
      <c r="B139" s="50" t="s">
        <v>183</v>
      </c>
      <c r="C139" s="38"/>
      <c r="D139" s="38"/>
      <c r="E139" s="67"/>
      <c r="F139" s="39"/>
      <c r="G139" s="39"/>
    </row>
    <row r="140" spans="1:7" x14ac:dyDescent="0.25">
      <c r="A140" s="24" t="s">
        <v>225</v>
      </c>
      <c r="B140" s="50" t="s">
        <v>185</v>
      </c>
      <c r="C140" s="38"/>
      <c r="D140" s="38"/>
      <c r="E140" s="67"/>
      <c r="F140" s="39"/>
      <c r="G140" s="39"/>
    </row>
    <row r="141" spans="1:7" x14ac:dyDescent="0.25">
      <c r="A141" s="24" t="s">
        <v>226</v>
      </c>
      <c r="B141" s="50" t="s">
        <v>187</v>
      </c>
      <c r="C141" s="38"/>
      <c r="D141" s="38"/>
      <c r="E141" s="67"/>
      <c r="F141" s="39"/>
      <c r="G141" s="39"/>
    </row>
    <row r="142" spans="1:7" x14ac:dyDescent="0.25">
      <c r="A142" s="24" t="s">
        <v>227</v>
      </c>
      <c r="B142" s="50" t="s">
        <v>189</v>
      </c>
      <c r="C142" s="38"/>
      <c r="D142" s="38"/>
      <c r="E142" s="67"/>
      <c r="F142" s="39"/>
      <c r="G142" s="39"/>
    </row>
    <row r="143" spans="1:7" x14ac:dyDescent="0.25">
      <c r="A143" s="24" t="s">
        <v>228</v>
      </c>
      <c r="B143" s="50" t="s">
        <v>191</v>
      </c>
      <c r="C143" s="38"/>
      <c r="D143" s="38"/>
      <c r="E143" s="50"/>
      <c r="F143" s="39"/>
      <c r="G143" s="39"/>
    </row>
    <row r="144" spans="1:7" x14ac:dyDescent="0.25">
      <c r="A144" s="24" t="s">
        <v>229</v>
      </c>
      <c r="B144" s="50" t="s">
        <v>193</v>
      </c>
      <c r="C144" s="38"/>
      <c r="D144" s="38"/>
      <c r="E144" s="50"/>
      <c r="F144" s="39"/>
      <c r="G144" s="39"/>
    </row>
    <row r="145" spans="1:7" x14ac:dyDescent="0.25">
      <c r="A145" s="24" t="s">
        <v>230</v>
      </c>
      <c r="B145" s="50" t="s">
        <v>195</v>
      </c>
      <c r="C145" s="38"/>
      <c r="D145" s="38"/>
      <c r="E145" s="50"/>
      <c r="F145" s="39"/>
      <c r="G145" s="39"/>
    </row>
    <row r="146" spans="1:7" x14ac:dyDescent="0.25">
      <c r="A146" s="24" t="s">
        <v>231</v>
      </c>
      <c r="B146" s="50" t="s">
        <v>197</v>
      </c>
      <c r="C146" s="38"/>
      <c r="D146" s="38"/>
      <c r="E146" s="50"/>
      <c r="F146" s="39"/>
      <c r="G146" s="39"/>
    </row>
    <row r="147" spans="1:7" s="421" customFormat="1" x14ac:dyDescent="0.25">
      <c r="A147" s="410" t="s">
        <v>232</v>
      </c>
      <c r="B147" s="411" t="s">
        <v>199</v>
      </c>
      <c r="C147" s="416"/>
      <c r="D147" s="416"/>
      <c r="E147" s="411"/>
      <c r="F147" s="412"/>
      <c r="G147" s="412"/>
    </row>
    <row r="148" spans="1:7" x14ac:dyDescent="0.25">
      <c r="A148" s="24" t="s">
        <v>233</v>
      </c>
      <c r="B148" s="50" t="s">
        <v>201</v>
      </c>
      <c r="C148" s="38"/>
      <c r="D148" s="38"/>
      <c r="E148" s="50"/>
      <c r="F148" s="39"/>
      <c r="G148" s="39"/>
    </row>
    <row r="149" spans="1:7" x14ac:dyDescent="0.25">
      <c r="A149" s="24" t="s">
        <v>234</v>
      </c>
      <c r="B149" s="50" t="s">
        <v>203</v>
      </c>
      <c r="C149" s="38"/>
      <c r="D149" s="38"/>
      <c r="E149" s="50"/>
      <c r="F149" s="39"/>
      <c r="G149" s="39"/>
    </row>
    <row r="150" spans="1:7" x14ac:dyDescent="0.25">
      <c r="A150" s="24" t="s">
        <v>235</v>
      </c>
      <c r="B150" s="50" t="s">
        <v>205</v>
      </c>
      <c r="C150" s="38"/>
      <c r="D150" s="38"/>
      <c r="E150" s="50"/>
      <c r="F150" s="39"/>
      <c r="G150" s="39"/>
    </row>
    <row r="151" spans="1:7" x14ac:dyDescent="0.25">
      <c r="A151" s="24" t="s">
        <v>236</v>
      </c>
      <c r="B151" s="53" t="s">
        <v>207</v>
      </c>
      <c r="C151" s="38"/>
      <c r="D151" s="38"/>
      <c r="E151" s="50"/>
      <c r="F151" s="39"/>
      <c r="G151" s="39"/>
    </row>
    <row r="152" spans="1:7" x14ac:dyDescent="0.25">
      <c r="A152" s="24" t="s">
        <v>237</v>
      </c>
      <c r="B152" s="50" t="s">
        <v>209</v>
      </c>
      <c r="C152" s="38"/>
      <c r="D152" s="38"/>
      <c r="E152" s="50"/>
      <c r="F152" s="39"/>
      <c r="G152" s="39"/>
    </row>
    <row r="153" spans="1:7" x14ac:dyDescent="0.25">
      <c r="A153" s="24" t="s">
        <v>238</v>
      </c>
      <c r="B153" s="50" t="s">
        <v>211</v>
      </c>
      <c r="C153" s="38"/>
      <c r="D153" s="38"/>
      <c r="E153" s="50"/>
      <c r="F153" s="39"/>
      <c r="G153" s="39"/>
    </row>
    <row r="154" spans="1:7" x14ac:dyDescent="0.25">
      <c r="A154" s="24" t="s">
        <v>239</v>
      </c>
      <c r="B154" s="50" t="s">
        <v>213</v>
      </c>
      <c r="C154" s="38"/>
      <c r="D154" s="38"/>
      <c r="E154" s="50"/>
      <c r="F154" s="39"/>
      <c r="G154" s="39"/>
    </row>
    <row r="155" spans="1:7" x14ac:dyDescent="0.25">
      <c r="A155" s="24" t="s">
        <v>240</v>
      </c>
      <c r="B155" s="50" t="s">
        <v>100</v>
      </c>
      <c r="C155" s="38"/>
      <c r="D155" s="38"/>
      <c r="E155" s="50"/>
      <c r="F155" s="39"/>
      <c r="G155" s="39"/>
    </row>
    <row r="156" spans="1:7" x14ac:dyDescent="0.25">
      <c r="A156" s="24" t="s">
        <v>241</v>
      </c>
      <c r="B156" s="303" t="s">
        <v>102</v>
      </c>
      <c r="C156" s="38">
        <f>C138</f>
        <v>46490</v>
      </c>
      <c r="D156" s="38">
        <f>D138</f>
        <v>46490</v>
      </c>
      <c r="E156" s="50"/>
      <c r="F156" s="295">
        <f>F138</f>
        <v>1</v>
      </c>
      <c r="G156" s="295">
        <f>G138</f>
        <v>1</v>
      </c>
    </row>
    <row r="157" spans="1:7" ht="0.75" hidden="1" customHeight="1" outlineLevel="1" x14ac:dyDescent="0.25">
      <c r="A157" s="24" t="s">
        <v>242</v>
      </c>
      <c r="B157" s="42" t="s">
        <v>104</v>
      </c>
      <c r="C157" s="38"/>
      <c r="D157" s="38"/>
      <c r="E157" s="50"/>
      <c r="F157" s="39"/>
      <c r="G157" s="39"/>
    </row>
    <row r="158" spans="1:7" hidden="1" outlineLevel="1" x14ac:dyDescent="0.25">
      <c r="A158" s="24" t="s">
        <v>243</v>
      </c>
      <c r="B158" s="42" t="s">
        <v>104</v>
      </c>
      <c r="C158" s="38"/>
      <c r="D158" s="38"/>
      <c r="E158" s="50"/>
      <c r="F158" s="39"/>
      <c r="G158" s="39"/>
    </row>
    <row r="159" spans="1:7" hidden="1" outlineLevel="1" x14ac:dyDescent="0.25">
      <c r="A159" s="24" t="s">
        <v>244</v>
      </c>
      <c r="B159" s="42" t="s">
        <v>104</v>
      </c>
      <c r="C159" s="38"/>
      <c r="D159" s="38"/>
      <c r="E159" s="50"/>
      <c r="F159" s="39"/>
      <c r="G159" s="39"/>
    </row>
    <row r="160" spans="1:7" hidden="1" outlineLevel="1" x14ac:dyDescent="0.25">
      <c r="A160" s="24" t="s">
        <v>245</v>
      </c>
      <c r="B160" s="42" t="s">
        <v>104</v>
      </c>
      <c r="C160" s="38"/>
      <c r="D160" s="38"/>
      <c r="E160" s="50"/>
      <c r="F160" s="39"/>
      <c r="G160" s="39"/>
    </row>
    <row r="161" spans="1:7" hidden="1" outlineLevel="1" x14ac:dyDescent="0.25">
      <c r="A161" s="24" t="s">
        <v>246</v>
      </c>
      <c r="B161" s="42" t="s">
        <v>104</v>
      </c>
      <c r="C161" s="38"/>
      <c r="D161" s="38"/>
      <c r="E161" s="50"/>
      <c r="F161" s="39"/>
      <c r="G161" s="39"/>
    </row>
    <row r="162" spans="1:7" hidden="1" outlineLevel="1" x14ac:dyDescent="0.25">
      <c r="A162" s="24" t="s">
        <v>247</v>
      </c>
      <c r="B162" s="42" t="s">
        <v>104</v>
      </c>
      <c r="C162" s="38"/>
      <c r="D162" s="38"/>
      <c r="E162" s="50"/>
      <c r="F162" s="39"/>
      <c r="G162" s="39"/>
    </row>
    <row r="163" spans="1:7" collapsed="1" x14ac:dyDescent="0.25">
      <c r="A163" s="35"/>
      <c r="B163" s="36" t="s">
        <v>248</v>
      </c>
      <c r="C163" s="66" t="s">
        <v>177</v>
      </c>
      <c r="D163" s="66" t="s">
        <v>178</v>
      </c>
      <c r="E163" s="45"/>
      <c r="F163" s="66" t="s">
        <v>179</v>
      </c>
      <c r="G163" s="66" t="s">
        <v>180</v>
      </c>
    </row>
    <row r="164" spans="1:7" x14ac:dyDescent="0.25">
      <c r="A164" s="24" t="s">
        <v>249</v>
      </c>
      <c r="B164" s="19" t="s">
        <v>250</v>
      </c>
      <c r="C164" s="38">
        <v>46400</v>
      </c>
      <c r="D164" s="38">
        <f>C164</f>
        <v>46400</v>
      </c>
      <c r="E164" s="308"/>
      <c r="F164" s="39">
        <f>C164/C$167</f>
        <v>0.99806409980640998</v>
      </c>
      <c r="G164" s="39">
        <f>D164/D$167</f>
        <v>0.99806409980640998</v>
      </c>
    </row>
    <row r="165" spans="1:7" x14ac:dyDescent="0.25">
      <c r="A165" s="24" t="s">
        <v>251</v>
      </c>
      <c r="B165" s="19" t="s">
        <v>252</v>
      </c>
      <c r="C165" s="38">
        <v>90</v>
      </c>
      <c r="D165" s="38">
        <f>C165</f>
        <v>90</v>
      </c>
      <c r="E165" s="308"/>
      <c r="F165" s="39">
        <f t="shared" ref="F165:F166" si="4">C165/C$167</f>
        <v>1.9359001935900194E-3</v>
      </c>
      <c r="G165" s="39">
        <f t="shared" ref="G165:G166" si="5">D165/D$167</f>
        <v>1.9359001935900194E-3</v>
      </c>
    </row>
    <row r="166" spans="1:7" x14ac:dyDescent="0.25">
      <c r="A166" s="24" t="s">
        <v>253</v>
      </c>
      <c r="B166" s="19" t="s">
        <v>100</v>
      </c>
      <c r="C166" s="38">
        <v>0</v>
      </c>
      <c r="D166" s="38">
        <f>C166</f>
        <v>0</v>
      </c>
      <c r="E166" s="308"/>
      <c r="F166" s="39">
        <f t="shared" si="4"/>
        <v>0</v>
      </c>
      <c r="G166" s="39">
        <f t="shared" si="5"/>
        <v>0</v>
      </c>
    </row>
    <row r="167" spans="1:7" x14ac:dyDescent="0.25">
      <c r="A167" s="24" t="s">
        <v>254</v>
      </c>
      <c r="B167" s="309" t="s">
        <v>102</v>
      </c>
      <c r="C167" s="310">
        <f>SUM(C164:C166)</f>
        <v>46490</v>
      </c>
      <c r="D167" s="310">
        <f>SUM(D164:D166)</f>
        <v>46490</v>
      </c>
      <c r="E167" s="308"/>
      <c r="F167" s="311">
        <f>SUM(F164:F166)</f>
        <v>1</v>
      </c>
      <c r="G167" s="311">
        <f>SUM(G164:G166)</f>
        <v>1</v>
      </c>
    </row>
    <row r="168" spans="1:7" hidden="1" outlineLevel="1" x14ac:dyDescent="0.25">
      <c r="A168" s="24" t="s">
        <v>255</v>
      </c>
      <c r="B168" s="309"/>
      <c r="C168" s="310"/>
      <c r="D168" s="310"/>
      <c r="E168" s="308"/>
      <c r="F168" s="308"/>
      <c r="G168" s="53"/>
    </row>
    <row r="169" spans="1:7" hidden="1" outlineLevel="1" x14ac:dyDescent="0.25">
      <c r="A169" s="24" t="s">
        <v>256</v>
      </c>
      <c r="B169" s="309"/>
      <c r="C169" s="310"/>
      <c r="D169" s="310"/>
      <c r="E169" s="308"/>
      <c r="F169" s="308"/>
      <c r="G169" s="53"/>
    </row>
    <row r="170" spans="1:7" hidden="1" outlineLevel="1" x14ac:dyDescent="0.25">
      <c r="A170" s="24" t="s">
        <v>257</v>
      </c>
      <c r="B170" s="309"/>
      <c r="C170" s="310"/>
      <c r="D170" s="310"/>
      <c r="E170" s="308"/>
      <c r="F170" s="308"/>
      <c r="G170" s="53"/>
    </row>
    <row r="171" spans="1:7" hidden="1" outlineLevel="1" x14ac:dyDescent="0.25">
      <c r="A171" s="24" t="s">
        <v>258</v>
      </c>
      <c r="B171" s="309"/>
      <c r="C171" s="310"/>
      <c r="D171" s="310"/>
      <c r="E171" s="308"/>
      <c r="F171" s="308"/>
      <c r="G171" s="53"/>
    </row>
    <row r="172" spans="1:7" hidden="1" outlineLevel="1" x14ac:dyDescent="0.25">
      <c r="A172" s="24" t="s">
        <v>259</v>
      </c>
      <c r="B172" s="309"/>
      <c r="C172" s="310"/>
      <c r="D172" s="310"/>
      <c r="E172" s="308"/>
      <c r="F172" s="308"/>
      <c r="G172" s="53"/>
    </row>
    <row r="173" spans="1:7" collapsed="1" x14ac:dyDescent="0.25">
      <c r="A173" s="35"/>
      <c r="B173" s="36" t="s">
        <v>260</v>
      </c>
      <c r="C173" s="35" t="s">
        <v>61</v>
      </c>
      <c r="D173" s="35"/>
      <c r="E173" s="45"/>
      <c r="F173" s="37" t="s">
        <v>261</v>
      </c>
      <c r="G173" s="37"/>
    </row>
    <row r="174" spans="1:7" x14ac:dyDescent="0.25">
      <c r="A174" s="24" t="s">
        <v>262</v>
      </c>
      <c r="B174" s="50" t="s">
        <v>263</v>
      </c>
      <c r="C174" s="38">
        <v>50.387648319999997</v>
      </c>
      <c r="D174" s="57"/>
      <c r="E174" s="27"/>
      <c r="F174" s="39">
        <f>C174/C$179</f>
        <v>6.4567460067407947E-2</v>
      </c>
      <c r="G174" s="67"/>
    </row>
    <row r="175" spans="1:7" ht="30" x14ac:dyDescent="0.25">
      <c r="A175" s="24" t="s">
        <v>264</v>
      </c>
      <c r="B175" s="50" t="s">
        <v>265</v>
      </c>
      <c r="C175" s="38"/>
      <c r="D175" s="24"/>
      <c r="E175" s="299"/>
      <c r="F175" s="39"/>
      <c r="G175" s="67"/>
    </row>
    <row r="176" spans="1:7" x14ac:dyDescent="0.25">
      <c r="A176" s="24" t="s">
        <v>266</v>
      </c>
      <c r="B176" s="50" t="s">
        <v>267</v>
      </c>
      <c r="C176" s="38"/>
      <c r="D176" s="24"/>
      <c r="E176" s="299"/>
      <c r="F176" s="39"/>
      <c r="G176" s="67"/>
    </row>
    <row r="177" spans="1:7" x14ac:dyDescent="0.25">
      <c r="A177" s="24" t="s">
        <v>268</v>
      </c>
      <c r="B177" s="50" t="s">
        <v>269</v>
      </c>
      <c r="C177" s="38">
        <v>730</v>
      </c>
      <c r="D177" s="24"/>
      <c r="E177" s="299"/>
      <c r="F177" s="39">
        <f>C177/C$179</f>
        <v>0.93543253993259201</v>
      </c>
      <c r="G177" s="67"/>
    </row>
    <row r="178" spans="1:7" x14ac:dyDescent="0.25">
      <c r="A178" s="24" t="s">
        <v>270</v>
      </c>
      <c r="B178" s="50" t="s">
        <v>100</v>
      </c>
      <c r="C178" s="38"/>
      <c r="D178" s="24"/>
      <c r="E178" s="299"/>
      <c r="F178" s="39"/>
      <c r="G178" s="67"/>
    </row>
    <row r="179" spans="1:7" x14ac:dyDescent="0.25">
      <c r="A179" s="24" t="s">
        <v>271</v>
      </c>
      <c r="B179" s="303" t="s">
        <v>102</v>
      </c>
      <c r="C179" s="63">
        <f>C174+C177</f>
        <v>780.38764832000004</v>
      </c>
      <c r="D179" s="24"/>
      <c r="E179" s="299"/>
      <c r="F179" s="298">
        <f>F174+F177</f>
        <v>1</v>
      </c>
      <c r="G179" s="67"/>
    </row>
    <row r="180" spans="1:7" outlineLevel="1" x14ac:dyDescent="0.25">
      <c r="A180" s="24" t="s">
        <v>272</v>
      </c>
      <c r="B180" s="312" t="s">
        <v>273</v>
      </c>
      <c r="C180" s="38"/>
      <c r="D180" s="24"/>
      <c r="E180" s="299"/>
      <c r="F180" s="39"/>
      <c r="G180" s="67"/>
    </row>
    <row r="181" spans="1:7" ht="30" outlineLevel="1" x14ac:dyDescent="0.25">
      <c r="A181" s="24" t="s">
        <v>274</v>
      </c>
      <c r="B181" s="312" t="s">
        <v>275</v>
      </c>
      <c r="C181" s="313"/>
      <c r="D181" s="312"/>
      <c r="E181" s="312"/>
      <c r="F181" s="39"/>
      <c r="G181" s="312"/>
    </row>
    <row r="182" spans="1:7" ht="30" outlineLevel="1" x14ac:dyDescent="0.25">
      <c r="A182" s="24" t="s">
        <v>276</v>
      </c>
      <c r="B182" s="312" t="s">
        <v>277</v>
      </c>
      <c r="C182" s="38"/>
      <c r="D182" s="24"/>
      <c r="E182" s="299"/>
      <c r="F182" s="39"/>
      <c r="G182" s="67"/>
    </row>
    <row r="183" spans="1:7" outlineLevel="1" x14ac:dyDescent="0.25">
      <c r="A183" s="24" t="s">
        <v>278</v>
      </c>
      <c r="B183" s="312" t="s">
        <v>279</v>
      </c>
      <c r="C183" s="38"/>
      <c r="D183" s="24"/>
      <c r="E183" s="299"/>
      <c r="F183" s="39"/>
      <c r="G183" s="67"/>
    </row>
    <row r="184" spans="1:7" ht="30" outlineLevel="1" x14ac:dyDescent="0.25">
      <c r="A184" s="24" t="s">
        <v>280</v>
      </c>
      <c r="B184" s="312" t="s">
        <v>281</v>
      </c>
      <c r="C184" s="313"/>
      <c r="D184" s="312"/>
      <c r="E184" s="312"/>
      <c r="F184" s="39"/>
      <c r="G184" s="312"/>
    </row>
    <row r="185" spans="1:7" ht="30" outlineLevel="1" x14ac:dyDescent="0.25">
      <c r="A185" s="24" t="s">
        <v>282</v>
      </c>
      <c r="B185" s="312" t="s">
        <v>283</v>
      </c>
      <c r="C185" s="38"/>
      <c r="D185" s="24"/>
      <c r="E185" s="299"/>
      <c r="F185" s="39"/>
      <c r="G185" s="67"/>
    </row>
    <row r="186" spans="1:7" outlineLevel="1" x14ac:dyDescent="0.25">
      <c r="A186" s="24" t="s">
        <v>284</v>
      </c>
      <c r="B186" s="312" t="s">
        <v>285</v>
      </c>
      <c r="C186" s="38"/>
      <c r="D186" s="24"/>
      <c r="E186" s="299"/>
      <c r="F186" s="39"/>
      <c r="G186" s="67"/>
    </row>
    <row r="187" spans="1:7" outlineLevel="1" x14ac:dyDescent="0.25">
      <c r="A187" s="24" t="s">
        <v>286</v>
      </c>
      <c r="B187" s="312" t="s">
        <v>287</v>
      </c>
      <c r="C187" s="38">
        <f>C179</f>
        <v>780.38764832000004</v>
      </c>
      <c r="D187" s="24"/>
      <c r="E187" s="299"/>
      <c r="F187" s="39">
        <f>C187/C$179</f>
        <v>1</v>
      </c>
      <c r="G187" s="67"/>
    </row>
    <row r="188" spans="1:7" outlineLevel="1" x14ac:dyDescent="0.25">
      <c r="A188" s="24" t="s">
        <v>288</v>
      </c>
      <c r="B188" s="312"/>
      <c r="C188" s="24"/>
      <c r="D188" s="24"/>
      <c r="E188" s="299"/>
      <c r="F188" s="67"/>
      <c r="G188" s="67"/>
    </row>
    <row r="189" spans="1:7" outlineLevel="1" x14ac:dyDescent="0.25">
      <c r="A189" s="24" t="s">
        <v>289</v>
      </c>
      <c r="B189" s="312"/>
      <c r="C189" s="24"/>
      <c r="D189" s="24"/>
      <c r="E189" s="299"/>
      <c r="F189" s="67"/>
      <c r="G189" s="67"/>
    </row>
    <row r="190" spans="1:7" outlineLevel="1" x14ac:dyDescent="0.25">
      <c r="A190" s="24" t="s">
        <v>290</v>
      </c>
      <c r="B190" s="312"/>
      <c r="C190" s="24"/>
      <c r="D190" s="24"/>
      <c r="E190" s="299"/>
      <c r="F190" s="67"/>
      <c r="G190" s="67"/>
    </row>
    <row r="191" spans="1:7" outlineLevel="1" x14ac:dyDescent="0.25">
      <c r="A191" s="24" t="s">
        <v>291</v>
      </c>
      <c r="B191" s="42"/>
      <c r="C191" s="24"/>
      <c r="D191" s="24"/>
      <c r="E191" s="299"/>
      <c r="F191" s="67"/>
      <c r="G191" s="67"/>
    </row>
    <row r="192" spans="1:7" x14ac:dyDescent="0.25">
      <c r="A192" s="35"/>
      <c r="B192" s="36" t="s">
        <v>292</v>
      </c>
      <c r="C192" s="35" t="s">
        <v>61</v>
      </c>
      <c r="D192" s="35"/>
      <c r="E192" s="45"/>
      <c r="F192" s="37" t="s">
        <v>261</v>
      </c>
      <c r="G192" s="37"/>
    </row>
    <row r="193" spans="1:7" x14ac:dyDescent="0.25">
      <c r="A193" s="24" t="s">
        <v>293</v>
      </c>
      <c r="B193" s="50" t="s">
        <v>294</v>
      </c>
      <c r="C193" s="38">
        <f>C179</f>
        <v>780.38764832000004</v>
      </c>
      <c r="D193" s="24"/>
      <c r="E193" s="64"/>
      <c r="F193" s="39">
        <f>C193/C$208</f>
        <v>1</v>
      </c>
      <c r="G193" s="67"/>
    </row>
    <row r="194" spans="1:7" x14ac:dyDescent="0.25">
      <c r="A194" s="24" t="s">
        <v>295</v>
      </c>
      <c r="B194" s="50" t="s">
        <v>296</v>
      </c>
      <c r="C194" s="38"/>
      <c r="D194" s="24"/>
      <c r="E194" s="299"/>
      <c r="F194" s="39"/>
      <c r="G194" s="299"/>
    </row>
    <row r="195" spans="1:7" x14ac:dyDescent="0.25">
      <c r="A195" s="24" t="s">
        <v>297</v>
      </c>
      <c r="B195" s="50" t="s">
        <v>298</v>
      </c>
      <c r="C195" s="38"/>
      <c r="D195" s="24"/>
      <c r="E195" s="299"/>
      <c r="F195" s="39"/>
      <c r="G195" s="299"/>
    </row>
    <row r="196" spans="1:7" x14ac:dyDescent="0.25">
      <c r="A196" s="24" t="s">
        <v>299</v>
      </c>
      <c r="B196" s="50" t="s">
        <v>300</v>
      </c>
      <c r="C196" s="38"/>
      <c r="D196" s="24"/>
      <c r="E196" s="299"/>
      <c r="F196" s="39"/>
      <c r="G196" s="299"/>
    </row>
    <row r="197" spans="1:7" x14ac:dyDescent="0.25">
      <c r="A197" s="24" t="s">
        <v>301</v>
      </c>
      <c r="B197" s="50" t="s">
        <v>302</v>
      </c>
      <c r="C197" s="38"/>
      <c r="D197" s="24"/>
      <c r="E197" s="299"/>
      <c r="F197" s="39"/>
      <c r="G197" s="299"/>
    </row>
    <row r="198" spans="1:7" x14ac:dyDescent="0.25">
      <c r="A198" s="24" t="s">
        <v>303</v>
      </c>
      <c r="B198" s="50" t="s">
        <v>304</v>
      </c>
      <c r="C198" s="38"/>
      <c r="D198" s="24"/>
      <c r="E198" s="299"/>
      <c r="F198" s="39"/>
      <c r="G198" s="299"/>
    </row>
    <row r="199" spans="1:7" x14ac:dyDescent="0.25">
      <c r="A199" s="24" t="s">
        <v>305</v>
      </c>
      <c r="B199" s="50" t="s">
        <v>306</v>
      </c>
      <c r="C199" s="38"/>
      <c r="D199" s="24"/>
      <c r="E199" s="299"/>
      <c r="F199" s="39"/>
      <c r="G199" s="299"/>
    </row>
    <row r="200" spans="1:7" x14ac:dyDescent="0.25">
      <c r="A200" s="24" t="s">
        <v>307</v>
      </c>
      <c r="B200" s="50" t="s">
        <v>308</v>
      </c>
      <c r="C200" s="38"/>
      <c r="D200" s="24"/>
      <c r="E200" s="299"/>
      <c r="F200" s="39"/>
      <c r="G200" s="299"/>
    </row>
    <row r="201" spans="1:7" x14ac:dyDescent="0.25">
      <c r="A201" s="24" t="s">
        <v>309</v>
      </c>
      <c r="B201" s="50" t="s">
        <v>310</v>
      </c>
      <c r="C201" s="38"/>
      <c r="D201" s="24"/>
      <c r="E201" s="299"/>
      <c r="F201" s="39"/>
      <c r="G201" s="299"/>
    </row>
    <row r="202" spans="1:7" x14ac:dyDescent="0.25">
      <c r="A202" s="24" t="s">
        <v>311</v>
      </c>
      <c r="B202" s="50" t="s">
        <v>312</v>
      </c>
      <c r="C202" s="38"/>
      <c r="D202" s="24"/>
      <c r="E202" s="299"/>
      <c r="F202" s="39"/>
      <c r="G202" s="299"/>
    </row>
    <row r="203" spans="1:7" x14ac:dyDescent="0.25">
      <c r="A203" s="24" t="s">
        <v>313</v>
      </c>
      <c r="B203" s="50" t="s">
        <v>314</v>
      </c>
      <c r="C203" s="38"/>
      <c r="D203" s="24"/>
      <c r="E203" s="299"/>
      <c r="F203" s="39"/>
      <c r="G203" s="299"/>
    </row>
    <row r="204" spans="1:7" x14ac:dyDescent="0.25">
      <c r="A204" s="24" t="s">
        <v>315</v>
      </c>
      <c r="B204" s="50" t="s">
        <v>316</v>
      </c>
      <c r="C204" s="38"/>
      <c r="D204" s="24"/>
      <c r="E204" s="299"/>
      <c r="F204" s="39"/>
      <c r="G204" s="299"/>
    </row>
    <row r="205" spans="1:7" x14ac:dyDescent="0.25">
      <c r="A205" s="24" t="s">
        <v>317</v>
      </c>
      <c r="B205" s="50" t="s">
        <v>318</v>
      </c>
      <c r="C205" s="38"/>
      <c r="D205" s="24"/>
      <c r="E205" s="299"/>
      <c r="F205" s="39"/>
      <c r="G205" s="299"/>
    </row>
    <row r="206" spans="1:7" x14ac:dyDescent="0.25">
      <c r="A206" s="24" t="s">
        <v>319</v>
      </c>
      <c r="B206" s="50" t="s">
        <v>100</v>
      </c>
      <c r="C206" s="38"/>
      <c r="D206" s="24"/>
      <c r="E206" s="299"/>
      <c r="F206" s="39"/>
      <c r="G206" s="299"/>
    </row>
    <row r="207" spans="1:7" x14ac:dyDescent="0.25">
      <c r="A207" s="24" t="s">
        <v>320</v>
      </c>
      <c r="B207" s="62" t="s">
        <v>321</v>
      </c>
      <c r="C207" s="38">
        <f>C193</f>
        <v>780.38764832000004</v>
      </c>
      <c r="D207" s="24"/>
      <c r="E207" s="299"/>
      <c r="F207" s="39">
        <f>F193</f>
        <v>1</v>
      </c>
      <c r="G207" s="299"/>
    </row>
    <row r="208" spans="1:7" x14ac:dyDescent="0.25">
      <c r="A208" s="24" t="s">
        <v>322</v>
      </c>
      <c r="B208" s="303" t="s">
        <v>102</v>
      </c>
      <c r="C208" s="63">
        <f>C207</f>
        <v>780.38764832000004</v>
      </c>
      <c r="D208" s="50"/>
      <c r="E208" s="299"/>
      <c r="F208" s="298">
        <f>F207</f>
        <v>1</v>
      </c>
      <c r="G208" s="299"/>
    </row>
    <row r="209" spans="1:7" hidden="1" outlineLevel="1" x14ac:dyDescent="0.25">
      <c r="A209" s="24" t="s">
        <v>323</v>
      </c>
      <c r="B209" s="42" t="s">
        <v>104</v>
      </c>
      <c r="C209" s="38"/>
      <c r="D209" s="24"/>
      <c r="E209" s="299"/>
      <c r="F209" s="39"/>
      <c r="G209" s="299"/>
    </row>
    <row r="210" spans="1:7" hidden="1" outlineLevel="1" x14ac:dyDescent="0.25">
      <c r="A210" s="24" t="s">
        <v>324</v>
      </c>
      <c r="B210" s="42" t="s">
        <v>104</v>
      </c>
      <c r="C210" s="38"/>
      <c r="D210" s="24"/>
      <c r="E210" s="299"/>
      <c r="F210" s="39"/>
      <c r="G210" s="299"/>
    </row>
    <row r="211" spans="1:7" hidden="1" outlineLevel="1" x14ac:dyDescent="0.25">
      <c r="A211" s="24" t="s">
        <v>325</v>
      </c>
      <c r="B211" s="42" t="s">
        <v>104</v>
      </c>
      <c r="C211" s="38"/>
      <c r="D211" s="24"/>
      <c r="E211" s="299"/>
      <c r="F211" s="39"/>
      <c r="G211" s="299"/>
    </row>
    <row r="212" spans="1:7" hidden="1" outlineLevel="1" x14ac:dyDescent="0.25">
      <c r="A212" s="24" t="s">
        <v>326</v>
      </c>
      <c r="B212" s="42" t="s">
        <v>104</v>
      </c>
      <c r="C212" s="38"/>
      <c r="D212" s="24"/>
      <c r="E212" s="299"/>
      <c r="F212" s="39"/>
      <c r="G212" s="299"/>
    </row>
    <row r="213" spans="1:7" hidden="1" outlineLevel="1" x14ac:dyDescent="0.25">
      <c r="A213" s="24" t="s">
        <v>327</v>
      </c>
      <c r="B213" s="42" t="s">
        <v>104</v>
      </c>
      <c r="C213" s="38"/>
      <c r="D213" s="24"/>
      <c r="E213" s="299"/>
      <c r="F213" s="39"/>
      <c r="G213" s="299"/>
    </row>
    <row r="214" spans="1:7" hidden="1" outlineLevel="1" x14ac:dyDescent="0.25">
      <c r="A214" s="24" t="s">
        <v>328</v>
      </c>
      <c r="B214" s="42" t="s">
        <v>104</v>
      </c>
      <c r="C214" s="38"/>
      <c r="D214" s="24"/>
      <c r="E214" s="299"/>
      <c r="F214" s="39"/>
      <c r="G214" s="299"/>
    </row>
    <row r="215" spans="1:7" hidden="1" outlineLevel="1" x14ac:dyDescent="0.25">
      <c r="A215" s="24" t="s">
        <v>329</v>
      </c>
      <c r="B215" s="42" t="s">
        <v>104</v>
      </c>
      <c r="C215" s="38"/>
      <c r="D215" s="24"/>
      <c r="E215" s="299"/>
      <c r="F215" s="39"/>
      <c r="G215" s="299"/>
    </row>
    <row r="216" spans="1:7" collapsed="1" x14ac:dyDescent="0.25">
      <c r="A216" s="35"/>
      <c r="B216" s="36" t="s">
        <v>330</v>
      </c>
      <c r="C216" s="35" t="s">
        <v>61</v>
      </c>
      <c r="D216" s="35"/>
      <c r="E216" s="45"/>
      <c r="F216" s="37" t="s">
        <v>90</v>
      </c>
      <c r="G216" s="37" t="s">
        <v>331</v>
      </c>
    </row>
    <row r="217" spans="1:7" x14ac:dyDescent="0.25">
      <c r="A217" s="24" t="s">
        <v>332</v>
      </c>
      <c r="B217" s="53" t="s">
        <v>333</v>
      </c>
      <c r="C217" s="38">
        <f>C179</f>
        <v>780.38764832000004</v>
      </c>
      <c r="D217" s="24"/>
      <c r="E217" s="308"/>
      <c r="F217" s="39">
        <f>C217/C$58</f>
        <v>1.3795328053800793E-2</v>
      </c>
      <c r="G217" s="39">
        <f>C217/C$39</f>
        <v>1.6786139993977201E-2</v>
      </c>
    </row>
    <row r="218" spans="1:7" x14ac:dyDescent="0.25">
      <c r="A218" s="24" t="s">
        <v>334</v>
      </c>
      <c r="B218" s="53" t="s">
        <v>335</v>
      </c>
      <c r="C218" s="38">
        <v>2604.4383498203001</v>
      </c>
      <c r="D218" s="24"/>
      <c r="E218" s="308"/>
      <c r="F218" s="39">
        <f>C218/C$58</f>
        <v>4.6040043700099433E-2</v>
      </c>
      <c r="G218" s="39">
        <f>C218/C$39</f>
        <v>5.6021474506782104E-2</v>
      </c>
    </row>
    <row r="219" spans="1:7" x14ac:dyDescent="0.25">
      <c r="A219" s="24" t="s">
        <v>336</v>
      </c>
      <c r="B219" s="53" t="s">
        <v>100</v>
      </c>
      <c r="C219" s="38"/>
      <c r="D219" s="24"/>
      <c r="E219" s="308"/>
      <c r="F219" s="39"/>
      <c r="G219" s="39"/>
    </row>
    <row r="220" spans="1:7" x14ac:dyDescent="0.25">
      <c r="A220" s="24" t="s">
        <v>337</v>
      </c>
      <c r="B220" s="303" t="s">
        <v>102</v>
      </c>
      <c r="C220" s="38">
        <f>C217+C218</f>
        <v>3384.8259981403003</v>
      </c>
      <c r="D220" s="24"/>
      <c r="E220" s="308"/>
      <c r="F220" s="295">
        <f>F217+F218</f>
        <v>5.9835371753900225E-2</v>
      </c>
      <c r="G220" s="295">
        <f>G217+G218</f>
        <v>7.2807614500759302E-2</v>
      </c>
    </row>
    <row r="221" spans="1:7" hidden="1" outlineLevel="1" x14ac:dyDescent="0.25">
      <c r="A221" s="24" t="s">
        <v>338</v>
      </c>
      <c r="B221" s="42" t="s">
        <v>104</v>
      </c>
      <c r="C221" s="38"/>
      <c r="D221" s="24"/>
      <c r="E221" s="308"/>
      <c r="F221" s="39"/>
      <c r="G221" s="39"/>
    </row>
    <row r="222" spans="1:7" hidden="1" outlineLevel="1" x14ac:dyDescent="0.25">
      <c r="A222" s="24" t="s">
        <v>339</v>
      </c>
      <c r="B222" s="42" t="s">
        <v>104</v>
      </c>
      <c r="C222" s="38"/>
      <c r="D222" s="24"/>
      <c r="E222" s="308"/>
      <c r="F222" s="39"/>
      <c r="G222" s="39"/>
    </row>
    <row r="223" spans="1:7" hidden="1" outlineLevel="1" x14ac:dyDescent="0.25">
      <c r="A223" s="24" t="s">
        <v>340</v>
      </c>
      <c r="B223" s="42" t="s">
        <v>104</v>
      </c>
      <c r="C223" s="38"/>
      <c r="D223" s="24"/>
      <c r="E223" s="308"/>
      <c r="F223" s="39"/>
      <c r="G223" s="39"/>
    </row>
    <row r="224" spans="1:7" hidden="1" outlineLevel="1" x14ac:dyDescent="0.25">
      <c r="A224" s="24" t="s">
        <v>341</v>
      </c>
      <c r="B224" s="42" t="s">
        <v>104</v>
      </c>
      <c r="C224" s="38"/>
      <c r="D224" s="24"/>
      <c r="E224" s="308"/>
      <c r="F224" s="39"/>
      <c r="G224" s="39"/>
    </row>
    <row r="225" spans="1:7" hidden="1" outlineLevel="1" x14ac:dyDescent="0.25">
      <c r="A225" s="24" t="s">
        <v>342</v>
      </c>
      <c r="B225" s="42" t="s">
        <v>104</v>
      </c>
      <c r="C225" s="38"/>
      <c r="D225" s="24"/>
      <c r="E225" s="308"/>
      <c r="F225" s="39"/>
      <c r="G225" s="39"/>
    </row>
    <row r="226" spans="1:7" hidden="1" outlineLevel="1" x14ac:dyDescent="0.25">
      <c r="A226" s="24" t="s">
        <v>343</v>
      </c>
      <c r="B226" s="42" t="s">
        <v>104</v>
      </c>
      <c r="C226" s="38"/>
      <c r="D226" s="24"/>
      <c r="E226" s="50"/>
      <c r="F226" s="39"/>
      <c r="G226" s="39"/>
    </row>
    <row r="227" spans="1:7" hidden="1" outlineLevel="1" x14ac:dyDescent="0.25">
      <c r="A227" s="24" t="s">
        <v>344</v>
      </c>
      <c r="B227" s="42" t="s">
        <v>104</v>
      </c>
      <c r="C227" s="38"/>
      <c r="D227" s="24"/>
      <c r="E227" s="308"/>
      <c r="F227" s="39"/>
      <c r="G227" s="39"/>
    </row>
    <row r="228" spans="1:7" collapsed="1" x14ac:dyDescent="0.25">
      <c r="A228" s="35"/>
      <c r="B228" s="36" t="s">
        <v>345</v>
      </c>
      <c r="C228" s="35"/>
      <c r="D228" s="35"/>
      <c r="E228" s="45"/>
      <c r="F228" s="37"/>
      <c r="G228" s="37"/>
    </row>
    <row r="229" spans="1:7" x14ac:dyDescent="0.25">
      <c r="A229" s="24" t="s">
        <v>346</v>
      </c>
      <c r="B229" s="50" t="s">
        <v>347</v>
      </c>
      <c r="C229" s="293" t="s">
        <v>348</v>
      </c>
      <c r="D229" s="24"/>
      <c r="E229" s="24"/>
      <c r="F229" s="24"/>
      <c r="G229" s="19"/>
    </row>
    <row r="230" spans="1:7" x14ac:dyDescent="0.25">
      <c r="A230" s="35"/>
      <c r="B230" s="36" t="s">
        <v>349</v>
      </c>
      <c r="C230" s="35"/>
      <c r="D230" s="35"/>
      <c r="E230" s="45"/>
      <c r="F230" s="37"/>
      <c r="G230" s="37"/>
    </row>
    <row r="231" spans="1:7" x14ac:dyDescent="0.25">
      <c r="A231" s="24" t="s">
        <v>350</v>
      </c>
      <c r="B231" s="24" t="s">
        <v>351</v>
      </c>
      <c r="C231" s="38">
        <v>0</v>
      </c>
      <c r="D231" s="24"/>
      <c r="E231" s="50"/>
      <c r="F231" s="24"/>
      <c r="G231" s="19"/>
    </row>
    <row r="232" spans="1:7" x14ac:dyDescent="0.25">
      <c r="A232" s="24" t="s">
        <v>352</v>
      </c>
      <c r="B232" s="73" t="s">
        <v>353</v>
      </c>
      <c r="C232" s="38" t="s">
        <v>354</v>
      </c>
      <c r="D232" s="24"/>
      <c r="E232" s="50"/>
      <c r="F232" s="24"/>
      <c r="G232" s="19"/>
    </row>
    <row r="233" spans="1:7" x14ac:dyDescent="0.25">
      <c r="A233" s="24" t="s">
        <v>355</v>
      </c>
      <c r="B233" s="73" t="s">
        <v>356</v>
      </c>
      <c r="C233" s="38" t="s">
        <v>354</v>
      </c>
      <c r="D233" s="24"/>
      <c r="E233" s="50"/>
      <c r="F233" s="24"/>
      <c r="G233" s="19"/>
    </row>
    <row r="234" spans="1:7" hidden="1" outlineLevel="1" x14ac:dyDescent="0.25">
      <c r="A234" s="24" t="s">
        <v>357</v>
      </c>
      <c r="B234" s="46" t="s">
        <v>358</v>
      </c>
      <c r="C234" s="63"/>
      <c r="D234" s="50"/>
      <c r="E234" s="50"/>
      <c r="F234" s="24"/>
      <c r="G234" s="19"/>
    </row>
    <row r="235" spans="1:7" hidden="1" outlineLevel="1" x14ac:dyDescent="0.25">
      <c r="A235" s="24" t="s">
        <v>359</v>
      </c>
      <c r="B235" s="46" t="s">
        <v>360</v>
      </c>
      <c r="C235" s="63"/>
      <c r="D235" s="50"/>
      <c r="E235" s="50"/>
      <c r="F235" s="24"/>
      <c r="G235" s="19"/>
    </row>
    <row r="236" spans="1:7" hidden="1" outlineLevel="1" x14ac:dyDescent="0.25">
      <c r="A236" s="24" t="s">
        <v>361</v>
      </c>
      <c r="B236" s="46" t="s">
        <v>362</v>
      </c>
      <c r="C236" s="50"/>
      <c r="D236" s="50"/>
      <c r="E236" s="50"/>
      <c r="F236" s="24"/>
      <c r="G236" s="19"/>
    </row>
    <row r="237" spans="1:7" hidden="1" outlineLevel="1" x14ac:dyDescent="0.25">
      <c r="A237" s="24" t="s">
        <v>363</v>
      </c>
      <c r="B237" s="24"/>
      <c r="C237" s="50"/>
      <c r="D237" s="50"/>
      <c r="E237" s="50"/>
      <c r="F237" s="24"/>
      <c r="G237" s="19"/>
    </row>
    <row r="238" spans="1:7" hidden="1" outlineLevel="1" x14ac:dyDescent="0.25">
      <c r="A238" s="24" t="s">
        <v>364</v>
      </c>
      <c r="B238" s="24"/>
      <c r="C238" s="50"/>
      <c r="D238" s="50"/>
      <c r="E238" s="50"/>
      <c r="F238" s="24"/>
      <c r="G238" s="19"/>
    </row>
    <row r="239" spans="1:7" collapsed="1" x14ac:dyDescent="0.25">
      <c r="A239" s="35"/>
      <c r="B239" s="36" t="s">
        <v>365</v>
      </c>
      <c r="C239" s="35"/>
      <c r="D239" s="35"/>
      <c r="E239" s="45"/>
      <c r="F239" s="37"/>
      <c r="G239" s="37"/>
    </row>
    <row r="240" spans="1:7" ht="30" x14ac:dyDescent="0.25">
      <c r="A240" s="24" t="s">
        <v>366</v>
      </c>
      <c r="B240" s="24" t="s">
        <v>367</v>
      </c>
      <c r="C240" s="24"/>
    </row>
    <row r="241" spans="1:3" ht="30" x14ac:dyDescent="0.25">
      <c r="A241" s="24" t="s">
        <v>368</v>
      </c>
      <c r="B241" s="24" t="s">
        <v>369</v>
      </c>
      <c r="C241" s="24"/>
    </row>
    <row r="242" spans="1:3" x14ac:dyDescent="0.25">
      <c r="A242" s="24" t="s">
        <v>370</v>
      </c>
      <c r="B242" s="24" t="s">
        <v>371</v>
      </c>
      <c r="C242" s="24"/>
    </row>
    <row r="243" spans="1:3" x14ac:dyDescent="0.25">
      <c r="A243" s="24" t="s">
        <v>372</v>
      </c>
      <c r="B243" s="24" t="s">
        <v>373</v>
      </c>
      <c r="C243" s="24"/>
    </row>
    <row r="244" spans="1:3" hidden="1" outlineLevel="1" x14ac:dyDescent="0.25">
      <c r="A244" s="24" t="s">
        <v>374</v>
      </c>
      <c r="B244" s="24"/>
      <c r="C244" s="24"/>
    </row>
    <row r="245" spans="1:3" hidden="1" outlineLevel="1" x14ac:dyDescent="0.25">
      <c r="A245" s="24" t="s">
        <v>375</v>
      </c>
      <c r="B245" s="24"/>
      <c r="C245" s="24"/>
    </row>
    <row r="246" spans="1:3" hidden="1" outlineLevel="1" x14ac:dyDescent="0.25">
      <c r="A246" s="24" t="s">
        <v>376</v>
      </c>
      <c r="B246" s="24"/>
      <c r="C246" s="24"/>
    </row>
    <row r="247" spans="1:3" hidden="1" outlineLevel="1" x14ac:dyDescent="0.25">
      <c r="A247" s="24" t="s">
        <v>377</v>
      </c>
      <c r="B247" s="24"/>
      <c r="C247" s="24"/>
    </row>
    <row r="248" spans="1:3" hidden="1" outlineLevel="1" x14ac:dyDescent="0.25">
      <c r="A248" s="24" t="s">
        <v>378</v>
      </c>
      <c r="B248" s="24"/>
      <c r="C248" s="24"/>
    </row>
    <row r="249" spans="1:3" hidden="1" outlineLevel="1" x14ac:dyDescent="0.25">
      <c r="A249" s="24" t="s">
        <v>379</v>
      </c>
      <c r="B249" s="24"/>
      <c r="C249" s="24"/>
    </row>
    <row r="250" spans="1:3" hidden="1" outlineLevel="1" x14ac:dyDescent="0.25">
      <c r="A250" s="24" t="s">
        <v>380</v>
      </c>
      <c r="B250" s="24"/>
      <c r="C250" s="24"/>
    </row>
    <row r="251" spans="1:3" hidden="1" outlineLevel="1" x14ac:dyDescent="0.25">
      <c r="A251" s="24" t="s">
        <v>381</v>
      </c>
      <c r="B251" s="24"/>
      <c r="C251" s="24"/>
    </row>
    <row r="252" spans="1:3" hidden="1" outlineLevel="1" x14ac:dyDescent="0.25">
      <c r="A252" s="24" t="s">
        <v>382</v>
      </c>
      <c r="B252" s="24"/>
      <c r="C252" s="24"/>
    </row>
    <row r="253" spans="1:3" hidden="1" outlineLevel="1" x14ac:dyDescent="0.25">
      <c r="A253" s="24" t="s">
        <v>383</v>
      </c>
      <c r="B253" s="24"/>
      <c r="C253" s="24"/>
    </row>
    <row r="254" spans="1:3" hidden="1" outlineLevel="1" x14ac:dyDescent="0.25">
      <c r="A254" s="24" t="s">
        <v>384</v>
      </c>
      <c r="B254" s="24"/>
      <c r="C254" s="24"/>
    </row>
    <row r="255" spans="1:3" hidden="1" outlineLevel="1" x14ac:dyDescent="0.25">
      <c r="A255" s="24" t="s">
        <v>385</v>
      </c>
      <c r="B255" s="24"/>
      <c r="C255" s="24"/>
    </row>
    <row r="256" spans="1:3" hidden="1" outlineLevel="1" x14ac:dyDescent="0.25">
      <c r="A256" s="24" t="s">
        <v>386</v>
      </c>
      <c r="B256" s="24"/>
      <c r="C256" s="24"/>
    </row>
    <row r="257" spans="1:3" hidden="1" outlineLevel="1" x14ac:dyDescent="0.25">
      <c r="A257" s="24" t="s">
        <v>387</v>
      </c>
      <c r="B257" s="24"/>
      <c r="C257" s="24"/>
    </row>
    <row r="258" spans="1:3" hidden="1" outlineLevel="1" x14ac:dyDescent="0.25">
      <c r="A258" s="24" t="s">
        <v>388</v>
      </c>
      <c r="B258" s="24"/>
      <c r="C258" s="24"/>
    </row>
    <row r="259" spans="1:3" hidden="1" outlineLevel="1" x14ac:dyDescent="0.25">
      <c r="A259" s="24" t="s">
        <v>389</v>
      </c>
      <c r="B259" s="24"/>
      <c r="C259" s="24"/>
    </row>
    <row r="260" spans="1:3" hidden="1" outlineLevel="1" x14ac:dyDescent="0.25">
      <c r="A260" s="24" t="s">
        <v>390</v>
      </c>
      <c r="B260" s="24"/>
      <c r="C260" s="24"/>
    </row>
    <row r="261" spans="1:3" hidden="1" outlineLevel="1" x14ac:dyDescent="0.25">
      <c r="A261" s="24" t="s">
        <v>391</v>
      </c>
      <c r="B261" s="24"/>
      <c r="C261" s="24"/>
    </row>
    <row r="262" spans="1:3" hidden="1" outlineLevel="1" x14ac:dyDescent="0.25">
      <c r="A262" s="24" t="s">
        <v>392</v>
      </c>
      <c r="B262" s="24"/>
      <c r="C262" s="24"/>
    </row>
    <row r="263" spans="1:3" hidden="1" outlineLevel="1" x14ac:dyDescent="0.25">
      <c r="A263" s="24" t="s">
        <v>393</v>
      </c>
      <c r="B263" s="24"/>
      <c r="C263" s="24"/>
    </row>
    <row r="264" spans="1:3" hidden="1" outlineLevel="1" x14ac:dyDescent="0.25">
      <c r="A264" s="24" t="s">
        <v>394</v>
      </c>
      <c r="B264" s="24"/>
      <c r="C264" s="24"/>
    </row>
    <row r="265" spans="1:3" hidden="1" outlineLevel="1" x14ac:dyDescent="0.25">
      <c r="A265" s="24" t="s">
        <v>395</v>
      </c>
      <c r="B265" s="24"/>
      <c r="C265" s="24"/>
    </row>
    <row r="266" spans="1:3" hidden="1" outlineLevel="1" x14ac:dyDescent="0.25">
      <c r="A266" s="24" t="s">
        <v>396</v>
      </c>
      <c r="B266" s="24"/>
      <c r="C266" s="24"/>
    </row>
    <row r="267" spans="1:3" hidden="1" outlineLevel="1" x14ac:dyDescent="0.25">
      <c r="A267" s="24" t="s">
        <v>397</v>
      </c>
      <c r="B267" s="24"/>
      <c r="C267" s="24"/>
    </row>
    <row r="268" spans="1:3" hidden="1" outlineLevel="1" x14ac:dyDescent="0.25">
      <c r="A268" s="24" t="s">
        <v>398</v>
      </c>
      <c r="B268" s="24"/>
      <c r="C268" s="24"/>
    </row>
    <row r="269" spans="1:3" hidden="1" outlineLevel="1" x14ac:dyDescent="0.25">
      <c r="A269" s="24" t="s">
        <v>399</v>
      </c>
      <c r="B269" s="24"/>
      <c r="C269" s="24"/>
    </row>
    <row r="270" spans="1:3" hidden="1" outlineLevel="1" x14ac:dyDescent="0.25">
      <c r="A270" s="24" t="s">
        <v>400</v>
      </c>
      <c r="B270" s="24"/>
      <c r="C270" s="24"/>
    </row>
    <row r="271" spans="1:3" hidden="1" outlineLevel="1" x14ac:dyDescent="0.25">
      <c r="A271" s="24" t="s">
        <v>401</v>
      </c>
      <c r="B271" s="24"/>
      <c r="C271" s="24"/>
    </row>
    <row r="272" spans="1:3" hidden="1" outlineLevel="1" x14ac:dyDescent="0.25">
      <c r="A272" s="24" t="s">
        <v>402</v>
      </c>
      <c r="B272" s="24"/>
      <c r="C272" s="24"/>
    </row>
    <row r="273" spans="1:7" hidden="1" outlineLevel="1" x14ac:dyDescent="0.25">
      <c r="A273" s="24" t="s">
        <v>403</v>
      </c>
      <c r="B273" s="24"/>
      <c r="C273" s="24"/>
    </row>
    <row r="274" spans="1:7" hidden="1" outlineLevel="1" x14ac:dyDescent="0.25">
      <c r="A274" s="24" t="s">
        <v>404</v>
      </c>
      <c r="B274" s="24"/>
      <c r="C274" s="24"/>
    </row>
    <row r="275" spans="1:7" hidden="1" outlineLevel="1" x14ac:dyDescent="0.25">
      <c r="A275" s="24" t="s">
        <v>405</v>
      </c>
      <c r="B275" s="24"/>
      <c r="C275" s="24"/>
    </row>
    <row r="276" spans="1:7" hidden="1" outlineLevel="1" x14ac:dyDescent="0.25">
      <c r="A276" s="24" t="s">
        <v>406</v>
      </c>
      <c r="B276" s="24"/>
      <c r="C276" s="24"/>
    </row>
    <row r="277" spans="1:7" hidden="1" outlineLevel="1" x14ac:dyDescent="0.25">
      <c r="A277" s="24" t="s">
        <v>407</v>
      </c>
      <c r="B277" s="24"/>
      <c r="C277" s="24"/>
    </row>
    <row r="278" spans="1:7" hidden="1" outlineLevel="1" x14ac:dyDescent="0.25">
      <c r="A278" s="24" t="s">
        <v>408</v>
      </c>
      <c r="B278" s="24"/>
      <c r="C278" s="24"/>
    </row>
    <row r="279" spans="1:7" hidden="1" outlineLevel="1" x14ac:dyDescent="0.25">
      <c r="A279" s="24" t="s">
        <v>409</v>
      </c>
      <c r="B279" s="24"/>
      <c r="C279" s="24"/>
    </row>
    <row r="280" spans="1:7" hidden="1" outlineLevel="1" x14ac:dyDescent="0.25">
      <c r="A280" s="24" t="s">
        <v>410</v>
      </c>
      <c r="B280" s="24"/>
      <c r="C280" s="24"/>
    </row>
    <row r="281" spans="1:7" hidden="1" outlineLevel="1" x14ac:dyDescent="0.25">
      <c r="A281" s="24" t="s">
        <v>411</v>
      </c>
      <c r="B281" s="24"/>
      <c r="C281" s="24"/>
    </row>
    <row r="282" spans="1:7" hidden="1" outlineLevel="1" x14ac:dyDescent="0.25">
      <c r="A282" s="24" t="s">
        <v>412</v>
      </c>
      <c r="B282" s="24"/>
      <c r="C282" s="24"/>
    </row>
    <row r="283" spans="1:7" hidden="1" outlineLevel="1" x14ac:dyDescent="0.25">
      <c r="A283" s="24" t="s">
        <v>413</v>
      </c>
      <c r="B283" s="24"/>
      <c r="C283" s="24"/>
    </row>
    <row r="284" spans="1:7" hidden="1" outlineLevel="1" x14ac:dyDescent="0.25">
      <c r="A284" s="24" t="s">
        <v>414</v>
      </c>
      <c r="B284" s="24"/>
      <c r="C284" s="24"/>
    </row>
    <row r="285" spans="1:7" ht="18.75" collapsed="1" x14ac:dyDescent="0.25">
      <c r="A285" s="32"/>
      <c r="B285" s="32" t="s">
        <v>415</v>
      </c>
      <c r="C285" s="32" t="s">
        <v>416</v>
      </c>
      <c r="D285" s="32" t="s">
        <v>416</v>
      </c>
      <c r="E285" s="32"/>
      <c r="F285" s="33"/>
      <c r="G285" s="34"/>
    </row>
    <row r="286" spans="1:7" x14ac:dyDescent="0.25">
      <c r="A286" s="314" t="s">
        <v>417</v>
      </c>
      <c r="B286" s="315"/>
      <c r="C286" s="315"/>
      <c r="D286" s="315"/>
      <c r="E286" s="315"/>
      <c r="F286" s="316"/>
      <c r="G286" s="315"/>
    </row>
    <row r="287" spans="1:7" x14ac:dyDescent="0.25">
      <c r="A287" s="314" t="s">
        <v>418</v>
      </c>
      <c r="B287" s="315"/>
      <c r="C287" s="315"/>
      <c r="D287" s="315"/>
      <c r="E287" s="315"/>
      <c r="F287" s="316"/>
      <c r="G287" s="315"/>
    </row>
    <row r="288" spans="1:7" x14ac:dyDescent="0.25">
      <c r="A288" s="24" t="s">
        <v>419</v>
      </c>
      <c r="B288" s="415" t="s">
        <v>420</v>
      </c>
      <c r="C288" s="317">
        <f>ROW(B38)</f>
        <v>38</v>
      </c>
      <c r="D288" s="297"/>
      <c r="E288" s="297"/>
      <c r="F288" s="297"/>
      <c r="G288" s="297"/>
    </row>
    <row r="289" spans="1:7" x14ac:dyDescent="0.25">
      <c r="A289" s="24" t="s">
        <v>421</v>
      </c>
      <c r="B289" s="415" t="s">
        <v>422</v>
      </c>
      <c r="C289" s="317">
        <f>ROW(B39)</f>
        <v>39</v>
      </c>
      <c r="D289" s="24"/>
      <c r="E289" s="297"/>
      <c r="F289" s="297"/>
      <c r="G289" s="19"/>
    </row>
    <row r="290" spans="1:7" s="421" customFormat="1" x14ac:dyDescent="0.25">
      <c r="A290" s="410" t="s">
        <v>423</v>
      </c>
      <c r="B290" s="415" t="s">
        <v>424</v>
      </c>
      <c r="C290" s="422" t="s">
        <v>425</v>
      </c>
      <c r="D290" s="410"/>
      <c r="E290" s="297"/>
      <c r="F290" s="297"/>
      <c r="G290" s="413"/>
    </row>
    <row r="291" spans="1:7" x14ac:dyDescent="0.25">
      <c r="A291" s="24" t="s">
        <v>426</v>
      </c>
      <c r="B291" s="415" t="s">
        <v>427</v>
      </c>
      <c r="C291" s="317" t="str">
        <f>ROW('B1. HTT Mortgage Assets'!B43)&amp;" for Mortgage Assets"</f>
        <v>43 for Mortgage Assets</v>
      </c>
      <c r="D291" s="317"/>
      <c r="E291" s="318"/>
      <c r="F291" s="297"/>
      <c r="G291" s="318"/>
    </row>
    <row r="292" spans="1:7" x14ac:dyDescent="0.25">
      <c r="A292" s="24" t="s">
        <v>428</v>
      </c>
      <c r="B292" s="415" t="s">
        <v>429</v>
      </c>
      <c r="C292" s="317">
        <f>ROW(B52)</f>
        <v>52</v>
      </c>
      <c r="D292" s="24"/>
      <c r="E292" s="24"/>
      <c r="F292" s="24"/>
      <c r="G292" s="19"/>
    </row>
    <row r="293" spans="1:7" x14ac:dyDescent="0.25">
      <c r="A293" s="24" t="s">
        <v>430</v>
      </c>
      <c r="B293" s="415" t="s">
        <v>431</v>
      </c>
      <c r="C293" s="319" t="str">
        <f>ROW('B1. HTT Mortgage Assets'!B186)&amp;" for Residential Mortgage Assets"</f>
        <v>186 for Residential Mortgage Assets</v>
      </c>
      <c r="D293" s="429" t="str">
        <f>ROW('[1]B1. HTT Mortgage Assets'!B286 )&amp; " for Commercial Mortgage Assets"</f>
        <v>286 for Commercial Mortgage Assets</v>
      </c>
      <c r="E293" s="318"/>
      <c r="F293" s="317"/>
      <c r="G293" s="318"/>
    </row>
    <row r="294" spans="1:7" s="421" customFormat="1" x14ac:dyDescent="0.25">
      <c r="A294" s="410" t="s">
        <v>432</v>
      </c>
      <c r="B294" s="428" t="s">
        <v>433</v>
      </c>
      <c r="C294" s="429" t="s">
        <v>434</v>
      </c>
      <c r="D294" s="317"/>
      <c r="E294" s="318"/>
      <c r="F294" s="317"/>
      <c r="G294" s="318"/>
    </row>
    <row r="295" spans="1:7" x14ac:dyDescent="0.25">
      <c r="A295" s="24" t="s">
        <v>435</v>
      </c>
      <c r="B295" s="46" t="s">
        <v>436</v>
      </c>
      <c r="C295" s="317" t="str">
        <f>ROW('B1. HTT Mortgage Assets'!B149)&amp;" for Mortgage Assets"</f>
        <v>149 for Mortgage Assets</v>
      </c>
      <c r="D295" s="317"/>
      <c r="E295" s="24"/>
      <c r="F295" s="24"/>
      <c r="G295" s="19"/>
    </row>
    <row r="296" spans="1:7" x14ac:dyDescent="0.25">
      <c r="A296" s="24" t="s">
        <v>437</v>
      </c>
      <c r="B296" s="46" t="s">
        <v>438</v>
      </c>
      <c r="C296" s="317">
        <f>ROW(B111)</f>
        <v>111</v>
      </c>
      <c r="D296" s="24"/>
      <c r="E296" s="24"/>
      <c r="F296" s="318"/>
      <c r="G296" s="19"/>
    </row>
    <row r="297" spans="1:7" x14ac:dyDescent="0.25">
      <c r="A297" s="24" t="s">
        <v>439</v>
      </c>
      <c r="B297" s="46" t="s">
        <v>440</v>
      </c>
      <c r="C297" s="317">
        <f>ROW(B163)</f>
        <v>163</v>
      </c>
      <c r="D297" s="24"/>
      <c r="E297" s="318"/>
      <c r="F297" s="318"/>
      <c r="G297" s="19"/>
    </row>
    <row r="298" spans="1:7" x14ac:dyDescent="0.25">
      <c r="A298" s="24" t="s">
        <v>441</v>
      </c>
      <c r="B298" s="46" t="s">
        <v>442</v>
      </c>
      <c r="C298" s="317">
        <f>ROW(B137)</f>
        <v>137</v>
      </c>
      <c r="D298" s="24"/>
      <c r="E298" s="318"/>
      <c r="F298" s="318"/>
      <c r="G298" s="19"/>
    </row>
    <row r="299" spans="1:7" s="421" customFormat="1" x14ac:dyDescent="0.25">
      <c r="A299" s="410" t="s">
        <v>443</v>
      </c>
      <c r="B299" s="415" t="s">
        <v>444</v>
      </c>
      <c r="C299" s="317"/>
      <c r="D299" s="410"/>
      <c r="E299" s="318"/>
      <c r="F299" s="318"/>
      <c r="G299" s="413"/>
    </row>
    <row r="300" spans="1:7" s="421" customFormat="1" x14ac:dyDescent="0.25">
      <c r="A300" s="410" t="s">
        <v>445</v>
      </c>
      <c r="B300" s="415" t="s">
        <v>446</v>
      </c>
      <c r="C300" s="425" t="s">
        <v>447</v>
      </c>
      <c r="D300" s="425"/>
      <c r="E300" s="318"/>
      <c r="F300" s="318"/>
      <c r="G300" s="413"/>
    </row>
    <row r="301" spans="1:7" s="421" customFormat="1" x14ac:dyDescent="0.25">
      <c r="A301" s="410" t="s">
        <v>448</v>
      </c>
      <c r="B301" s="415" t="s">
        <v>449</v>
      </c>
      <c r="C301" s="425" t="s">
        <v>450</v>
      </c>
      <c r="D301" s="426"/>
      <c r="E301" s="318"/>
      <c r="F301" s="318"/>
      <c r="G301" s="413"/>
    </row>
    <row r="302" spans="1:7" x14ac:dyDescent="0.25">
      <c r="A302" s="24" t="s">
        <v>451</v>
      </c>
      <c r="B302" s="410" t="s">
        <v>452</v>
      </c>
      <c r="C302" s="425" t="str">
        <f>ROW('[2]C. HTT Harmonised Glossary'!B18)&amp;" for Harmonised Glossary"</f>
        <v>18 for Harmonised Glossary</v>
      </c>
      <c r="D302" s="426"/>
      <c r="E302" s="318"/>
      <c r="F302" s="24"/>
      <c r="G302" s="19"/>
    </row>
    <row r="303" spans="1:7" x14ac:dyDescent="0.25">
      <c r="A303" s="24" t="s">
        <v>453</v>
      </c>
      <c r="B303" s="415" t="s">
        <v>454</v>
      </c>
      <c r="C303" s="317">
        <f>ROW(B65)</f>
        <v>65</v>
      </c>
      <c r="D303" s="24"/>
      <c r="E303" s="318"/>
      <c r="F303" s="24"/>
      <c r="G303" s="19"/>
    </row>
    <row r="304" spans="1:7" x14ac:dyDescent="0.25">
      <c r="A304" s="24" t="s">
        <v>455</v>
      </c>
      <c r="B304" s="415" t="s">
        <v>456</v>
      </c>
      <c r="C304" s="317">
        <f>ROW(B88)</f>
        <v>88</v>
      </c>
      <c r="D304" s="24"/>
      <c r="E304" s="318"/>
      <c r="F304" s="24"/>
      <c r="G304" s="19"/>
    </row>
    <row r="305" spans="1:7" s="421" customFormat="1" x14ac:dyDescent="0.25">
      <c r="A305" s="410" t="s">
        <v>457</v>
      </c>
      <c r="B305" s="415" t="s">
        <v>458</v>
      </c>
      <c r="C305" s="429" t="s">
        <v>459</v>
      </c>
      <c r="D305" s="410"/>
      <c r="E305" s="318"/>
      <c r="F305" s="410"/>
      <c r="G305" s="413"/>
    </row>
    <row r="306" spans="1:7" s="421" customFormat="1" x14ac:dyDescent="0.25">
      <c r="A306" s="410" t="s">
        <v>460</v>
      </c>
      <c r="B306" s="415" t="s">
        <v>461</v>
      </c>
      <c r="C306" s="425">
        <v>44</v>
      </c>
      <c r="D306" s="410"/>
      <c r="E306" s="318"/>
      <c r="F306" s="410"/>
      <c r="G306" s="413"/>
    </row>
    <row r="307" spans="1:7" s="421" customFormat="1" x14ac:dyDescent="0.25">
      <c r="A307" s="410" t="s">
        <v>462</v>
      </c>
      <c r="B307" s="415" t="s">
        <v>463</v>
      </c>
      <c r="C307" s="425" t="str">
        <f ca="1">IF(ISREF(INDIRECT("'B1. HTT Mortgage Assets'!A1")),ROW('[2]B1. HTT Mortgage Assets'!B179)&amp; " for Mortgage Assets","")</f>
        <v>179 for Mortgage Assets</v>
      </c>
      <c r="D307" s="317"/>
      <c r="E307" s="318"/>
      <c r="F307" s="410"/>
      <c r="G307" s="413"/>
    </row>
    <row r="308" spans="1:7" s="421" customFormat="1" x14ac:dyDescent="0.25">
      <c r="A308" s="410" t="s">
        <v>464</v>
      </c>
      <c r="B308" s="415"/>
      <c r="C308" s="317"/>
      <c r="D308" s="317"/>
      <c r="E308" s="318"/>
      <c r="F308" s="410"/>
      <c r="G308" s="413"/>
    </row>
    <row r="309" spans="1:7" s="421" customFormat="1" x14ac:dyDescent="0.25">
      <c r="A309" s="410" t="s">
        <v>465</v>
      </c>
      <c r="B309" s="415"/>
      <c r="C309" s="317"/>
      <c r="D309" s="317"/>
      <c r="E309" s="318"/>
      <c r="F309" s="410"/>
      <c r="G309" s="413"/>
    </row>
    <row r="310" spans="1:7" x14ac:dyDescent="0.25">
      <c r="A310" s="24" t="s">
        <v>466</v>
      </c>
      <c r="B310" s="46"/>
      <c r="C310" s="317"/>
      <c r="D310" s="317"/>
      <c r="E310" s="318"/>
      <c r="F310" s="24"/>
      <c r="G310" s="19"/>
    </row>
    <row r="311" spans="1:7" ht="37.5" x14ac:dyDescent="0.25">
      <c r="A311" s="33"/>
      <c r="B311" s="32" t="s">
        <v>22</v>
      </c>
      <c r="C311" s="33"/>
      <c r="D311" s="33"/>
      <c r="E311" s="33"/>
      <c r="F311" s="33"/>
      <c r="G311" s="34"/>
    </row>
    <row r="312" spans="1:7" s="421" customFormat="1" x14ac:dyDescent="0.25">
      <c r="A312" s="410" t="s">
        <v>467</v>
      </c>
      <c r="B312" s="294" t="s">
        <v>468</v>
      </c>
      <c r="D312" s="410"/>
      <c r="E312" s="410"/>
      <c r="F312" s="410"/>
      <c r="G312" s="413"/>
    </row>
    <row r="313" spans="1:7" s="421" customFormat="1" x14ac:dyDescent="0.25">
      <c r="A313" s="410" t="s">
        <v>469</v>
      </c>
      <c r="B313" s="294" t="s">
        <v>470</v>
      </c>
      <c r="C313" s="416">
        <f>C187</f>
        <v>780.38764832000004</v>
      </c>
      <c r="D313" s="410"/>
      <c r="E313" s="410"/>
      <c r="F313" s="410"/>
      <c r="G313" s="413"/>
    </row>
    <row r="314" spans="1:7" s="421" customFormat="1" x14ac:dyDescent="0.25">
      <c r="A314" s="410" t="s">
        <v>471</v>
      </c>
      <c r="B314" s="294" t="s">
        <v>472</v>
      </c>
      <c r="C314" s="416"/>
      <c r="D314" s="410"/>
      <c r="E314" s="410"/>
      <c r="F314" s="410"/>
      <c r="G314" s="413"/>
    </row>
    <row r="315" spans="1:7" s="421" customFormat="1" hidden="1" x14ac:dyDescent="0.25">
      <c r="A315" s="410" t="s">
        <v>473</v>
      </c>
      <c r="B315" s="294"/>
      <c r="C315" s="416"/>
      <c r="D315" s="410"/>
      <c r="E315" s="410"/>
      <c r="F315" s="410"/>
      <c r="G315" s="413"/>
    </row>
    <row r="316" spans="1:7" s="421" customFormat="1" hidden="1" x14ac:dyDescent="0.25">
      <c r="A316" s="410" t="s">
        <v>474</v>
      </c>
      <c r="B316" s="294"/>
      <c r="C316" s="416"/>
      <c r="D316" s="410"/>
      <c r="E316" s="410"/>
      <c r="F316" s="410"/>
      <c r="G316" s="413"/>
    </row>
    <row r="317" spans="1:7" s="421" customFormat="1" hidden="1" x14ac:dyDescent="0.25">
      <c r="A317" s="410" t="s">
        <v>475</v>
      </c>
      <c r="B317" s="294"/>
      <c r="C317" s="416"/>
      <c r="D317" s="410"/>
      <c r="E317" s="410"/>
      <c r="F317" s="410"/>
      <c r="G317" s="413"/>
    </row>
    <row r="318" spans="1:7" hidden="1" x14ac:dyDescent="0.25">
      <c r="A318" s="24" t="s">
        <v>476</v>
      </c>
      <c r="B318" s="294"/>
      <c r="C318" s="38"/>
      <c r="D318" s="24"/>
      <c r="E318" s="24"/>
      <c r="F318" s="24"/>
      <c r="G318" s="19"/>
    </row>
    <row r="319" spans="1:7" ht="18.75" x14ac:dyDescent="0.25">
      <c r="A319" s="33"/>
      <c r="B319" s="32" t="s">
        <v>23</v>
      </c>
      <c r="C319" s="33"/>
      <c r="D319" s="33"/>
      <c r="E319" s="33"/>
      <c r="F319" s="33"/>
      <c r="G319" s="34"/>
    </row>
    <row r="320" spans="1:7" x14ac:dyDescent="0.25">
      <c r="A320" s="35"/>
      <c r="B320" s="36" t="s">
        <v>477</v>
      </c>
      <c r="C320" s="35"/>
      <c r="D320" s="35"/>
      <c r="E320" s="45"/>
      <c r="F320" s="37"/>
      <c r="G320" s="37"/>
    </row>
    <row r="321" spans="1:7" x14ac:dyDescent="0.25">
      <c r="A321" s="24" t="s">
        <v>478</v>
      </c>
      <c r="B321" s="46" t="s">
        <v>479</v>
      </c>
      <c r="C321" s="46"/>
      <c r="D321" s="24"/>
      <c r="E321" s="24"/>
      <c r="F321" s="24"/>
      <c r="G321" s="19"/>
    </row>
    <row r="322" spans="1:7" x14ac:dyDescent="0.25">
      <c r="A322" s="24" t="s">
        <v>480</v>
      </c>
      <c r="B322" s="46" t="s">
        <v>481</v>
      </c>
      <c r="C322" s="46"/>
      <c r="D322" s="24"/>
      <c r="E322" s="24"/>
      <c r="F322" s="24"/>
      <c r="G322" s="19"/>
    </row>
    <row r="323" spans="1:7" x14ac:dyDescent="0.25">
      <c r="A323" s="24" t="s">
        <v>482</v>
      </c>
      <c r="B323" s="46" t="s">
        <v>483</v>
      </c>
      <c r="C323" s="46"/>
      <c r="D323" s="24"/>
      <c r="E323" s="24"/>
      <c r="F323" s="24"/>
      <c r="G323" s="19"/>
    </row>
    <row r="324" spans="1:7" x14ac:dyDescent="0.25">
      <c r="A324" s="24" t="s">
        <v>484</v>
      </c>
      <c r="B324" s="46" t="s">
        <v>485</v>
      </c>
      <c r="C324" s="24"/>
      <c r="D324" s="24"/>
      <c r="E324" s="24"/>
      <c r="F324" s="24"/>
      <c r="G324" s="19"/>
    </row>
    <row r="325" spans="1:7" x14ac:dyDescent="0.25">
      <c r="A325" s="24" t="s">
        <v>486</v>
      </c>
      <c r="B325" s="46" t="s">
        <v>487</v>
      </c>
      <c r="C325" s="24"/>
      <c r="D325" s="24"/>
      <c r="E325" s="24"/>
      <c r="F325" s="24"/>
      <c r="G325" s="19"/>
    </row>
    <row r="326" spans="1:7" x14ac:dyDescent="0.25">
      <c r="A326" s="24" t="s">
        <v>488</v>
      </c>
      <c r="B326" s="46" t="s">
        <v>489</v>
      </c>
      <c r="C326" s="24"/>
      <c r="D326" s="24"/>
      <c r="E326" s="24"/>
      <c r="F326" s="24"/>
      <c r="G326" s="19"/>
    </row>
    <row r="327" spans="1:7" x14ac:dyDescent="0.25">
      <c r="A327" s="24" t="s">
        <v>490</v>
      </c>
      <c r="B327" s="46" t="s">
        <v>491</v>
      </c>
      <c r="C327" s="24"/>
      <c r="D327" s="24"/>
      <c r="E327" s="24"/>
      <c r="F327" s="24"/>
      <c r="G327" s="19"/>
    </row>
    <row r="328" spans="1:7" x14ac:dyDescent="0.25">
      <c r="A328" s="24" t="s">
        <v>492</v>
      </c>
      <c r="B328" s="46" t="s">
        <v>493</v>
      </c>
      <c r="C328" s="24"/>
      <c r="D328" s="24"/>
      <c r="E328" s="24"/>
      <c r="F328" s="24"/>
      <c r="G328" s="19"/>
    </row>
    <row r="329" spans="1:7" x14ac:dyDescent="0.25">
      <c r="A329" s="24" t="s">
        <v>494</v>
      </c>
      <c r="B329" s="46" t="s">
        <v>495</v>
      </c>
      <c r="C329" s="24"/>
      <c r="D329" s="24"/>
      <c r="E329" s="24"/>
      <c r="F329" s="24"/>
      <c r="G329" s="19"/>
    </row>
    <row r="330" spans="1:7" hidden="1" outlineLevel="1" x14ac:dyDescent="0.25">
      <c r="A330" s="24" t="s">
        <v>496</v>
      </c>
      <c r="B330" s="42" t="s">
        <v>497</v>
      </c>
      <c r="C330" s="24"/>
      <c r="D330" s="24"/>
      <c r="E330" s="24"/>
      <c r="F330" s="24"/>
      <c r="G330" s="19"/>
    </row>
    <row r="331" spans="1:7" hidden="1" outlineLevel="1" x14ac:dyDescent="0.25">
      <c r="A331" s="24" t="s">
        <v>498</v>
      </c>
      <c r="B331" s="42" t="s">
        <v>497</v>
      </c>
      <c r="C331" s="24"/>
      <c r="D331" s="24"/>
      <c r="E331" s="24"/>
      <c r="F331" s="24"/>
      <c r="G331" s="19"/>
    </row>
    <row r="332" spans="1:7" hidden="1" outlineLevel="1" x14ac:dyDescent="0.25">
      <c r="A332" s="24" t="s">
        <v>499</v>
      </c>
      <c r="B332" s="42" t="s">
        <v>497</v>
      </c>
      <c r="C332" s="24"/>
      <c r="D332" s="24"/>
      <c r="E332" s="24"/>
      <c r="F332" s="24"/>
      <c r="G332" s="19"/>
    </row>
    <row r="333" spans="1:7" hidden="1" outlineLevel="1" x14ac:dyDescent="0.25">
      <c r="A333" s="24" t="s">
        <v>500</v>
      </c>
      <c r="B333" s="42" t="s">
        <v>497</v>
      </c>
      <c r="C333" s="24"/>
      <c r="D333" s="24"/>
      <c r="E333" s="24"/>
      <c r="F333" s="24"/>
      <c r="G333" s="19"/>
    </row>
    <row r="334" spans="1:7" hidden="1" outlineLevel="1" x14ac:dyDescent="0.25">
      <c r="A334" s="24" t="s">
        <v>501</v>
      </c>
      <c r="B334" s="42" t="s">
        <v>497</v>
      </c>
      <c r="C334" s="24"/>
      <c r="D334" s="24"/>
      <c r="E334" s="24"/>
      <c r="F334" s="24"/>
      <c r="G334" s="19"/>
    </row>
    <row r="335" spans="1:7" hidden="1" outlineLevel="1" x14ac:dyDescent="0.25">
      <c r="A335" s="24" t="s">
        <v>502</v>
      </c>
      <c r="B335" s="42" t="s">
        <v>497</v>
      </c>
      <c r="C335" s="24"/>
      <c r="D335" s="24"/>
      <c r="E335" s="24"/>
      <c r="F335" s="24"/>
      <c r="G335" s="19"/>
    </row>
    <row r="336" spans="1:7" hidden="1" outlineLevel="1" x14ac:dyDescent="0.25">
      <c r="A336" s="24" t="s">
        <v>503</v>
      </c>
      <c r="B336" s="42" t="s">
        <v>497</v>
      </c>
      <c r="C336" s="24"/>
      <c r="D336" s="24"/>
      <c r="E336" s="24"/>
      <c r="F336" s="24"/>
      <c r="G336" s="19"/>
    </row>
    <row r="337" spans="1:7" hidden="1" outlineLevel="1" x14ac:dyDescent="0.25">
      <c r="A337" s="24" t="s">
        <v>504</v>
      </c>
      <c r="B337" s="42" t="s">
        <v>497</v>
      </c>
      <c r="C337" s="24"/>
      <c r="D337" s="24"/>
      <c r="E337" s="24"/>
      <c r="F337" s="24"/>
      <c r="G337" s="19"/>
    </row>
    <row r="338" spans="1:7" hidden="1" outlineLevel="1" x14ac:dyDescent="0.25">
      <c r="A338" s="24" t="s">
        <v>505</v>
      </c>
      <c r="B338" s="42" t="s">
        <v>497</v>
      </c>
      <c r="C338" s="24"/>
      <c r="D338" s="24"/>
      <c r="E338" s="24"/>
      <c r="F338" s="24"/>
      <c r="G338" s="19"/>
    </row>
    <row r="339" spans="1:7" hidden="1" outlineLevel="1" x14ac:dyDescent="0.25">
      <c r="A339" s="24" t="s">
        <v>506</v>
      </c>
      <c r="B339" s="42" t="s">
        <v>497</v>
      </c>
      <c r="C339" s="24"/>
      <c r="D339" s="24"/>
      <c r="E339" s="24"/>
      <c r="F339" s="24"/>
      <c r="G339" s="19"/>
    </row>
    <row r="340" spans="1:7" hidden="1" outlineLevel="1" x14ac:dyDescent="0.25">
      <c r="A340" s="24" t="s">
        <v>507</v>
      </c>
      <c r="B340" s="42" t="s">
        <v>497</v>
      </c>
      <c r="C340" s="24"/>
      <c r="D340" s="24"/>
      <c r="E340" s="24"/>
      <c r="F340" s="24"/>
      <c r="G340" s="19"/>
    </row>
    <row r="341" spans="1:7" hidden="1" outlineLevel="1" x14ac:dyDescent="0.25">
      <c r="A341" s="24" t="s">
        <v>508</v>
      </c>
      <c r="B341" s="42" t="s">
        <v>497</v>
      </c>
      <c r="C341" s="24"/>
      <c r="D341" s="24"/>
      <c r="E341" s="24"/>
      <c r="F341" s="24"/>
      <c r="G341" s="19"/>
    </row>
    <row r="342" spans="1:7" hidden="1" outlineLevel="1" x14ac:dyDescent="0.25">
      <c r="A342" s="24" t="s">
        <v>509</v>
      </c>
      <c r="B342" s="42" t="s">
        <v>497</v>
      </c>
      <c r="C342" s="24"/>
      <c r="D342" s="24"/>
      <c r="E342" s="24"/>
      <c r="F342" s="24"/>
      <c r="G342" s="19"/>
    </row>
    <row r="343" spans="1:7" hidden="1" outlineLevel="1" x14ac:dyDescent="0.25">
      <c r="A343" s="24" t="s">
        <v>510</v>
      </c>
      <c r="B343" s="42" t="s">
        <v>497</v>
      </c>
      <c r="C343" s="24"/>
      <c r="D343" s="24"/>
      <c r="E343" s="24"/>
      <c r="F343" s="24"/>
      <c r="G343" s="19"/>
    </row>
    <row r="344" spans="1:7" hidden="1" outlineLevel="1" x14ac:dyDescent="0.25">
      <c r="A344" s="24" t="s">
        <v>511</v>
      </c>
      <c r="B344" s="42" t="s">
        <v>497</v>
      </c>
      <c r="C344" s="24"/>
      <c r="D344" s="24"/>
      <c r="E344" s="24"/>
      <c r="F344" s="24"/>
      <c r="G344" s="19"/>
    </row>
    <row r="345" spans="1:7" hidden="1" outlineLevel="1" x14ac:dyDescent="0.25">
      <c r="A345" s="24" t="s">
        <v>512</v>
      </c>
      <c r="B345" s="42" t="s">
        <v>497</v>
      </c>
      <c r="C345" s="24"/>
      <c r="D345" s="24"/>
      <c r="E345" s="24"/>
      <c r="F345" s="24"/>
      <c r="G345" s="19"/>
    </row>
    <row r="346" spans="1:7" hidden="1" outlineLevel="1" x14ac:dyDescent="0.25">
      <c r="A346" s="24" t="s">
        <v>513</v>
      </c>
      <c r="B346" s="42" t="s">
        <v>497</v>
      </c>
      <c r="C346" s="24"/>
      <c r="D346" s="24"/>
      <c r="E346" s="24"/>
      <c r="F346" s="24"/>
      <c r="G346" s="19"/>
    </row>
    <row r="347" spans="1:7" hidden="1" outlineLevel="1" x14ac:dyDescent="0.25">
      <c r="A347" s="24" t="s">
        <v>514</v>
      </c>
      <c r="B347" s="42" t="s">
        <v>497</v>
      </c>
      <c r="C347" s="24"/>
      <c r="D347" s="24"/>
      <c r="E347" s="24"/>
      <c r="F347" s="24"/>
      <c r="G347" s="19"/>
    </row>
    <row r="348" spans="1:7" hidden="1" outlineLevel="1" x14ac:dyDescent="0.25">
      <c r="A348" s="24" t="s">
        <v>515</v>
      </c>
      <c r="B348" s="42" t="s">
        <v>497</v>
      </c>
      <c r="C348" s="24"/>
      <c r="D348" s="24"/>
      <c r="E348" s="24"/>
      <c r="F348" s="24"/>
      <c r="G348" s="19"/>
    </row>
    <row r="349" spans="1:7" hidden="1" outlineLevel="1" x14ac:dyDescent="0.25">
      <c r="A349" s="24" t="s">
        <v>516</v>
      </c>
      <c r="B349" s="42" t="s">
        <v>497</v>
      </c>
      <c r="C349" s="24"/>
      <c r="D349" s="24"/>
      <c r="E349" s="24"/>
      <c r="F349" s="24"/>
      <c r="G349" s="19"/>
    </row>
    <row r="350" spans="1:7" hidden="1" outlineLevel="1" x14ac:dyDescent="0.25">
      <c r="A350" s="24" t="s">
        <v>517</v>
      </c>
      <c r="B350" s="42" t="s">
        <v>497</v>
      </c>
      <c r="C350" s="24"/>
      <c r="D350" s="24"/>
      <c r="E350" s="24"/>
      <c r="F350" s="24"/>
      <c r="G350" s="19"/>
    </row>
    <row r="351" spans="1:7" hidden="1" outlineLevel="1" x14ac:dyDescent="0.25">
      <c r="A351" s="24" t="s">
        <v>518</v>
      </c>
      <c r="B351" s="42" t="s">
        <v>497</v>
      </c>
      <c r="C351" s="24"/>
      <c r="D351" s="24"/>
      <c r="E351" s="24"/>
      <c r="F351" s="24"/>
      <c r="G351" s="19"/>
    </row>
    <row r="352" spans="1:7" hidden="1" outlineLevel="1" x14ac:dyDescent="0.25">
      <c r="A352" s="24" t="s">
        <v>519</v>
      </c>
      <c r="B352" s="42" t="s">
        <v>497</v>
      </c>
      <c r="C352" s="24"/>
      <c r="D352" s="24"/>
      <c r="E352" s="24"/>
      <c r="F352" s="24"/>
      <c r="G352" s="19"/>
    </row>
    <row r="353" spans="1:7" hidden="1" outlineLevel="1" x14ac:dyDescent="0.25">
      <c r="A353" s="24" t="s">
        <v>520</v>
      </c>
      <c r="B353" s="42" t="s">
        <v>497</v>
      </c>
      <c r="C353" s="24"/>
      <c r="D353" s="24"/>
      <c r="E353" s="24"/>
      <c r="F353" s="24"/>
      <c r="G353" s="19"/>
    </row>
    <row r="354" spans="1:7" hidden="1" outlineLevel="1" x14ac:dyDescent="0.25">
      <c r="A354" s="24" t="s">
        <v>521</v>
      </c>
      <c r="B354" s="42" t="s">
        <v>497</v>
      </c>
      <c r="C354" s="24"/>
      <c r="D354" s="24"/>
      <c r="E354" s="24"/>
      <c r="F354" s="24"/>
      <c r="G354" s="19"/>
    </row>
    <row r="355" spans="1:7" hidden="1" outlineLevel="1" x14ac:dyDescent="0.25">
      <c r="A355" s="24" t="s">
        <v>522</v>
      </c>
      <c r="B355" s="42" t="s">
        <v>497</v>
      </c>
      <c r="C355" s="24"/>
      <c r="D355" s="24"/>
      <c r="E355" s="24"/>
      <c r="F355" s="24"/>
      <c r="G355" s="19"/>
    </row>
    <row r="356" spans="1:7" hidden="1" outlineLevel="1" x14ac:dyDescent="0.25">
      <c r="A356" s="24" t="s">
        <v>523</v>
      </c>
      <c r="B356" s="42" t="s">
        <v>497</v>
      </c>
      <c r="C356" s="24"/>
      <c r="D356" s="24"/>
      <c r="E356" s="24"/>
      <c r="F356" s="24"/>
      <c r="G356" s="19"/>
    </row>
    <row r="357" spans="1:7" hidden="1" outlineLevel="1" x14ac:dyDescent="0.25">
      <c r="A357" s="24" t="s">
        <v>524</v>
      </c>
      <c r="B357" s="42" t="s">
        <v>497</v>
      </c>
      <c r="C357" s="24"/>
      <c r="D357" s="24"/>
      <c r="E357" s="24"/>
      <c r="F357" s="24"/>
      <c r="G357" s="19"/>
    </row>
    <row r="358" spans="1:7" hidden="1" outlineLevel="1" x14ac:dyDescent="0.25">
      <c r="A358" s="24" t="s">
        <v>525</v>
      </c>
      <c r="B358" s="42" t="s">
        <v>497</v>
      </c>
      <c r="C358" s="24"/>
      <c r="D358" s="24"/>
      <c r="E358" s="24"/>
      <c r="F358" s="24"/>
      <c r="G358" s="19"/>
    </row>
    <row r="359" spans="1:7" hidden="1" outlineLevel="1" x14ac:dyDescent="0.25">
      <c r="A359" s="24" t="s">
        <v>526</v>
      </c>
      <c r="B359" s="42" t="s">
        <v>497</v>
      </c>
      <c r="C359" s="24"/>
      <c r="D359" s="24"/>
      <c r="E359" s="24"/>
      <c r="F359" s="24"/>
      <c r="G359" s="19"/>
    </row>
    <row r="360" spans="1:7" hidden="1" outlineLevel="1" x14ac:dyDescent="0.25">
      <c r="A360" s="24" t="s">
        <v>527</v>
      </c>
      <c r="B360" s="42" t="s">
        <v>497</v>
      </c>
      <c r="C360" s="24"/>
      <c r="D360" s="24"/>
      <c r="E360" s="24"/>
      <c r="F360" s="24"/>
      <c r="G360" s="19"/>
    </row>
    <row r="361" spans="1:7" hidden="1" outlineLevel="1" x14ac:dyDescent="0.25">
      <c r="A361" s="24" t="s">
        <v>528</v>
      </c>
      <c r="B361" s="42" t="s">
        <v>497</v>
      </c>
      <c r="C361" s="24"/>
      <c r="D361" s="24"/>
      <c r="E361" s="24"/>
      <c r="F361" s="24"/>
      <c r="G361" s="19"/>
    </row>
    <row r="362" spans="1:7" hidden="1" outlineLevel="1" x14ac:dyDescent="0.25">
      <c r="A362" s="24" t="s">
        <v>529</v>
      </c>
      <c r="B362" s="42" t="s">
        <v>497</v>
      </c>
      <c r="C362" s="24"/>
      <c r="D362" s="24"/>
      <c r="E362" s="24"/>
      <c r="F362" s="24"/>
      <c r="G362" s="19"/>
    </row>
    <row r="363" spans="1:7" hidden="1" outlineLevel="1" x14ac:dyDescent="0.25">
      <c r="A363" s="24" t="s">
        <v>530</v>
      </c>
      <c r="B363" s="42" t="s">
        <v>497</v>
      </c>
      <c r="C363" s="24"/>
      <c r="D363" s="24"/>
      <c r="E363" s="24"/>
      <c r="F363" s="24"/>
      <c r="G363" s="19"/>
    </row>
    <row r="364" spans="1:7" hidden="1" outlineLevel="1" x14ac:dyDescent="0.25">
      <c r="A364" s="24" t="s">
        <v>531</v>
      </c>
      <c r="B364" s="42" t="s">
        <v>497</v>
      </c>
      <c r="C364" s="24"/>
      <c r="D364" s="24"/>
      <c r="E364" s="24"/>
      <c r="F364" s="24"/>
      <c r="G364" s="19"/>
    </row>
    <row r="365" spans="1:7" hidden="1" outlineLevel="1" x14ac:dyDescent="0.25">
      <c r="A365" s="24" t="s">
        <v>532</v>
      </c>
      <c r="B365" s="42" t="s">
        <v>497</v>
      </c>
      <c r="C365" s="24"/>
      <c r="D365" s="24"/>
      <c r="E365" s="24"/>
      <c r="F365" s="24"/>
      <c r="G365" s="19"/>
    </row>
  </sheetData>
  <protectedRanges>
    <protectedRange sqref="C193:C207 B209:C215 F209:G215 B221:C227 C229 C231:C238 B234:B238 C217:C219 B243:C284 C240:C241" name="Range10"/>
    <protectedRange sqref="B168:D172 F168:G172 D138 C164:D166" name="Range8"/>
    <protectedRange sqref="C89:D89 C93:D99 B101:D110 F101:G110 F131:G136 B157 C112:D129 B131:D136 F157:G162" name="Range6"/>
    <protectedRange sqref="B18:B25" name="Basic Facts 2"/>
    <protectedRange sqref="C14:C25" name="Basic facts"/>
    <protectedRange sqref="C38:C39 B31:C35 C27:C30" name="Regulatory Sumary"/>
    <protectedRange sqref="C3 B18:B25 C14:C25 B46:B51 C45:C51 D46:D51 F45:G51 C53:D57 B59:D64 F59:G64 C66:D66 C70:D76 B78:D87 F78:G87 C93:D99 B40:B43 C38:C43 F66:G76 B31:C35 C27:C30 F53:G57" name="HTT General"/>
    <protectedRange sqref="C157:D157 C139:D155 C138 B158:D162" name="Range7"/>
    <protectedRange sqref="B188:D191 F188:G191 B180:B187 G180:G187" name="Range9"/>
    <protectedRange sqref="B321:G365 C313:C318" name="Range11"/>
    <protectedRange sqref="C45:C51 B46:B51 D46:G51 F45:G45" name="Range13"/>
    <protectedRange sqref="C174:C178 C180:D187 F180:F187" name="Range9_1"/>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C291" location="'B1. HTT Mortgage Assets'!B43" display="'B1. HTT Mortgage Assets'!B43" xr:uid="{00000000-0004-0000-0200-000010000000}"/>
    <hyperlink ref="C292" location="'A. HTT General'!A52" display="'A. HTT General'!A52" xr:uid="{00000000-0004-0000-0200-000011000000}"/>
    <hyperlink ref="C293" location="'B1. HTT Mortgage Assets'!B186" display="'B1. HTT Mortgage Assets'!B186" xr:uid="{00000000-0004-0000-0200-000012000000}"/>
    <hyperlink ref="D293" location="'B1. HTT Mortgage Assets'!B286" display="'B1. HTT Mortgage Assets'!B286" xr:uid="{00000000-0004-0000-0200-000013000000}"/>
    <hyperlink ref="C294" location="'C. HTT Harmonised Glossary'!B20" display="HG.1.15" xr:uid="{00000000-0004-0000-0200-000014000000}"/>
    <hyperlink ref="C295" location="'B1. HTT Mortgage Assets'!B149" display="'B1. HTT Mortgage Assets'!B149" xr:uid="{00000000-0004-0000-0200-000015000000}"/>
    <hyperlink ref="C296" location="'A. HTT General'!B111" display="'A. HTT General'!B111" xr:uid="{00000000-0004-0000-0200-000016000000}"/>
    <hyperlink ref="C297" location="'A. HTT General'!B163" display="'A. HTT General'!B163" xr:uid="{00000000-0004-0000-0200-000017000000}"/>
    <hyperlink ref="C298" location="'A. HTT General'!B137" display="'A. HTT General'!B137" xr:uid="{00000000-0004-0000-0200-000018000000}"/>
    <hyperlink ref="C300" location="'B1. HTT Mortgage Assets'!B215" display="215 LTV residential mortgage" xr:uid="{00000000-0004-0000-0200-000019000000}"/>
    <hyperlink ref="C301" location="'A. HTT General'!B230" display="230 Derivatives and Swaps" xr:uid="{00000000-0004-0000-0200-00001A000000}"/>
    <hyperlink ref="C302" location="'C. HTT Harmonised Glossary'!B18" display="'C. HTT Harmonised Glossary'!B18" xr:uid="{00000000-0004-0000-0200-00001B000000}"/>
    <hyperlink ref="C303" location="'A. HTT General'!B65" display="'A. HTT General'!B65" xr:uid="{00000000-0004-0000-0200-00001C000000}"/>
    <hyperlink ref="C304" location="'A. HTT General'!B88" display="'A. HTT General'!B88" xr:uid="{00000000-0004-0000-0200-00001D000000}"/>
    <hyperlink ref="C305" location="'C. HTT Harmonised Glossary'!B12" display="HG 1.7" xr:uid="{00000000-0004-0000-0200-00001E000000}"/>
    <hyperlink ref="C306" location="'A. HTT General'!B44" display="'A. HTT General'!B44" xr:uid="{00000000-0004-0000-0200-00001F000000}"/>
    <hyperlink ref="C307" location="'B1. HTT Mortgage Assets'!B179" display="'B1. HTT Mortgage Assets'!B179" xr:uid="{00000000-0004-0000-0200-000020000000}"/>
  </hyperlinks>
  <pageMargins left="0.7" right="0.7" top="0.75" bottom="0.75" header="0.3" footer="0.3"/>
  <pageSetup paperSize="9" scale="55"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ACB9-B213-456F-A938-955D1906F23A}">
  <sheetPr>
    <tabColor rgb="FFE36E00"/>
    <pageSetUpPr fitToPage="1"/>
  </sheetPr>
  <dimension ref="A1:G622"/>
  <sheetViews>
    <sheetView zoomScale="80" zoomScaleNormal="80" workbookViewId="0">
      <selection activeCell="F1" sqref="F1"/>
    </sheetView>
  </sheetViews>
  <sheetFormatPr defaultColWidth="9.140625" defaultRowHeight="15" outlineLevelRow="1" x14ac:dyDescent="0.25"/>
  <cols>
    <col min="1" max="1" width="13.85546875" customWidth="1"/>
    <col min="2" max="2" width="60.7109375" customWidth="1"/>
    <col min="3" max="3" width="19.42578125" bestFit="1" customWidth="1"/>
    <col min="4" max="4" width="40.7109375" customWidth="1"/>
    <col min="5" max="5" width="6.7109375" customWidth="1"/>
    <col min="6" max="7" width="40.7109375" customWidth="1"/>
  </cols>
  <sheetData>
    <row r="1" spans="1:7" ht="31.5" x14ac:dyDescent="0.25">
      <c r="A1" s="18" t="s">
        <v>533</v>
      </c>
      <c r="B1" s="18"/>
      <c r="C1" s="19"/>
      <c r="D1" s="19"/>
      <c r="E1" s="19"/>
      <c r="F1" s="20" t="s">
        <v>13</v>
      </c>
      <c r="G1" s="19"/>
    </row>
    <row r="2" spans="1:7" x14ac:dyDescent="0.25">
      <c r="A2" s="19"/>
      <c r="B2" s="19"/>
      <c r="C2" s="19"/>
      <c r="D2" s="19"/>
      <c r="E2" s="19"/>
      <c r="F2" s="19"/>
      <c r="G2" s="19"/>
    </row>
    <row r="3" spans="1:7" ht="18.75" x14ac:dyDescent="0.25">
      <c r="A3" s="21"/>
      <c r="B3" s="22" t="s">
        <v>14</v>
      </c>
      <c r="C3" s="23" t="s">
        <v>15</v>
      </c>
      <c r="D3" s="21"/>
      <c r="E3" s="21"/>
      <c r="F3" s="19"/>
      <c r="G3" s="21"/>
    </row>
    <row r="4" spans="1:7" x14ac:dyDescent="0.25">
      <c r="A4" s="24"/>
      <c r="B4" s="24"/>
      <c r="C4" s="24"/>
      <c r="D4" s="24"/>
      <c r="E4" s="24"/>
      <c r="F4" s="24"/>
      <c r="G4" s="19"/>
    </row>
    <row r="5" spans="1:7" ht="18.75" x14ac:dyDescent="0.25">
      <c r="A5" s="25"/>
      <c r="B5" s="26" t="s">
        <v>534</v>
      </c>
      <c r="C5" s="25"/>
      <c r="D5" s="24"/>
      <c r="E5" s="27"/>
      <c r="F5" s="27"/>
      <c r="G5" s="19"/>
    </row>
    <row r="6" spans="1:7" x14ac:dyDescent="0.25">
      <c r="A6" s="24"/>
      <c r="B6" s="28" t="s">
        <v>535</v>
      </c>
      <c r="C6" s="24"/>
      <c r="D6" s="24"/>
      <c r="E6" s="24"/>
      <c r="F6" s="24"/>
      <c r="G6" s="19"/>
    </row>
    <row r="7" spans="1:7" x14ac:dyDescent="0.25">
      <c r="A7" s="24"/>
      <c r="B7" s="29" t="s">
        <v>536</v>
      </c>
      <c r="C7" s="24"/>
      <c r="D7" s="24"/>
      <c r="E7" s="24"/>
      <c r="F7" s="24"/>
      <c r="G7" s="19"/>
    </row>
    <row r="8" spans="1:7" x14ac:dyDescent="0.25">
      <c r="A8" s="24"/>
      <c r="B8" s="30" t="s">
        <v>537</v>
      </c>
      <c r="C8" s="24"/>
      <c r="D8" s="24"/>
      <c r="E8" s="24"/>
      <c r="F8" s="24"/>
      <c r="G8" s="19"/>
    </row>
    <row r="9" spans="1:7" x14ac:dyDescent="0.25">
      <c r="A9" s="24"/>
      <c r="B9" s="31"/>
      <c r="C9" s="24"/>
      <c r="D9" s="24"/>
      <c r="E9" s="24"/>
      <c r="F9" s="24"/>
      <c r="G9" s="19"/>
    </row>
    <row r="10" spans="1:7" ht="37.5" x14ac:dyDescent="0.25">
      <c r="A10" s="32" t="s">
        <v>24</v>
      </c>
      <c r="B10" s="32" t="s">
        <v>535</v>
      </c>
      <c r="C10" s="33"/>
      <c r="D10" s="33"/>
      <c r="E10" s="33"/>
      <c r="F10" s="33"/>
      <c r="G10" s="34"/>
    </row>
    <row r="11" spans="1:7" x14ac:dyDescent="0.25">
      <c r="A11" s="35"/>
      <c r="B11" s="36" t="s">
        <v>538</v>
      </c>
      <c r="C11" s="35" t="s">
        <v>61</v>
      </c>
      <c r="D11" s="35"/>
      <c r="E11" s="35"/>
      <c r="F11" s="37" t="s">
        <v>539</v>
      </c>
      <c r="G11" s="37"/>
    </row>
    <row r="12" spans="1:7" x14ac:dyDescent="0.25">
      <c r="A12" s="24" t="s">
        <v>540</v>
      </c>
      <c r="B12" s="24" t="s">
        <v>541</v>
      </c>
      <c r="C12" s="38">
        <v>55788.57302933</v>
      </c>
      <c r="D12" s="24"/>
      <c r="E12" s="24"/>
      <c r="F12" s="39">
        <v>1</v>
      </c>
      <c r="G12" s="19"/>
    </row>
    <row r="13" spans="1:7" x14ac:dyDescent="0.25">
      <c r="A13" s="24" t="s">
        <v>542</v>
      </c>
      <c r="B13" s="24" t="s">
        <v>543</v>
      </c>
      <c r="C13" s="38"/>
      <c r="D13" s="24"/>
      <c r="E13" s="24"/>
      <c r="F13" s="39"/>
      <c r="G13" s="19"/>
    </row>
    <row r="14" spans="1:7" x14ac:dyDescent="0.25">
      <c r="A14" s="24" t="s">
        <v>544</v>
      </c>
      <c r="B14" s="24" t="s">
        <v>100</v>
      </c>
      <c r="C14" s="38"/>
      <c r="D14" s="24"/>
      <c r="E14" s="24"/>
      <c r="F14" s="39"/>
      <c r="G14" s="19"/>
    </row>
    <row r="15" spans="1:7" x14ac:dyDescent="0.25">
      <c r="A15" s="24" t="s">
        <v>545</v>
      </c>
      <c r="B15" s="40" t="s">
        <v>102</v>
      </c>
      <c r="C15" s="38">
        <f>C12</f>
        <v>55788.57302933</v>
      </c>
      <c r="D15" s="24"/>
      <c r="E15" s="24"/>
      <c r="F15" s="41">
        <f>F12</f>
        <v>1</v>
      </c>
      <c r="G15" s="19"/>
    </row>
    <row r="16" spans="1:7" hidden="1" outlineLevel="1" x14ac:dyDescent="0.25">
      <c r="A16" s="24" t="s">
        <v>546</v>
      </c>
      <c r="B16" s="42" t="s">
        <v>547</v>
      </c>
      <c r="C16" s="38"/>
      <c r="D16" s="24"/>
      <c r="E16" s="24"/>
      <c r="F16" s="39"/>
      <c r="G16" s="19"/>
    </row>
    <row r="17" spans="1:7" hidden="1" outlineLevel="1" x14ac:dyDescent="0.25">
      <c r="A17" s="24" t="s">
        <v>548</v>
      </c>
      <c r="B17" s="42" t="s">
        <v>549</v>
      </c>
      <c r="C17" s="38"/>
      <c r="D17" s="24"/>
      <c r="E17" s="24"/>
      <c r="F17" s="39"/>
      <c r="G17" s="19"/>
    </row>
    <row r="18" spans="1:7" hidden="1" outlineLevel="1" x14ac:dyDescent="0.25">
      <c r="A18" s="24" t="s">
        <v>550</v>
      </c>
      <c r="B18" s="42" t="s">
        <v>104</v>
      </c>
      <c r="C18" s="38"/>
      <c r="D18" s="24"/>
      <c r="E18" s="24"/>
      <c r="F18" s="39"/>
      <c r="G18" s="19"/>
    </row>
    <row r="19" spans="1:7" hidden="1" outlineLevel="1" x14ac:dyDescent="0.25">
      <c r="A19" s="24" t="s">
        <v>551</v>
      </c>
      <c r="B19" s="42" t="s">
        <v>104</v>
      </c>
      <c r="C19" s="38"/>
      <c r="D19" s="24"/>
      <c r="E19" s="24"/>
      <c r="F19" s="39"/>
      <c r="G19" s="19"/>
    </row>
    <row r="20" spans="1:7" hidden="1" outlineLevel="1" x14ac:dyDescent="0.25">
      <c r="A20" s="24" t="s">
        <v>552</v>
      </c>
      <c r="B20" s="42" t="s">
        <v>104</v>
      </c>
      <c r="C20" s="38"/>
      <c r="D20" s="24"/>
      <c r="E20" s="24"/>
      <c r="F20" s="39"/>
      <c r="G20" s="19"/>
    </row>
    <row r="21" spans="1:7" hidden="1" outlineLevel="1" x14ac:dyDescent="0.25">
      <c r="A21" s="24" t="s">
        <v>553</v>
      </c>
      <c r="B21" s="42" t="s">
        <v>104</v>
      </c>
      <c r="C21" s="38"/>
      <c r="D21" s="24"/>
      <c r="E21" s="24"/>
      <c r="F21" s="39"/>
      <c r="G21" s="19"/>
    </row>
    <row r="22" spans="1:7" hidden="1" outlineLevel="1" x14ac:dyDescent="0.25">
      <c r="A22" s="24" t="s">
        <v>554</v>
      </c>
      <c r="B22" s="42" t="s">
        <v>104</v>
      </c>
      <c r="C22" s="38"/>
      <c r="D22" s="24"/>
      <c r="E22" s="24"/>
      <c r="F22" s="39"/>
      <c r="G22" s="19"/>
    </row>
    <row r="23" spans="1:7" hidden="1" outlineLevel="1" x14ac:dyDescent="0.25">
      <c r="A23" s="24" t="s">
        <v>555</v>
      </c>
      <c r="B23" s="42" t="s">
        <v>104</v>
      </c>
      <c r="C23" s="38"/>
      <c r="D23" s="24"/>
      <c r="E23" s="24"/>
      <c r="F23" s="39"/>
      <c r="G23" s="19"/>
    </row>
    <row r="24" spans="1:7" hidden="1" outlineLevel="1" x14ac:dyDescent="0.25">
      <c r="A24" s="24" t="s">
        <v>556</v>
      </c>
      <c r="B24" s="42" t="s">
        <v>104</v>
      </c>
      <c r="C24" s="38"/>
      <c r="D24" s="24"/>
      <c r="E24" s="24"/>
      <c r="F24" s="39"/>
      <c r="G24" s="19"/>
    </row>
    <row r="25" spans="1:7" hidden="1" outlineLevel="1" x14ac:dyDescent="0.25">
      <c r="A25" s="24" t="s">
        <v>557</v>
      </c>
      <c r="B25" s="42" t="s">
        <v>104</v>
      </c>
      <c r="C25" s="38"/>
      <c r="D25" s="24"/>
      <c r="E25" s="24"/>
      <c r="F25" s="39"/>
      <c r="G25" s="19"/>
    </row>
    <row r="26" spans="1:7" hidden="1" outlineLevel="1" x14ac:dyDescent="0.25">
      <c r="A26" s="24" t="s">
        <v>558</v>
      </c>
      <c r="B26" s="42" t="s">
        <v>104</v>
      </c>
      <c r="C26" s="43"/>
      <c r="D26" s="44"/>
      <c r="E26" s="44"/>
      <c r="F26" s="39"/>
      <c r="G26" s="19"/>
    </row>
    <row r="27" spans="1:7" collapsed="1" x14ac:dyDescent="0.25">
      <c r="A27" s="35"/>
      <c r="B27" s="36" t="s">
        <v>559</v>
      </c>
      <c r="C27" s="35" t="s">
        <v>560</v>
      </c>
      <c r="D27" s="35" t="s">
        <v>561</v>
      </c>
      <c r="E27" s="45"/>
      <c r="F27" s="35" t="s">
        <v>562</v>
      </c>
      <c r="G27" s="37"/>
    </row>
    <row r="28" spans="1:7" x14ac:dyDescent="0.25">
      <c r="A28" s="24" t="s">
        <v>563</v>
      </c>
      <c r="B28" s="24" t="s">
        <v>564</v>
      </c>
      <c r="C28" s="60">
        <v>446506</v>
      </c>
      <c r="D28" s="24"/>
      <c r="E28" s="24"/>
      <c r="F28" s="60">
        <f>C28</f>
        <v>446506</v>
      </c>
      <c r="G28" s="19"/>
    </row>
    <row r="29" spans="1:7" hidden="1" outlineLevel="1" x14ac:dyDescent="0.25">
      <c r="A29" s="24" t="s">
        <v>565</v>
      </c>
      <c r="B29" s="46" t="s">
        <v>566</v>
      </c>
      <c r="C29" s="24"/>
      <c r="D29" s="24"/>
      <c r="E29" s="24"/>
      <c r="F29" s="24"/>
      <c r="G29" s="19"/>
    </row>
    <row r="30" spans="1:7" hidden="1" outlineLevel="1" x14ac:dyDescent="0.25">
      <c r="A30" s="24" t="s">
        <v>567</v>
      </c>
      <c r="B30" s="46" t="s">
        <v>568</v>
      </c>
      <c r="C30" s="24"/>
      <c r="D30" s="24"/>
      <c r="E30" s="24"/>
      <c r="F30" s="24"/>
      <c r="G30" s="19"/>
    </row>
    <row r="31" spans="1:7" hidden="1" outlineLevel="1" x14ac:dyDescent="0.25">
      <c r="A31" s="24" t="s">
        <v>569</v>
      </c>
      <c r="B31" s="46"/>
      <c r="C31" s="24"/>
      <c r="D31" s="24"/>
      <c r="E31" s="24"/>
      <c r="F31" s="24"/>
      <c r="G31" s="19"/>
    </row>
    <row r="32" spans="1:7" hidden="1" outlineLevel="1" x14ac:dyDescent="0.25">
      <c r="A32" s="24" t="s">
        <v>570</v>
      </c>
      <c r="B32" s="46"/>
      <c r="C32" s="24"/>
      <c r="D32" s="24"/>
      <c r="E32" s="24"/>
      <c r="F32" s="24"/>
      <c r="G32" s="19"/>
    </row>
    <row r="33" spans="1:7" hidden="1" outlineLevel="1" x14ac:dyDescent="0.25">
      <c r="A33" s="24" t="s">
        <v>571</v>
      </c>
      <c r="B33" s="46"/>
      <c r="C33" s="24"/>
      <c r="D33" s="24"/>
      <c r="E33" s="24"/>
      <c r="F33" s="24"/>
      <c r="G33" s="19"/>
    </row>
    <row r="34" spans="1:7" hidden="1" outlineLevel="1" x14ac:dyDescent="0.25">
      <c r="A34" s="24" t="s">
        <v>572</v>
      </c>
      <c r="B34" s="46"/>
      <c r="C34" s="24"/>
      <c r="D34" s="24"/>
      <c r="E34" s="24"/>
      <c r="F34" s="24"/>
      <c r="G34" s="19"/>
    </row>
    <row r="35" spans="1:7" collapsed="1" x14ac:dyDescent="0.25">
      <c r="A35" s="35"/>
      <c r="B35" s="36" t="s">
        <v>573</v>
      </c>
      <c r="C35" s="35" t="s">
        <v>574</v>
      </c>
      <c r="D35" s="35" t="s">
        <v>575</v>
      </c>
      <c r="E35" s="45"/>
      <c r="F35" s="37" t="s">
        <v>539</v>
      </c>
      <c r="G35" s="37"/>
    </row>
    <row r="36" spans="1:7" x14ac:dyDescent="0.25">
      <c r="A36" s="24" t="s">
        <v>576</v>
      </c>
      <c r="B36" s="24" t="s">
        <v>577</v>
      </c>
      <c r="C36" s="320">
        <v>1.1167637531658198E-4</v>
      </c>
      <c r="D36" s="41"/>
      <c r="E36" s="47"/>
      <c r="F36" s="320">
        <f>C36</f>
        <v>1.1167637531658198E-4</v>
      </c>
      <c r="G36" s="19"/>
    </row>
    <row r="37" spans="1:7" hidden="1" outlineLevel="1" x14ac:dyDescent="0.25">
      <c r="A37" s="24" t="s">
        <v>578</v>
      </c>
      <c r="B37" s="24"/>
      <c r="C37" s="41"/>
      <c r="D37" s="41"/>
      <c r="E37" s="47"/>
      <c r="F37" s="41"/>
      <c r="G37" s="19"/>
    </row>
    <row r="38" spans="1:7" hidden="1" outlineLevel="1" x14ac:dyDescent="0.25">
      <c r="A38" s="24" t="s">
        <v>579</v>
      </c>
      <c r="B38" s="24"/>
      <c r="C38" s="41"/>
      <c r="D38" s="41"/>
      <c r="E38" s="47"/>
      <c r="F38" s="41"/>
      <c r="G38" s="19"/>
    </row>
    <row r="39" spans="1:7" hidden="1" outlineLevel="1" x14ac:dyDescent="0.25">
      <c r="A39" s="24" t="s">
        <v>580</v>
      </c>
      <c r="B39" s="24"/>
      <c r="C39" s="41"/>
      <c r="D39" s="41"/>
      <c r="E39" s="47"/>
      <c r="F39" s="41"/>
      <c r="G39" s="19"/>
    </row>
    <row r="40" spans="1:7" hidden="1" outlineLevel="1" x14ac:dyDescent="0.25">
      <c r="A40" s="24" t="s">
        <v>581</v>
      </c>
      <c r="B40" s="24"/>
      <c r="C40" s="41"/>
      <c r="D40" s="41"/>
      <c r="E40" s="47"/>
      <c r="F40" s="41"/>
      <c r="G40" s="19"/>
    </row>
    <row r="41" spans="1:7" hidden="1" outlineLevel="1" x14ac:dyDescent="0.25">
      <c r="A41" s="24" t="s">
        <v>582</v>
      </c>
      <c r="B41" s="24"/>
      <c r="C41" s="41"/>
      <c r="D41" s="41"/>
      <c r="E41" s="47"/>
      <c r="F41" s="41"/>
      <c r="G41" s="19"/>
    </row>
    <row r="42" spans="1:7" hidden="1" outlineLevel="1" x14ac:dyDescent="0.25">
      <c r="A42" s="24" t="s">
        <v>583</v>
      </c>
      <c r="B42" s="24"/>
      <c r="C42" s="41"/>
      <c r="D42" s="41"/>
      <c r="E42" s="47"/>
      <c r="F42" s="41"/>
      <c r="G42" s="19"/>
    </row>
    <row r="43" spans="1:7" collapsed="1" x14ac:dyDescent="0.25">
      <c r="A43" s="35"/>
      <c r="B43" s="36" t="s">
        <v>584</v>
      </c>
      <c r="C43" s="35" t="s">
        <v>574</v>
      </c>
      <c r="D43" s="35" t="s">
        <v>575</v>
      </c>
      <c r="E43" s="45"/>
      <c r="F43" s="37" t="s">
        <v>539</v>
      </c>
      <c r="G43" s="37"/>
    </row>
    <row r="44" spans="1:7" x14ac:dyDescent="0.25">
      <c r="A44" s="24" t="s">
        <v>585</v>
      </c>
      <c r="B44" s="48" t="s">
        <v>586</v>
      </c>
      <c r="C44" s="49">
        <f>C54</f>
        <v>1</v>
      </c>
      <c r="D44" s="49"/>
      <c r="E44" s="41"/>
      <c r="F44" s="49">
        <f>C44</f>
        <v>1</v>
      </c>
      <c r="G44" s="24"/>
    </row>
    <row r="45" spans="1:7" x14ac:dyDescent="0.25">
      <c r="A45" s="24" t="s">
        <v>587</v>
      </c>
      <c r="B45" s="24" t="s">
        <v>588</v>
      </c>
      <c r="C45" s="41"/>
      <c r="D45" s="41"/>
      <c r="E45" s="41"/>
      <c r="F45" s="41"/>
      <c r="G45" s="24"/>
    </row>
    <row r="46" spans="1:7" x14ac:dyDescent="0.25">
      <c r="A46" s="24" t="s">
        <v>589</v>
      </c>
      <c r="B46" s="24" t="s">
        <v>590</v>
      </c>
      <c r="C46" s="41"/>
      <c r="D46" s="41"/>
      <c r="E46" s="41"/>
      <c r="F46" s="41"/>
      <c r="G46" s="24"/>
    </row>
    <row r="47" spans="1:7" x14ac:dyDescent="0.25">
      <c r="A47" s="24" t="s">
        <v>591</v>
      </c>
      <c r="B47" s="24" t="s">
        <v>592</v>
      </c>
      <c r="C47" s="41"/>
      <c r="D47" s="41"/>
      <c r="E47" s="41"/>
      <c r="F47" s="41"/>
      <c r="G47" s="24"/>
    </row>
    <row r="48" spans="1:7" x14ac:dyDescent="0.25">
      <c r="A48" s="24" t="s">
        <v>593</v>
      </c>
      <c r="B48" s="24" t="s">
        <v>594</v>
      </c>
      <c r="C48" s="41"/>
      <c r="D48" s="41"/>
      <c r="E48" s="41"/>
      <c r="F48" s="41"/>
      <c r="G48" s="24"/>
    </row>
    <row r="49" spans="1:7" x14ac:dyDescent="0.25">
      <c r="A49" s="24" t="s">
        <v>595</v>
      </c>
      <c r="B49" s="24" t="s">
        <v>596</v>
      </c>
      <c r="C49" s="41"/>
      <c r="D49" s="41"/>
      <c r="E49" s="41"/>
      <c r="F49" s="41"/>
      <c r="G49" s="24"/>
    </row>
    <row r="50" spans="1:7" x14ac:dyDescent="0.25">
      <c r="A50" s="24" t="s">
        <v>597</v>
      </c>
      <c r="B50" s="24" t="s">
        <v>598</v>
      </c>
      <c r="C50" s="41"/>
      <c r="D50" s="41"/>
      <c r="E50" s="41"/>
      <c r="F50" s="41"/>
      <c r="G50" s="24"/>
    </row>
    <row r="51" spans="1:7" x14ac:dyDescent="0.25">
      <c r="A51" s="24" t="s">
        <v>599</v>
      </c>
      <c r="B51" s="24" t="s">
        <v>600</v>
      </c>
      <c r="C51" s="41"/>
      <c r="D51" s="41"/>
      <c r="E51" s="41"/>
      <c r="F51" s="41"/>
      <c r="G51" s="24"/>
    </row>
    <row r="52" spans="1:7" x14ac:dyDescent="0.25">
      <c r="A52" s="24" t="s">
        <v>601</v>
      </c>
      <c r="B52" s="24" t="s">
        <v>602</v>
      </c>
      <c r="C52" s="41"/>
      <c r="D52" s="41"/>
      <c r="E52" s="41"/>
      <c r="F52" s="41"/>
      <c r="G52" s="24"/>
    </row>
    <row r="53" spans="1:7" x14ac:dyDescent="0.25">
      <c r="A53" s="24" t="s">
        <v>603</v>
      </c>
      <c r="B53" s="24" t="s">
        <v>604</v>
      </c>
      <c r="C53" s="41"/>
      <c r="D53" s="41"/>
      <c r="E53" s="41"/>
      <c r="F53" s="41"/>
      <c r="G53" s="24"/>
    </row>
    <row r="54" spans="1:7" x14ac:dyDescent="0.25">
      <c r="A54" s="24" t="s">
        <v>605</v>
      </c>
      <c r="B54" s="24" t="s">
        <v>2</v>
      </c>
      <c r="C54" s="41">
        <v>1</v>
      </c>
      <c r="D54" s="41"/>
      <c r="E54" s="41"/>
      <c r="F54" s="41">
        <f>C54</f>
        <v>1</v>
      </c>
      <c r="G54" s="24"/>
    </row>
    <row r="55" spans="1:7" x14ac:dyDescent="0.25">
      <c r="A55" s="24" t="s">
        <v>606</v>
      </c>
      <c r="B55" s="24" t="s">
        <v>607</v>
      </c>
      <c r="C55" s="41"/>
      <c r="D55" s="41"/>
      <c r="E55" s="41"/>
      <c r="F55" s="41"/>
      <c r="G55" s="24"/>
    </row>
    <row r="56" spans="1:7" x14ac:dyDescent="0.25">
      <c r="A56" s="24" t="s">
        <v>608</v>
      </c>
      <c r="B56" s="24" t="s">
        <v>609</v>
      </c>
      <c r="C56" s="41"/>
      <c r="D56" s="41"/>
      <c r="E56" s="41"/>
      <c r="F56" s="41"/>
      <c r="G56" s="24"/>
    </row>
    <row r="57" spans="1:7" x14ac:dyDescent="0.25">
      <c r="A57" s="24" t="s">
        <v>610</v>
      </c>
      <c r="B57" s="24" t="s">
        <v>611</v>
      </c>
      <c r="C57" s="41"/>
      <c r="D57" s="41"/>
      <c r="E57" s="41"/>
      <c r="F57" s="41"/>
      <c r="G57" s="24"/>
    </row>
    <row r="58" spans="1:7" x14ac:dyDescent="0.25">
      <c r="A58" s="24" t="s">
        <v>612</v>
      </c>
      <c r="B58" s="24" t="s">
        <v>613</v>
      </c>
      <c r="C58" s="41"/>
      <c r="D58" s="41"/>
      <c r="E58" s="41"/>
      <c r="F58" s="41"/>
      <c r="G58" s="24"/>
    </row>
    <row r="59" spans="1:7" x14ac:dyDescent="0.25">
      <c r="A59" s="24" t="s">
        <v>614</v>
      </c>
      <c r="B59" s="24" t="s">
        <v>615</v>
      </c>
      <c r="C59" s="41"/>
      <c r="D59" s="41"/>
      <c r="E59" s="41"/>
      <c r="F59" s="41"/>
      <c r="G59" s="24"/>
    </row>
    <row r="60" spans="1:7" x14ac:dyDescent="0.25">
      <c r="A60" s="24" t="s">
        <v>616</v>
      </c>
      <c r="B60" s="24" t="s">
        <v>617</v>
      </c>
      <c r="C60" s="41"/>
      <c r="D60" s="41"/>
      <c r="E60" s="41"/>
      <c r="F60" s="41"/>
      <c r="G60" s="24"/>
    </row>
    <row r="61" spans="1:7" x14ac:dyDescent="0.25">
      <c r="A61" s="24" t="s">
        <v>618</v>
      </c>
      <c r="B61" s="24" t="s">
        <v>619</v>
      </c>
      <c r="C61" s="41"/>
      <c r="D61" s="41"/>
      <c r="E61" s="41"/>
      <c r="F61" s="41"/>
      <c r="G61" s="24"/>
    </row>
    <row r="62" spans="1:7" x14ac:dyDescent="0.25">
      <c r="A62" s="24" t="s">
        <v>620</v>
      </c>
      <c r="B62" s="24" t="s">
        <v>621</v>
      </c>
      <c r="C62" s="41"/>
      <c r="D62" s="41"/>
      <c r="E62" s="41"/>
      <c r="F62" s="41"/>
      <c r="G62" s="24"/>
    </row>
    <row r="63" spans="1:7" x14ac:dyDescent="0.25">
      <c r="A63" s="24" t="s">
        <v>622</v>
      </c>
      <c r="B63" s="24" t="s">
        <v>623</v>
      </c>
      <c r="C63" s="41"/>
      <c r="D63" s="41"/>
      <c r="E63" s="41"/>
      <c r="F63" s="41"/>
      <c r="G63" s="24"/>
    </row>
    <row r="64" spans="1:7" x14ac:dyDescent="0.25">
      <c r="A64" s="24" t="s">
        <v>624</v>
      </c>
      <c r="B64" s="24" t="s">
        <v>625</v>
      </c>
      <c r="C64" s="41"/>
      <c r="D64" s="41"/>
      <c r="E64" s="41"/>
      <c r="F64" s="41"/>
      <c r="G64" s="24"/>
    </row>
    <row r="65" spans="1:7" x14ac:dyDescent="0.25">
      <c r="A65" s="24" t="s">
        <v>626</v>
      </c>
      <c r="B65" s="24" t="s">
        <v>627</v>
      </c>
      <c r="C65" s="41"/>
      <c r="D65" s="41"/>
      <c r="E65" s="41"/>
      <c r="F65" s="41"/>
      <c r="G65" s="24"/>
    </row>
    <row r="66" spans="1:7" x14ac:dyDescent="0.25">
      <c r="A66" s="24" t="s">
        <v>628</v>
      </c>
      <c r="B66" s="24" t="s">
        <v>629</v>
      </c>
      <c r="C66" s="41"/>
      <c r="D66" s="41"/>
      <c r="E66" s="41"/>
      <c r="F66" s="41"/>
      <c r="G66" s="24"/>
    </row>
    <row r="67" spans="1:7" x14ac:dyDescent="0.25">
      <c r="A67" s="24" t="s">
        <v>630</v>
      </c>
      <c r="B67" s="24" t="s">
        <v>631</v>
      </c>
      <c r="C67" s="41"/>
      <c r="D67" s="41"/>
      <c r="E67" s="41"/>
      <c r="F67" s="41"/>
      <c r="G67" s="24"/>
    </row>
    <row r="68" spans="1:7" x14ac:dyDescent="0.25">
      <c r="A68" s="24" t="s">
        <v>632</v>
      </c>
      <c r="B68" s="24" t="s">
        <v>633</v>
      </c>
      <c r="C68" s="41"/>
      <c r="D68" s="41"/>
      <c r="E68" s="41"/>
      <c r="F68" s="41"/>
      <c r="G68" s="24"/>
    </row>
    <row r="69" spans="1:7" x14ac:dyDescent="0.25">
      <c r="A69" s="24" t="s">
        <v>634</v>
      </c>
      <c r="B69" s="24" t="s">
        <v>635</v>
      </c>
      <c r="C69" s="41"/>
      <c r="D69" s="41"/>
      <c r="E69" s="41"/>
      <c r="F69" s="41"/>
      <c r="G69" s="24"/>
    </row>
    <row r="70" spans="1:7" x14ac:dyDescent="0.25">
      <c r="A70" s="24" t="s">
        <v>636</v>
      </c>
      <c r="B70" s="24" t="s">
        <v>637</v>
      </c>
      <c r="C70" s="41"/>
      <c r="D70" s="41"/>
      <c r="E70" s="41"/>
      <c r="F70" s="41"/>
      <c r="G70" s="24"/>
    </row>
    <row r="71" spans="1:7" x14ac:dyDescent="0.25">
      <c r="A71" s="24" t="s">
        <v>638</v>
      </c>
      <c r="B71" s="24" t="s">
        <v>639</v>
      </c>
      <c r="C71" s="41"/>
      <c r="D71" s="41"/>
      <c r="E71" s="41"/>
      <c r="F71" s="41"/>
      <c r="G71" s="24"/>
    </row>
    <row r="72" spans="1:7" x14ac:dyDescent="0.25">
      <c r="A72" s="24" t="s">
        <v>640</v>
      </c>
      <c r="B72" s="48" t="s">
        <v>300</v>
      </c>
      <c r="C72" s="49">
        <v>0</v>
      </c>
      <c r="D72" s="49"/>
      <c r="E72" s="41"/>
      <c r="F72" s="49">
        <f>C72</f>
        <v>0</v>
      </c>
      <c r="G72" s="24"/>
    </row>
    <row r="73" spans="1:7" x14ac:dyDescent="0.25">
      <c r="A73" s="24" t="s">
        <v>641</v>
      </c>
      <c r="B73" s="24" t="s">
        <v>642</v>
      </c>
      <c r="C73" s="41"/>
      <c r="D73" s="41"/>
      <c r="E73" s="41"/>
      <c r="F73" s="41"/>
      <c r="G73" s="24"/>
    </row>
    <row r="74" spans="1:7" x14ac:dyDescent="0.25">
      <c r="A74" s="24" t="s">
        <v>643</v>
      </c>
      <c r="B74" s="24" t="s">
        <v>644</v>
      </c>
      <c r="C74" s="41"/>
      <c r="D74" s="41"/>
      <c r="E74" s="41"/>
      <c r="F74" s="41"/>
      <c r="G74" s="24"/>
    </row>
    <row r="75" spans="1:7" x14ac:dyDescent="0.25">
      <c r="A75" s="24" t="s">
        <v>645</v>
      </c>
      <c r="B75" s="24" t="s">
        <v>646</v>
      </c>
      <c r="C75" s="41"/>
      <c r="D75" s="41"/>
      <c r="E75" s="41"/>
      <c r="F75" s="41"/>
      <c r="G75" s="24"/>
    </row>
    <row r="76" spans="1:7" x14ac:dyDescent="0.25">
      <c r="A76" s="24" t="s">
        <v>647</v>
      </c>
      <c r="B76" s="48" t="s">
        <v>100</v>
      </c>
      <c r="C76" s="49">
        <v>0</v>
      </c>
      <c r="D76" s="49"/>
      <c r="E76" s="41"/>
      <c r="F76" s="49">
        <f>C76</f>
        <v>0</v>
      </c>
      <c r="G76" s="24"/>
    </row>
    <row r="77" spans="1:7" x14ac:dyDescent="0.25">
      <c r="A77" s="24" t="s">
        <v>648</v>
      </c>
      <c r="B77" s="50" t="s">
        <v>302</v>
      </c>
      <c r="C77" s="41"/>
      <c r="D77" s="41"/>
      <c r="E77" s="41"/>
      <c r="F77" s="41"/>
      <c r="G77" s="24"/>
    </row>
    <row r="78" spans="1:7" x14ac:dyDescent="0.25">
      <c r="A78" s="24" t="s">
        <v>649</v>
      </c>
      <c r="B78" s="24" t="s">
        <v>650</v>
      </c>
      <c r="C78" s="41"/>
      <c r="D78" s="41"/>
      <c r="E78" s="41"/>
      <c r="F78" s="41"/>
      <c r="G78" s="24"/>
    </row>
    <row r="79" spans="1:7" x14ac:dyDescent="0.25">
      <c r="A79" s="24" t="s">
        <v>651</v>
      </c>
      <c r="B79" s="50" t="s">
        <v>304</v>
      </c>
      <c r="C79" s="41"/>
      <c r="D79" s="41"/>
      <c r="E79" s="41"/>
      <c r="F79" s="41"/>
      <c r="G79" s="24"/>
    </row>
    <row r="80" spans="1:7" x14ac:dyDescent="0.25">
      <c r="A80" s="24" t="s">
        <v>652</v>
      </c>
      <c r="B80" s="50" t="s">
        <v>306</v>
      </c>
      <c r="C80" s="41"/>
      <c r="D80" s="41"/>
      <c r="E80" s="41"/>
      <c r="F80" s="41"/>
      <c r="G80" s="24"/>
    </row>
    <row r="81" spans="1:7" x14ac:dyDescent="0.25">
      <c r="A81" s="24" t="s">
        <v>653</v>
      </c>
      <c r="B81" s="50" t="s">
        <v>308</v>
      </c>
      <c r="C81" s="41"/>
      <c r="D81" s="41"/>
      <c r="E81" s="41"/>
      <c r="F81" s="41"/>
      <c r="G81" s="24"/>
    </row>
    <row r="82" spans="1:7" x14ac:dyDescent="0.25">
      <c r="A82" s="24" t="s">
        <v>654</v>
      </c>
      <c r="B82" s="50" t="s">
        <v>310</v>
      </c>
      <c r="C82" s="41"/>
      <c r="D82" s="41"/>
      <c r="E82" s="41"/>
      <c r="F82" s="41"/>
      <c r="G82" s="24"/>
    </row>
    <row r="83" spans="1:7" x14ac:dyDescent="0.25">
      <c r="A83" s="24" t="s">
        <v>655</v>
      </c>
      <c r="B83" s="50" t="s">
        <v>312</v>
      </c>
      <c r="C83" s="41"/>
      <c r="D83" s="41"/>
      <c r="E83" s="41"/>
      <c r="F83" s="41"/>
      <c r="G83" s="24"/>
    </row>
    <row r="84" spans="1:7" x14ac:dyDescent="0.25">
      <c r="A84" s="24" t="s">
        <v>656</v>
      </c>
      <c r="B84" s="50" t="s">
        <v>314</v>
      </c>
      <c r="C84" s="41"/>
      <c r="D84" s="41"/>
      <c r="E84" s="41"/>
      <c r="F84" s="41"/>
      <c r="G84" s="24"/>
    </row>
    <row r="85" spans="1:7" x14ac:dyDescent="0.25">
      <c r="A85" s="24" t="s">
        <v>657</v>
      </c>
      <c r="B85" s="50" t="s">
        <v>316</v>
      </c>
      <c r="C85" s="41"/>
      <c r="D85" s="41"/>
      <c r="E85" s="41"/>
      <c r="F85" s="41"/>
      <c r="G85" s="24"/>
    </row>
    <row r="86" spans="1:7" x14ac:dyDescent="0.25">
      <c r="A86" s="24" t="s">
        <v>658</v>
      </c>
      <c r="B86" s="50" t="s">
        <v>318</v>
      </c>
      <c r="C86" s="41"/>
      <c r="D86" s="41"/>
      <c r="E86" s="41"/>
      <c r="F86" s="41"/>
      <c r="G86" s="24"/>
    </row>
    <row r="87" spans="1:7" x14ac:dyDescent="0.25">
      <c r="A87" s="24" t="s">
        <v>659</v>
      </c>
      <c r="B87" s="50" t="s">
        <v>100</v>
      </c>
      <c r="C87" s="41"/>
      <c r="D87" s="41"/>
      <c r="E87" s="41"/>
      <c r="F87" s="41"/>
      <c r="G87" s="24"/>
    </row>
    <row r="88" spans="1:7" hidden="1" outlineLevel="1" x14ac:dyDescent="0.25">
      <c r="A88" s="24" t="s">
        <v>660</v>
      </c>
      <c r="B88" s="42" t="s">
        <v>104</v>
      </c>
      <c r="C88" s="41"/>
      <c r="D88" s="41"/>
      <c r="E88" s="41"/>
      <c r="F88" s="41"/>
      <c r="G88" s="24"/>
    </row>
    <row r="89" spans="1:7" hidden="1" outlineLevel="1" x14ac:dyDescent="0.25">
      <c r="A89" s="24" t="s">
        <v>661</v>
      </c>
      <c r="B89" s="42" t="s">
        <v>104</v>
      </c>
      <c r="C89" s="41"/>
      <c r="D89" s="41"/>
      <c r="E89" s="41"/>
      <c r="F89" s="41"/>
      <c r="G89" s="24"/>
    </row>
    <row r="90" spans="1:7" hidden="1" outlineLevel="1" x14ac:dyDescent="0.25">
      <c r="A90" s="24" t="s">
        <v>662</v>
      </c>
      <c r="B90" s="42" t="s">
        <v>104</v>
      </c>
      <c r="C90" s="41"/>
      <c r="D90" s="41"/>
      <c r="E90" s="41"/>
      <c r="F90" s="41"/>
      <c r="G90" s="24"/>
    </row>
    <row r="91" spans="1:7" hidden="1" outlineLevel="1" x14ac:dyDescent="0.25">
      <c r="A91" s="24" t="s">
        <v>663</v>
      </c>
      <c r="B91" s="42" t="s">
        <v>104</v>
      </c>
      <c r="C91" s="41"/>
      <c r="D91" s="41"/>
      <c r="E91" s="41"/>
      <c r="F91" s="41"/>
      <c r="G91" s="24"/>
    </row>
    <row r="92" spans="1:7" hidden="1" outlineLevel="1" x14ac:dyDescent="0.25">
      <c r="A92" s="24" t="s">
        <v>664</v>
      </c>
      <c r="B92" s="42" t="s">
        <v>104</v>
      </c>
      <c r="C92" s="41"/>
      <c r="D92" s="41"/>
      <c r="E92" s="41"/>
      <c r="F92" s="41"/>
      <c r="G92" s="24"/>
    </row>
    <row r="93" spans="1:7" hidden="1" outlineLevel="1" x14ac:dyDescent="0.25">
      <c r="A93" s="24" t="s">
        <v>665</v>
      </c>
      <c r="B93" s="42" t="s">
        <v>104</v>
      </c>
      <c r="C93" s="41"/>
      <c r="D93" s="41"/>
      <c r="E93" s="41"/>
      <c r="F93" s="41"/>
      <c r="G93" s="24"/>
    </row>
    <row r="94" spans="1:7" hidden="1" outlineLevel="1" x14ac:dyDescent="0.25">
      <c r="A94" s="24" t="s">
        <v>666</v>
      </c>
      <c r="B94" s="42" t="s">
        <v>104</v>
      </c>
      <c r="C94" s="41"/>
      <c r="D94" s="41"/>
      <c r="E94" s="41"/>
      <c r="F94" s="41"/>
      <c r="G94" s="24"/>
    </row>
    <row r="95" spans="1:7" hidden="1" outlineLevel="1" x14ac:dyDescent="0.25">
      <c r="A95" s="24" t="s">
        <v>667</v>
      </c>
      <c r="B95" s="42" t="s">
        <v>104</v>
      </c>
      <c r="C95" s="41"/>
      <c r="D95" s="41"/>
      <c r="E95" s="41"/>
      <c r="F95" s="41"/>
      <c r="G95" s="24"/>
    </row>
    <row r="96" spans="1:7" hidden="1" outlineLevel="1" x14ac:dyDescent="0.25">
      <c r="A96" s="24" t="s">
        <v>668</v>
      </c>
      <c r="B96" s="42" t="s">
        <v>104</v>
      </c>
      <c r="C96" s="41"/>
      <c r="D96" s="41"/>
      <c r="E96" s="41"/>
      <c r="F96" s="41"/>
      <c r="G96" s="24"/>
    </row>
    <row r="97" spans="1:7" hidden="1" outlineLevel="1" x14ac:dyDescent="0.25">
      <c r="A97" s="24" t="s">
        <v>669</v>
      </c>
      <c r="B97" s="42" t="s">
        <v>104</v>
      </c>
      <c r="C97" s="41"/>
      <c r="D97" s="41"/>
      <c r="E97" s="41"/>
      <c r="F97" s="41"/>
      <c r="G97" s="24"/>
    </row>
    <row r="98" spans="1:7" collapsed="1" x14ac:dyDescent="0.25">
      <c r="A98" s="35"/>
      <c r="B98" s="51" t="s">
        <v>670</v>
      </c>
      <c r="C98" s="35" t="s">
        <v>574</v>
      </c>
      <c r="D98" s="35" t="s">
        <v>575</v>
      </c>
      <c r="E98" s="45"/>
      <c r="F98" s="37" t="s">
        <v>539</v>
      </c>
      <c r="G98" s="37"/>
    </row>
    <row r="99" spans="1:7" x14ac:dyDescent="0.25">
      <c r="A99" s="24" t="s">
        <v>671</v>
      </c>
      <c r="B99" s="50" t="s">
        <v>672</v>
      </c>
      <c r="C99" s="41">
        <v>0.11251619993434678</v>
      </c>
      <c r="D99" s="41"/>
      <c r="E99" s="41"/>
      <c r="F99" s="41">
        <f>IF(ISBLANK(C99),"",C99)</f>
        <v>0.11251619993434678</v>
      </c>
      <c r="G99" s="24"/>
    </row>
    <row r="100" spans="1:7" x14ac:dyDescent="0.25">
      <c r="A100" s="24" t="s">
        <v>673</v>
      </c>
      <c r="B100" s="50" t="s">
        <v>674</v>
      </c>
      <c r="C100" s="41">
        <v>1.3840146023345471E-2</v>
      </c>
      <c r="D100" s="41"/>
      <c r="E100" s="41"/>
      <c r="F100" s="41">
        <f>IF(ISBLANK(C100),"",C100)</f>
        <v>1.3840146023345471E-2</v>
      </c>
      <c r="G100" s="24"/>
    </row>
    <row r="101" spans="1:7" x14ac:dyDescent="0.25">
      <c r="A101" s="24" t="s">
        <v>675</v>
      </c>
      <c r="B101" s="50" t="s">
        <v>676</v>
      </c>
      <c r="C101" s="41">
        <v>2.5754301580623442E-2</v>
      </c>
      <c r="D101" s="41"/>
      <c r="E101" s="41"/>
      <c r="F101" s="41">
        <f t="shared" ref="F101:F148" si="0">IF(ISBLANK(C101),"",C101)</f>
        <v>2.5754301580623442E-2</v>
      </c>
      <c r="G101" s="24"/>
    </row>
    <row r="102" spans="1:7" x14ac:dyDescent="0.25">
      <c r="A102" s="24" t="s">
        <v>677</v>
      </c>
      <c r="B102" s="50" t="s">
        <v>678</v>
      </c>
      <c r="C102" s="41">
        <v>2.0899544499856922E-2</v>
      </c>
      <c r="D102" s="41"/>
      <c r="E102" s="41"/>
      <c r="F102" s="41">
        <f t="shared" si="0"/>
        <v>2.0899544499856922E-2</v>
      </c>
      <c r="G102" s="24"/>
    </row>
    <row r="103" spans="1:7" x14ac:dyDescent="0.25">
      <c r="A103" s="24" t="s">
        <v>679</v>
      </c>
      <c r="B103" s="50" t="s">
        <v>680</v>
      </c>
      <c r="C103" s="41">
        <v>6.3645802952035872E-3</v>
      </c>
      <c r="D103" s="41"/>
      <c r="E103" s="41"/>
      <c r="F103" s="41">
        <f t="shared" si="0"/>
        <v>6.3645802952035872E-3</v>
      </c>
      <c r="G103" s="24"/>
    </row>
    <row r="104" spans="1:7" x14ac:dyDescent="0.25">
      <c r="A104" s="24" t="s">
        <v>681</v>
      </c>
      <c r="B104" s="50" t="s">
        <v>682</v>
      </c>
      <c r="C104" s="41">
        <v>3.4517214137877485E-3</v>
      </c>
      <c r="D104" s="41"/>
      <c r="E104" s="41"/>
      <c r="F104" s="41">
        <f t="shared" si="0"/>
        <v>3.4517214137877485E-3</v>
      </c>
      <c r="G104" s="24"/>
    </row>
    <row r="105" spans="1:7" x14ac:dyDescent="0.25">
      <c r="A105" s="24" t="s">
        <v>683</v>
      </c>
      <c r="B105" s="50" t="s">
        <v>684</v>
      </c>
      <c r="C105" s="41">
        <v>3.4688283957408139E-2</v>
      </c>
      <c r="D105" s="41"/>
      <c r="E105" s="41"/>
      <c r="F105" s="41">
        <f t="shared" si="0"/>
        <v>3.4688283957408139E-2</v>
      </c>
      <c r="G105" s="24"/>
    </row>
    <row r="106" spans="1:7" x14ac:dyDescent="0.25">
      <c r="A106" s="24" t="s">
        <v>685</v>
      </c>
      <c r="B106" s="50" t="s">
        <v>686</v>
      </c>
      <c r="C106" s="41">
        <v>9.6719952085765018E-2</v>
      </c>
      <c r="D106" s="41"/>
      <c r="E106" s="41"/>
      <c r="F106" s="41">
        <f t="shared" si="0"/>
        <v>9.6719952085765018E-2</v>
      </c>
      <c r="G106" s="24"/>
    </row>
    <row r="107" spans="1:7" x14ac:dyDescent="0.25">
      <c r="A107" s="24" t="s">
        <v>687</v>
      </c>
      <c r="B107" s="50" t="s">
        <v>688</v>
      </c>
      <c r="C107" s="41">
        <v>0.35966204399619817</v>
      </c>
      <c r="D107" s="41"/>
      <c r="E107" s="41"/>
      <c r="F107" s="41">
        <f t="shared" si="0"/>
        <v>0.35966204399619817</v>
      </c>
      <c r="G107" s="24"/>
    </row>
    <row r="108" spans="1:7" x14ac:dyDescent="0.25">
      <c r="A108" s="24" t="s">
        <v>689</v>
      </c>
      <c r="B108" s="50" t="s">
        <v>690</v>
      </c>
      <c r="C108" s="41">
        <v>4.518085335871283E-2</v>
      </c>
      <c r="D108" s="41"/>
      <c r="E108" s="41"/>
      <c r="F108" s="41">
        <f t="shared" si="0"/>
        <v>4.518085335871283E-2</v>
      </c>
      <c r="G108" s="24"/>
    </row>
    <row r="109" spans="1:7" x14ac:dyDescent="0.25">
      <c r="A109" s="24" t="s">
        <v>691</v>
      </c>
      <c r="B109" s="50" t="s">
        <v>692</v>
      </c>
      <c r="C109" s="41">
        <v>7.1137258791931182E-2</v>
      </c>
      <c r="D109" s="41"/>
      <c r="E109" s="41"/>
      <c r="F109" s="41">
        <f t="shared" si="0"/>
        <v>7.1137258791931182E-2</v>
      </c>
      <c r="G109" s="24"/>
    </row>
    <row r="110" spans="1:7" x14ac:dyDescent="0.25">
      <c r="A110" s="24" t="s">
        <v>693</v>
      </c>
      <c r="B110" s="50" t="s">
        <v>694</v>
      </c>
      <c r="C110" s="41">
        <v>7.3658762810792602E-2</v>
      </c>
      <c r="D110" s="41"/>
      <c r="E110" s="41"/>
      <c r="F110" s="41">
        <f t="shared" si="0"/>
        <v>7.3658762810792602E-2</v>
      </c>
      <c r="G110" s="24"/>
    </row>
    <row r="111" spans="1:7" x14ac:dyDescent="0.25">
      <c r="A111" s="24" t="s">
        <v>695</v>
      </c>
      <c r="B111" s="50" t="s">
        <v>696</v>
      </c>
      <c r="C111" s="41">
        <v>3.4886920464460826E-2</v>
      </c>
      <c r="D111" s="41"/>
      <c r="E111" s="41"/>
      <c r="F111" s="41">
        <f t="shared" si="0"/>
        <v>3.4886920464460826E-2</v>
      </c>
      <c r="G111" s="24"/>
    </row>
    <row r="112" spans="1:7" x14ac:dyDescent="0.25">
      <c r="A112" s="24" t="s">
        <v>697</v>
      </c>
      <c r="B112" s="50" t="s">
        <v>698</v>
      </c>
      <c r="C112" s="41">
        <v>0.10123860624595421</v>
      </c>
      <c r="D112" s="41"/>
      <c r="E112" s="41"/>
      <c r="F112" s="41">
        <f t="shared" si="0"/>
        <v>0.10123860624595421</v>
      </c>
      <c r="G112" s="24"/>
    </row>
    <row r="113" spans="1:7" x14ac:dyDescent="0.25">
      <c r="A113" s="24" t="s">
        <v>699</v>
      </c>
      <c r="B113" s="50" t="s">
        <v>700</v>
      </c>
      <c r="C113" s="41">
        <v>8.2454161313314466E-7</v>
      </c>
      <c r="D113" s="41"/>
      <c r="E113" s="41"/>
      <c r="F113" s="41">
        <f t="shared" si="0"/>
        <v>8.2454161313314466E-7</v>
      </c>
      <c r="G113" s="24"/>
    </row>
    <row r="114" spans="1:7" x14ac:dyDescent="0.25">
      <c r="A114" s="24" t="s">
        <v>701</v>
      </c>
      <c r="B114" s="50"/>
      <c r="C114" s="41"/>
      <c r="D114" s="41"/>
      <c r="E114" s="41"/>
      <c r="F114" s="41" t="str">
        <f t="shared" si="0"/>
        <v/>
      </c>
      <c r="G114" s="24"/>
    </row>
    <row r="115" spans="1:7" x14ac:dyDescent="0.25">
      <c r="A115" s="24" t="s">
        <v>702</v>
      </c>
      <c r="B115" s="50"/>
      <c r="C115" s="41"/>
      <c r="D115" s="41"/>
      <c r="E115" s="41"/>
      <c r="F115" s="41" t="str">
        <f t="shared" si="0"/>
        <v/>
      </c>
      <c r="G115" s="24"/>
    </row>
    <row r="116" spans="1:7" x14ac:dyDescent="0.25">
      <c r="A116" s="24" t="s">
        <v>703</v>
      </c>
      <c r="B116" s="50"/>
      <c r="C116" s="41"/>
      <c r="D116" s="41"/>
      <c r="E116" s="41"/>
      <c r="F116" s="41" t="str">
        <f t="shared" si="0"/>
        <v/>
      </c>
      <c r="G116" s="24"/>
    </row>
    <row r="117" spans="1:7" x14ac:dyDescent="0.25">
      <c r="A117" s="24" t="s">
        <v>704</v>
      </c>
      <c r="B117" s="50"/>
      <c r="C117" s="41"/>
      <c r="D117" s="41"/>
      <c r="E117" s="41"/>
      <c r="F117" s="41" t="str">
        <f t="shared" si="0"/>
        <v/>
      </c>
      <c r="G117" s="24"/>
    </row>
    <row r="118" spans="1:7" x14ac:dyDescent="0.25">
      <c r="A118" s="24" t="s">
        <v>705</v>
      </c>
      <c r="B118" s="50"/>
      <c r="C118" s="41"/>
      <c r="D118" s="41"/>
      <c r="E118" s="41"/>
      <c r="F118" s="41" t="str">
        <f t="shared" si="0"/>
        <v/>
      </c>
      <c r="G118" s="24"/>
    </row>
    <row r="119" spans="1:7" x14ac:dyDescent="0.25">
      <c r="A119" s="24" t="s">
        <v>706</v>
      </c>
      <c r="B119" s="50"/>
      <c r="C119" s="41"/>
      <c r="D119" s="41"/>
      <c r="E119" s="41"/>
      <c r="F119" s="41" t="str">
        <f t="shared" si="0"/>
        <v/>
      </c>
      <c r="G119" s="24"/>
    </row>
    <row r="120" spans="1:7" x14ac:dyDescent="0.25">
      <c r="A120" s="24" t="s">
        <v>707</v>
      </c>
      <c r="B120" s="50"/>
      <c r="C120" s="41"/>
      <c r="D120" s="41"/>
      <c r="E120" s="41"/>
      <c r="F120" s="41" t="str">
        <f t="shared" si="0"/>
        <v/>
      </c>
      <c r="G120" s="24"/>
    </row>
    <row r="121" spans="1:7" x14ac:dyDescent="0.25">
      <c r="A121" s="24" t="s">
        <v>708</v>
      </c>
      <c r="B121" s="50"/>
      <c r="C121" s="41"/>
      <c r="D121" s="41"/>
      <c r="E121" s="41"/>
      <c r="F121" s="41" t="str">
        <f t="shared" si="0"/>
        <v/>
      </c>
      <c r="G121" s="24"/>
    </row>
    <row r="122" spans="1:7" x14ac:dyDescent="0.25">
      <c r="A122" s="24" t="s">
        <v>709</v>
      </c>
      <c r="B122" s="50"/>
      <c r="C122" s="41"/>
      <c r="D122" s="41"/>
      <c r="E122" s="41"/>
      <c r="F122" s="41" t="str">
        <f t="shared" si="0"/>
        <v/>
      </c>
      <c r="G122" s="24"/>
    </row>
    <row r="123" spans="1:7" x14ac:dyDescent="0.25">
      <c r="A123" s="24" t="s">
        <v>710</v>
      </c>
      <c r="B123" s="50"/>
      <c r="C123" s="41"/>
      <c r="D123" s="41"/>
      <c r="E123" s="41"/>
      <c r="F123" s="41" t="str">
        <f t="shared" si="0"/>
        <v/>
      </c>
      <c r="G123" s="24"/>
    </row>
    <row r="124" spans="1:7" x14ac:dyDescent="0.25">
      <c r="A124" s="24" t="s">
        <v>711</v>
      </c>
      <c r="B124" s="50"/>
      <c r="C124" s="41"/>
      <c r="D124" s="41"/>
      <c r="E124" s="41"/>
      <c r="F124" s="41" t="str">
        <f t="shared" si="0"/>
        <v/>
      </c>
      <c r="G124" s="24"/>
    </row>
    <row r="125" spans="1:7" x14ac:dyDescent="0.25">
      <c r="A125" s="24" t="s">
        <v>712</v>
      </c>
      <c r="B125" s="50"/>
      <c r="C125" s="41"/>
      <c r="D125" s="41"/>
      <c r="E125" s="41"/>
      <c r="F125" s="41" t="str">
        <f t="shared" si="0"/>
        <v/>
      </c>
      <c r="G125" s="24"/>
    </row>
    <row r="126" spans="1:7" x14ac:dyDescent="0.25">
      <c r="A126" s="24" t="s">
        <v>713</v>
      </c>
      <c r="B126" s="50"/>
      <c r="C126" s="41"/>
      <c r="D126" s="41"/>
      <c r="E126" s="41"/>
      <c r="F126" s="41" t="str">
        <f t="shared" si="0"/>
        <v/>
      </c>
      <c r="G126" s="24"/>
    </row>
    <row r="127" spans="1:7" x14ac:dyDescent="0.25">
      <c r="A127" s="24" t="s">
        <v>714</v>
      </c>
      <c r="B127" s="50"/>
      <c r="C127" s="41"/>
      <c r="D127" s="41"/>
      <c r="E127" s="41"/>
      <c r="F127" s="41" t="str">
        <f t="shared" si="0"/>
        <v/>
      </c>
      <c r="G127" s="24"/>
    </row>
    <row r="128" spans="1:7" x14ac:dyDescent="0.25">
      <c r="A128" s="24" t="s">
        <v>715</v>
      </c>
      <c r="B128" s="50"/>
      <c r="C128" s="41"/>
      <c r="D128" s="41"/>
      <c r="E128" s="41"/>
      <c r="F128" s="41" t="str">
        <f t="shared" si="0"/>
        <v/>
      </c>
      <c r="G128" s="24"/>
    </row>
    <row r="129" spans="1:7" x14ac:dyDescent="0.25">
      <c r="A129" s="24" t="s">
        <v>716</v>
      </c>
      <c r="B129" s="50"/>
      <c r="C129" s="41"/>
      <c r="D129" s="41"/>
      <c r="E129" s="41"/>
      <c r="F129" s="41" t="str">
        <f t="shared" si="0"/>
        <v/>
      </c>
      <c r="G129" s="24"/>
    </row>
    <row r="130" spans="1:7" x14ac:dyDescent="0.25">
      <c r="A130" s="24" t="s">
        <v>717</v>
      </c>
      <c r="B130" s="50"/>
      <c r="C130" s="41"/>
      <c r="D130" s="41"/>
      <c r="E130" s="41"/>
      <c r="F130" s="41" t="str">
        <f t="shared" si="0"/>
        <v/>
      </c>
      <c r="G130" s="24"/>
    </row>
    <row r="131" spans="1:7" x14ac:dyDescent="0.25">
      <c r="A131" s="24" t="s">
        <v>718</v>
      </c>
      <c r="B131" s="50"/>
      <c r="C131" s="41"/>
      <c r="D131" s="41"/>
      <c r="E131" s="41"/>
      <c r="F131" s="41" t="str">
        <f t="shared" si="0"/>
        <v/>
      </c>
      <c r="G131" s="24"/>
    </row>
    <row r="132" spans="1:7" x14ac:dyDescent="0.25">
      <c r="A132" s="24" t="s">
        <v>719</v>
      </c>
      <c r="B132" s="50"/>
      <c r="C132" s="41"/>
      <c r="D132" s="41"/>
      <c r="E132" s="41"/>
      <c r="F132" s="41" t="str">
        <f t="shared" si="0"/>
        <v/>
      </c>
      <c r="G132" s="24"/>
    </row>
    <row r="133" spans="1:7" x14ac:dyDescent="0.25">
      <c r="A133" s="24" t="s">
        <v>720</v>
      </c>
      <c r="B133" s="50"/>
      <c r="C133" s="41"/>
      <c r="D133" s="41"/>
      <c r="E133" s="41"/>
      <c r="F133" s="41" t="str">
        <f t="shared" si="0"/>
        <v/>
      </c>
      <c r="G133" s="24"/>
    </row>
    <row r="134" spans="1:7" x14ac:dyDescent="0.25">
      <c r="A134" s="24" t="s">
        <v>721</v>
      </c>
      <c r="B134" s="50"/>
      <c r="C134" s="41"/>
      <c r="D134" s="41"/>
      <c r="E134" s="41"/>
      <c r="F134" s="41" t="str">
        <f t="shared" si="0"/>
        <v/>
      </c>
      <c r="G134" s="24"/>
    </row>
    <row r="135" spans="1:7" x14ac:dyDescent="0.25">
      <c r="A135" s="24" t="s">
        <v>722</v>
      </c>
      <c r="B135" s="50"/>
      <c r="C135" s="41"/>
      <c r="D135" s="41"/>
      <c r="E135" s="41"/>
      <c r="F135" s="41" t="str">
        <f t="shared" si="0"/>
        <v/>
      </c>
      <c r="G135" s="24"/>
    </row>
    <row r="136" spans="1:7" x14ac:dyDescent="0.25">
      <c r="A136" s="24" t="s">
        <v>723</v>
      </c>
      <c r="B136" s="50"/>
      <c r="C136" s="41"/>
      <c r="D136" s="41"/>
      <c r="E136" s="41"/>
      <c r="F136" s="41" t="str">
        <f t="shared" si="0"/>
        <v/>
      </c>
      <c r="G136" s="24"/>
    </row>
    <row r="137" spans="1:7" x14ac:dyDescent="0.25">
      <c r="A137" s="24" t="s">
        <v>724</v>
      </c>
      <c r="B137" s="50"/>
      <c r="C137" s="41"/>
      <c r="D137" s="41"/>
      <c r="E137" s="41"/>
      <c r="F137" s="41" t="str">
        <f t="shared" si="0"/>
        <v/>
      </c>
      <c r="G137" s="24"/>
    </row>
    <row r="138" spans="1:7" x14ac:dyDescent="0.25">
      <c r="A138" s="24" t="s">
        <v>725</v>
      </c>
      <c r="B138" s="50"/>
      <c r="C138" s="41"/>
      <c r="D138" s="41"/>
      <c r="E138" s="41"/>
      <c r="F138" s="41" t="str">
        <f t="shared" si="0"/>
        <v/>
      </c>
      <c r="G138" s="24"/>
    </row>
    <row r="139" spans="1:7" x14ac:dyDescent="0.25">
      <c r="A139" s="24" t="s">
        <v>726</v>
      </c>
      <c r="B139" s="50"/>
      <c r="C139" s="41"/>
      <c r="D139" s="41"/>
      <c r="E139" s="41"/>
      <c r="F139" s="41" t="str">
        <f t="shared" si="0"/>
        <v/>
      </c>
      <c r="G139" s="24"/>
    </row>
    <row r="140" spans="1:7" x14ac:dyDescent="0.25">
      <c r="A140" s="24" t="s">
        <v>727</v>
      </c>
      <c r="B140" s="50"/>
      <c r="C140" s="41"/>
      <c r="D140" s="41"/>
      <c r="E140" s="41"/>
      <c r="F140" s="41" t="str">
        <f t="shared" si="0"/>
        <v/>
      </c>
      <c r="G140" s="24"/>
    </row>
    <row r="141" spans="1:7" x14ac:dyDescent="0.25">
      <c r="A141" s="24" t="s">
        <v>728</v>
      </c>
      <c r="B141" s="50"/>
      <c r="C141" s="41"/>
      <c r="D141" s="41"/>
      <c r="E141" s="41"/>
      <c r="F141" s="41" t="str">
        <f t="shared" si="0"/>
        <v/>
      </c>
      <c r="G141" s="24"/>
    </row>
    <row r="142" spans="1:7" x14ac:dyDescent="0.25">
      <c r="A142" s="24" t="s">
        <v>729</v>
      </c>
      <c r="B142" s="50"/>
      <c r="C142" s="41"/>
      <c r="D142" s="41"/>
      <c r="E142" s="41"/>
      <c r="F142" s="41" t="str">
        <f t="shared" si="0"/>
        <v/>
      </c>
      <c r="G142" s="24"/>
    </row>
    <row r="143" spans="1:7" x14ac:dyDescent="0.25">
      <c r="A143" s="24" t="s">
        <v>730</v>
      </c>
      <c r="B143" s="50"/>
      <c r="C143" s="41"/>
      <c r="D143" s="41"/>
      <c r="E143" s="41"/>
      <c r="F143" s="41" t="str">
        <f t="shared" si="0"/>
        <v/>
      </c>
      <c r="G143" s="24"/>
    </row>
    <row r="144" spans="1:7" x14ac:dyDescent="0.25">
      <c r="A144" s="24" t="s">
        <v>731</v>
      </c>
      <c r="B144" s="50"/>
      <c r="C144" s="41"/>
      <c r="D144" s="41"/>
      <c r="E144" s="41"/>
      <c r="F144" s="41" t="str">
        <f t="shared" si="0"/>
        <v/>
      </c>
      <c r="G144" s="24"/>
    </row>
    <row r="145" spans="1:7" x14ac:dyDescent="0.25">
      <c r="A145" s="24" t="s">
        <v>732</v>
      </c>
      <c r="B145" s="50"/>
      <c r="C145" s="41"/>
      <c r="D145" s="41"/>
      <c r="E145" s="41"/>
      <c r="F145" s="41" t="str">
        <f t="shared" si="0"/>
        <v/>
      </c>
      <c r="G145" s="24"/>
    </row>
    <row r="146" spans="1:7" x14ac:dyDescent="0.25">
      <c r="A146" s="24" t="s">
        <v>733</v>
      </c>
      <c r="B146" s="50"/>
      <c r="C146" s="41"/>
      <c r="D146" s="41"/>
      <c r="E146" s="41"/>
      <c r="F146" s="41" t="str">
        <f t="shared" si="0"/>
        <v/>
      </c>
      <c r="G146" s="24"/>
    </row>
    <row r="147" spans="1:7" x14ac:dyDescent="0.25">
      <c r="A147" s="24" t="s">
        <v>734</v>
      </c>
      <c r="B147" s="50"/>
      <c r="C147" s="41"/>
      <c r="D147" s="41"/>
      <c r="E147" s="41"/>
      <c r="F147" s="41" t="str">
        <f t="shared" si="0"/>
        <v/>
      </c>
      <c r="G147" s="24"/>
    </row>
    <row r="148" spans="1:7" x14ac:dyDescent="0.25">
      <c r="A148" s="24" t="s">
        <v>735</v>
      </c>
      <c r="B148" s="50"/>
      <c r="C148" s="41"/>
      <c r="D148" s="41"/>
      <c r="E148" s="41"/>
      <c r="F148" s="41" t="str">
        <f t="shared" si="0"/>
        <v/>
      </c>
      <c r="G148" s="24"/>
    </row>
    <row r="149" spans="1:7" x14ac:dyDescent="0.25">
      <c r="A149" s="35"/>
      <c r="B149" s="36" t="s">
        <v>736</v>
      </c>
      <c r="C149" s="35" t="s">
        <v>574</v>
      </c>
      <c r="D149" s="35" t="s">
        <v>575</v>
      </c>
      <c r="E149" s="45"/>
      <c r="F149" s="37" t="s">
        <v>539</v>
      </c>
      <c r="G149" s="37"/>
    </row>
    <row r="150" spans="1:7" x14ac:dyDescent="0.25">
      <c r="A150" s="24" t="s">
        <v>737</v>
      </c>
      <c r="B150" s="24" t="s">
        <v>738</v>
      </c>
      <c r="C150" s="41">
        <v>0.99565575726246702</v>
      </c>
      <c r="D150" s="41"/>
      <c r="E150" s="52"/>
      <c r="F150" s="41">
        <f>C150</f>
        <v>0.99565575726246702</v>
      </c>
      <c r="G150" s="19"/>
    </row>
    <row r="151" spans="1:7" x14ac:dyDescent="0.25">
      <c r="A151" s="24" t="s">
        <v>739</v>
      </c>
      <c r="B151" s="24" t="s">
        <v>740</v>
      </c>
      <c r="C151" s="41">
        <f>1-C150</f>
        <v>4.3442427375329773E-3</v>
      </c>
      <c r="D151" s="41"/>
      <c r="E151" s="52"/>
      <c r="F151" s="41">
        <f>C151</f>
        <v>4.3442427375329773E-3</v>
      </c>
      <c r="G151" s="19"/>
    </row>
    <row r="152" spans="1:7" x14ac:dyDescent="0.25">
      <c r="A152" s="24" t="s">
        <v>741</v>
      </c>
      <c r="B152" s="24" t="s">
        <v>100</v>
      </c>
      <c r="C152" s="41">
        <v>0</v>
      </c>
      <c r="D152" s="41"/>
      <c r="E152" s="52"/>
      <c r="F152" s="41">
        <f>C152</f>
        <v>0</v>
      </c>
      <c r="G152" s="19"/>
    </row>
    <row r="153" spans="1:7" hidden="1" outlineLevel="1" x14ac:dyDescent="0.25">
      <c r="A153" s="24" t="s">
        <v>742</v>
      </c>
      <c r="B153" s="24"/>
      <c r="C153" s="41"/>
      <c r="D153" s="41"/>
      <c r="E153" s="52"/>
      <c r="F153" s="41"/>
      <c r="G153" s="19"/>
    </row>
    <row r="154" spans="1:7" hidden="1" outlineLevel="1" x14ac:dyDescent="0.25">
      <c r="A154" s="24" t="s">
        <v>743</v>
      </c>
      <c r="B154" s="24"/>
      <c r="C154" s="41"/>
      <c r="D154" s="41"/>
      <c r="E154" s="52"/>
      <c r="F154" s="41"/>
      <c r="G154" s="19"/>
    </row>
    <row r="155" spans="1:7" hidden="1" outlineLevel="1" x14ac:dyDescent="0.25">
      <c r="A155" s="24" t="s">
        <v>744</v>
      </c>
      <c r="B155" s="24"/>
      <c r="C155" s="41"/>
      <c r="D155" s="41"/>
      <c r="E155" s="52"/>
      <c r="F155" s="41"/>
      <c r="G155" s="19"/>
    </row>
    <row r="156" spans="1:7" hidden="1" outlineLevel="1" x14ac:dyDescent="0.25">
      <c r="A156" s="24" t="s">
        <v>745</v>
      </c>
      <c r="B156" s="24"/>
      <c r="C156" s="41"/>
      <c r="D156" s="41"/>
      <c r="E156" s="52"/>
      <c r="F156" s="41"/>
      <c r="G156" s="19"/>
    </row>
    <row r="157" spans="1:7" hidden="1" outlineLevel="1" x14ac:dyDescent="0.25">
      <c r="A157" s="24" t="s">
        <v>746</v>
      </c>
      <c r="B157" s="24"/>
      <c r="C157" s="41"/>
      <c r="D157" s="41"/>
      <c r="E157" s="52"/>
      <c r="F157" s="41"/>
      <c r="G157" s="19"/>
    </row>
    <row r="158" spans="1:7" hidden="1" outlineLevel="1" x14ac:dyDescent="0.25">
      <c r="A158" s="24" t="s">
        <v>747</v>
      </c>
      <c r="B158" s="24"/>
      <c r="C158" s="41"/>
      <c r="D158" s="41"/>
      <c r="E158" s="52"/>
      <c r="F158" s="41"/>
      <c r="G158" s="19"/>
    </row>
    <row r="159" spans="1:7" collapsed="1" x14ac:dyDescent="0.25">
      <c r="A159" s="35"/>
      <c r="B159" s="36" t="s">
        <v>748</v>
      </c>
      <c r="C159" s="35" t="s">
        <v>574</v>
      </c>
      <c r="D159" s="35" t="s">
        <v>575</v>
      </c>
      <c r="E159" s="45"/>
      <c r="F159" s="37" t="s">
        <v>539</v>
      </c>
      <c r="G159" s="37"/>
    </row>
    <row r="160" spans="1:7" x14ac:dyDescent="0.25">
      <c r="A160" s="24" t="s">
        <v>749</v>
      </c>
      <c r="B160" s="24" t="s">
        <v>750</v>
      </c>
      <c r="C160" s="41">
        <v>3.5106702925889868E-4</v>
      </c>
      <c r="D160" s="41"/>
      <c r="E160" s="52"/>
      <c r="F160" s="41">
        <f>C160</f>
        <v>3.5106702925889868E-4</v>
      </c>
      <c r="G160" s="19"/>
    </row>
    <row r="161" spans="1:7" x14ac:dyDescent="0.25">
      <c r="A161" s="24" t="s">
        <v>751</v>
      </c>
      <c r="B161" s="24" t="s">
        <v>752</v>
      </c>
      <c r="C161" s="41">
        <f>1-C160</f>
        <v>0.99964893297074109</v>
      </c>
      <c r="D161" s="41"/>
      <c r="E161" s="52"/>
      <c r="F161" s="41">
        <f>C161</f>
        <v>0.99964893297074109</v>
      </c>
      <c r="G161" s="19"/>
    </row>
    <row r="162" spans="1:7" x14ac:dyDescent="0.25">
      <c r="A162" s="24" t="s">
        <v>753</v>
      </c>
      <c r="B162" s="24" t="s">
        <v>100</v>
      </c>
      <c r="C162" s="41">
        <v>0</v>
      </c>
      <c r="D162" s="41"/>
      <c r="E162" s="52"/>
      <c r="F162" s="41">
        <f>C162</f>
        <v>0</v>
      </c>
      <c r="G162" s="19"/>
    </row>
    <row r="163" spans="1:7" hidden="1" outlineLevel="1" x14ac:dyDescent="0.25">
      <c r="A163" s="24" t="s">
        <v>754</v>
      </c>
      <c r="B163" s="24"/>
      <c r="C163" s="24"/>
      <c r="D163" s="24"/>
      <c r="E163" s="19"/>
      <c r="F163" s="24"/>
      <c r="G163" s="19"/>
    </row>
    <row r="164" spans="1:7" hidden="1" outlineLevel="1" x14ac:dyDescent="0.25">
      <c r="A164" s="24" t="s">
        <v>755</v>
      </c>
      <c r="B164" s="24"/>
      <c r="C164" s="24"/>
      <c r="D164" s="24"/>
      <c r="E164" s="19"/>
      <c r="F164" s="24"/>
      <c r="G164" s="19"/>
    </row>
    <row r="165" spans="1:7" hidden="1" outlineLevel="1" x14ac:dyDescent="0.25">
      <c r="A165" s="24" t="s">
        <v>756</v>
      </c>
      <c r="B165" s="24"/>
      <c r="C165" s="24"/>
      <c r="D165" s="24"/>
      <c r="E165" s="19"/>
      <c r="F165" s="24"/>
      <c r="G165" s="19"/>
    </row>
    <row r="166" spans="1:7" hidden="1" outlineLevel="1" x14ac:dyDescent="0.25">
      <c r="A166" s="24" t="s">
        <v>757</v>
      </c>
      <c r="B166" s="24"/>
      <c r="C166" s="24"/>
      <c r="D166" s="24"/>
      <c r="E166" s="19"/>
      <c r="F166" s="24"/>
      <c r="G166" s="19"/>
    </row>
    <row r="167" spans="1:7" hidden="1" outlineLevel="1" x14ac:dyDescent="0.25">
      <c r="A167" s="24" t="s">
        <v>758</v>
      </c>
      <c r="B167" s="24"/>
      <c r="C167" s="24"/>
      <c r="D167" s="24"/>
      <c r="E167" s="19"/>
      <c r="F167" s="24"/>
      <c r="G167" s="19"/>
    </row>
    <row r="168" spans="1:7" hidden="1" outlineLevel="1" x14ac:dyDescent="0.25">
      <c r="A168" s="24" t="s">
        <v>759</v>
      </c>
      <c r="B168" s="24"/>
      <c r="C168" s="24"/>
      <c r="D168" s="24"/>
      <c r="E168" s="19"/>
      <c r="F168" s="24"/>
      <c r="G168" s="19"/>
    </row>
    <row r="169" spans="1:7" collapsed="1" x14ac:dyDescent="0.25">
      <c r="A169" s="35"/>
      <c r="B169" s="36" t="s">
        <v>760</v>
      </c>
      <c r="C169" s="35" t="s">
        <v>574</v>
      </c>
      <c r="D169" s="35" t="s">
        <v>575</v>
      </c>
      <c r="E169" s="45"/>
      <c r="F169" s="37" t="s">
        <v>539</v>
      </c>
      <c r="G169" s="37"/>
    </row>
    <row r="170" spans="1:7" x14ac:dyDescent="0.25">
      <c r="A170" s="24" t="s">
        <v>761</v>
      </c>
      <c r="B170" s="53" t="s">
        <v>762</v>
      </c>
      <c r="C170" s="41">
        <v>4.2035371912400463E-2</v>
      </c>
      <c r="D170" s="41"/>
      <c r="E170" s="52"/>
      <c r="F170" s="41">
        <f>C170</f>
        <v>4.2035371912400463E-2</v>
      </c>
      <c r="G170" s="19"/>
    </row>
    <row r="171" spans="1:7" x14ac:dyDescent="0.25">
      <c r="A171" s="24" t="s">
        <v>763</v>
      </c>
      <c r="B171" s="53" t="s">
        <v>764</v>
      </c>
      <c r="C171" s="41">
        <v>0.16689713878691442</v>
      </c>
      <c r="D171" s="41"/>
      <c r="E171" s="52"/>
      <c r="F171" s="41">
        <f>C171</f>
        <v>0.16689713878691442</v>
      </c>
      <c r="G171" s="19"/>
    </row>
    <row r="172" spans="1:7" x14ac:dyDescent="0.25">
      <c r="A172" s="24" t="s">
        <v>765</v>
      </c>
      <c r="B172" s="53" t="s">
        <v>766</v>
      </c>
      <c r="C172" s="41">
        <v>0.14425864663537627</v>
      </c>
      <c r="D172" s="41"/>
      <c r="E172" s="41"/>
      <c r="F172" s="41">
        <f>C172</f>
        <v>0.14425864663537627</v>
      </c>
      <c r="G172" s="19"/>
    </row>
    <row r="173" spans="1:7" x14ac:dyDescent="0.25">
      <c r="A173" s="24" t="s">
        <v>767</v>
      </c>
      <c r="B173" s="53" t="s">
        <v>768</v>
      </c>
      <c r="C173" s="41">
        <v>0.29888125359657097</v>
      </c>
      <c r="D173" s="41"/>
      <c r="E173" s="41"/>
      <c r="F173" s="41">
        <f>C173</f>
        <v>0.29888125359657097</v>
      </c>
      <c r="G173" s="19"/>
    </row>
    <row r="174" spans="1:7" x14ac:dyDescent="0.25">
      <c r="A174" s="24" t="s">
        <v>769</v>
      </c>
      <c r="B174" s="53" t="s">
        <v>770</v>
      </c>
      <c r="C174" s="41">
        <v>0.34792758906873783</v>
      </c>
      <c r="D174" s="41"/>
      <c r="E174" s="41"/>
      <c r="F174" s="41">
        <f>C174</f>
        <v>0.34792758906873783</v>
      </c>
      <c r="G174" s="19"/>
    </row>
    <row r="175" spans="1:7" hidden="1" outlineLevel="1" x14ac:dyDescent="0.25">
      <c r="A175" s="24" t="s">
        <v>771</v>
      </c>
      <c r="B175" s="46"/>
      <c r="C175" s="41"/>
      <c r="D175" s="41"/>
      <c r="E175" s="41"/>
      <c r="F175" s="41"/>
      <c r="G175" s="19"/>
    </row>
    <row r="176" spans="1:7" hidden="1" outlineLevel="1" x14ac:dyDescent="0.25">
      <c r="A176" s="24" t="s">
        <v>772</v>
      </c>
      <c r="B176" s="46"/>
      <c r="C176" s="41"/>
      <c r="D176" s="41"/>
      <c r="E176" s="41"/>
      <c r="F176" s="41"/>
      <c r="G176" s="19"/>
    </row>
    <row r="177" spans="1:7" hidden="1" outlineLevel="1" x14ac:dyDescent="0.25">
      <c r="A177" s="24" t="s">
        <v>773</v>
      </c>
      <c r="B177" s="53"/>
      <c r="C177" s="41"/>
      <c r="D177" s="41"/>
      <c r="E177" s="41"/>
      <c r="F177" s="41"/>
      <c r="G177" s="19"/>
    </row>
    <row r="178" spans="1:7" hidden="1" outlineLevel="1" x14ac:dyDescent="0.25">
      <c r="A178" s="24" t="s">
        <v>774</v>
      </c>
      <c r="B178" s="53"/>
      <c r="C178" s="41"/>
      <c r="D178" s="41"/>
      <c r="E178" s="41"/>
      <c r="F178" s="41"/>
      <c r="G178" s="19"/>
    </row>
    <row r="179" spans="1:7" collapsed="1" x14ac:dyDescent="0.25">
      <c r="A179" s="35"/>
      <c r="B179" s="36" t="s">
        <v>775</v>
      </c>
      <c r="C179" s="35" t="s">
        <v>574</v>
      </c>
      <c r="D179" s="35" t="s">
        <v>575</v>
      </c>
      <c r="E179" s="45"/>
      <c r="F179" s="37" t="s">
        <v>539</v>
      </c>
      <c r="G179" s="37"/>
    </row>
    <row r="180" spans="1:7" s="420" customFormat="1" x14ac:dyDescent="0.25">
      <c r="A180" s="410" t="s">
        <v>776</v>
      </c>
      <c r="B180" s="410" t="s">
        <v>777</v>
      </c>
      <c r="C180" s="419">
        <v>0</v>
      </c>
      <c r="D180" s="419"/>
      <c r="E180" s="52"/>
      <c r="F180" s="419">
        <f>C180</f>
        <v>0</v>
      </c>
      <c r="G180" s="413"/>
    </row>
    <row r="181" spans="1:7" s="420" customFormat="1" x14ac:dyDescent="0.25">
      <c r="A181" s="410" t="s">
        <v>778</v>
      </c>
      <c r="B181" s="410" t="s">
        <v>779</v>
      </c>
      <c r="C181" s="419">
        <v>0</v>
      </c>
      <c r="D181" s="419"/>
      <c r="E181" s="52"/>
      <c r="F181" s="419">
        <f>C181</f>
        <v>0</v>
      </c>
      <c r="G181" s="413"/>
    </row>
    <row r="182" spans="1:7" s="420" customFormat="1" x14ac:dyDescent="0.25">
      <c r="A182" s="410" t="s">
        <v>780</v>
      </c>
      <c r="B182" s="410"/>
      <c r="C182" s="419"/>
      <c r="D182" s="419"/>
      <c r="E182" s="52"/>
      <c r="F182" s="419"/>
      <c r="G182" s="413"/>
    </row>
    <row r="183" spans="1:7" s="420" customFormat="1" x14ac:dyDescent="0.25">
      <c r="A183" s="410" t="s">
        <v>781</v>
      </c>
      <c r="B183" s="410"/>
      <c r="C183" s="419"/>
      <c r="D183" s="419"/>
      <c r="E183" s="52"/>
      <c r="F183" s="419"/>
      <c r="G183" s="413"/>
    </row>
    <row r="184" spans="1:7" x14ac:dyDescent="0.25">
      <c r="A184" s="410" t="s">
        <v>782</v>
      </c>
      <c r="B184" s="24"/>
      <c r="C184" s="41"/>
      <c r="D184" s="41"/>
      <c r="E184" s="52"/>
      <c r="F184" s="41"/>
      <c r="G184" s="19"/>
    </row>
    <row r="185" spans="1:7" ht="18.75" x14ac:dyDescent="0.25">
      <c r="A185" s="54"/>
      <c r="B185" s="55" t="s">
        <v>536</v>
      </c>
      <c r="C185" s="54"/>
      <c r="D185" s="54"/>
      <c r="E185" s="54"/>
      <c r="F185" s="56"/>
      <c r="G185" s="56"/>
    </row>
    <row r="186" spans="1:7" x14ac:dyDescent="0.25">
      <c r="A186" s="35"/>
      <c r="B186" s="36" t="s">
        <v>783</v>
      </c>
      <c r="C186" s="35" t="s">
        <v>784</v>
      </c>
      <c r="D186" s="35" t="s">
        <v>785</v>
      </c>
      <c r="E186" s="45"/>
      <c r="F186" s="35" t="s">
        <v>574</v>
      </c>
      <c r="G186" s="35" t="s">
        <v>786</v>
      </c>
    </row>
    <row r="187" spans="1:7" x14ac:dyDescent="0.25">
      <c r="A187" s="24" t="s">
        <v>787</v>
      </c>
      <c r="B187" s="50" t="s">
        <v>788</v>
      </c>
      <c r="C187" s="38">
        <f>C214/D214*1000</f>
        <v>124.94473317117799</v>
      </c>
      <c r="D187" s="24"/>
      <c r="E187" s="57"/>
      <c r="F187" s="58"/>
      <c r="G187" s="58"/>
    </row>
    <row r="188" spans="1:7" x14ac:dyDescent="0.25">
      <c r="A188" s="57"/>
      <c r="B188" s="59"/>
      <c r="C188" s="57"/>
      <c r="D188" s="57"/>
      <c r="E188" s="57"/>
      <c r="F188" s="58"/>
      <c r="G188" s="58"/>
    </row>
    <row r="189" spans="1:7" x14ac:dyDescent="0.25">
      <c r="A189" s="24"/>
      <c r="B189" s="50" t="s">
        <v>789</v>
      </c>
      <c r="C189" s="57"/>
      <c r="D189" s="57"/>
      <c r="E189" s="57"/>
      <c r="F189" s="58"/>
      <c r="G189" s="58"/>
    </row>
    <row r="190" spans="1:7" x14ac:dyDescent="0.25">
      <c r="A190" s="24" t="s">
        <v>790</v>
      </c>
      <c r="B190" s="50" t="s">
        <v>791</v>
      </c>
      <c r="C190" s="38">
        <v>29487.83782701</v>
      </c>
      <c r="D190" s="60">
        <v>356618</v>
      </c>
      <c r="E190" s="57"/>
      <c r="F190" s="39">
        <f>C190/C$214</f>
        <v>0.52856411673242143</v>
      </c>
      <c r="G190" s="39">
        <f>D190/D$214</f>
        <v>0.79868579593555289</v>
      </c>
    </row>
    <row r="191" spans="1:7" x14ac:dyDescent="0.25">
      <c r="A191" s="24" t="s">
        <v>792</v>
      </c>
      <c r="B191" s="50" t="s">
        <v>793</v>
      </c>
      <c r="C191" s="38">
        <v>21591.81229442</v>
      </c>
      <c r="D191" s="60">
        <v>79432</v>
      </c>
      <c r="E191" s="57"/>
      <c r="F191" s="39">
        <f t="shared" ref="F191:F195" si="1">C191/C$214</f>
        <v>0.38702929868932895</v>
      </c>
      <c r="G191" s="39">
        <f t="shared" ref="G191:G195" si="2">D191/D$214</f>
        <v>0.17789682557457234</v>
      </c>
    </row>
    <row r="192" spans="1:7" x14ac:dyDescent="0.25">
      <c r="A192" s="24" t="s">
        <v>794</v>
      </c>
      <c r="B192" s="50" t="s">
        <v>795</v>
      </c>
      <c r="C192" s="38">
        <v>4700.2813601899998</v>
      </c>
      <c r="D192" s="60">
        <v>10442</v>
      </c>
      <c r="E192" s="57"/>
      <c r="F192" s="39">
        <f t="shared" si="1"/>
        <v>8.4251686411102464E-2</v>
      </c>
      <c r="G192" s="39">
        <f t="shared" si="2"/>
        <v>2.3386023928009925E-2</v>
      </c>
    </row>
    <row r="193" spans="1:7" x14ac:dyDescent="0.25">
      <c r="A193" s="24" t="s">
        <v>796</v>
      </c>
      <c r="B193" s="50" t="s">
        <v>797</v>
      </c>
      <c r="C193" s="38">
        <v>8.6415477099999993</v>
      </c>
      <c r="D193" s="60">
        <v>14</v>
      </c>
      <c r="E193" s="57"/>
      <c r="F193" s="39">
        <f t="shared" si="1"/>
        <v>1.5489816714718327E-4</v>
      </c>
      <c r="G193" s="39">
        <f t="shared" si="2"/>
        <v>3.1354561864790173E-5</v>
      </c>
    </row>
    <row r="194" spans="1:7" x14ac:dyDescent="0.25">
      <c r="A194" s="24" t="s">
        <v>798</v>
      </c>
      <c r="B194" s="50" t="s">
        <v>799</v>
      </c>
      <c r="C194" s="38">
        <v>0</v>
      </c>
      <c r="D194" s="60">
        <v>0</v>
      </c>
      <c r="E194" s="57"/>
      <c r="F194" s="39">
        <f t="shared" si="1"/>
        <v>0</v>
      </c>
      <c r="G194" s="39">
        <f t="shared" si="2"/>
        <v>0</v>
      </c>
    </row>
    <row r="195" spans="1:7" x14ac:dyDescent="0.25">
      <c r="A195" s="24" t="s">
        <v>800</v>
      </c>
      <c r="B195" s="50" t="s">
        <v>801</v>
      </c>
      <c r="C195" s="38">
        <v>0</v>
      </c>
      <c r="D195" s="60">
        <v>0</v>
      </c>
      <c r="E195" s="57"/>
      <c r="F195" s="39">
        <f t="shared" si="1"/>
        <v>0</v>
      </c>
      <c r="G195" s="39">
        <f t="shared" si="2"/>
        <v>0</v>
      </c>
    </row>
    <row r="196" spans="1:7" x14ac:dyDescent="0.25">
      <c r="A196" s="24" t="s">
        <v>802</v>
      </c>
      <c r="B196" s="50"/>
      <c r="C196" s="38"/>
      <c r="D196" s="60"/>
      <c r="E196" s="57"/>
      <c r="F196" s="39"/>
      <c r="G196" s="39"/>
    </row>
    <row r="197" spans="1:7" x14ac:dyDescent="0.25">
      <c r="A197" s="24" t="s">
        <v>803</v>
      </c>
      <c r="B197" s="50"/>
      <c r="C197" s="38"/>
      <c r="D197" s="60"/>
      <c r="E197" s="57"/>
      <c r="F197" s="39"/>
      <c r="G197" s="39"/>
    </row>
    <row r="198" spans="1:7" x14ac:dyDescent="0.25">
      <c r="A198" s="24" t="s">
        <v>804</v>
      </c>
      <c r="B198" s="50"/>
      <c r="C198" s="38"/>
      <c r="D198" s="60"/>
      <c r="E198" s="57"/>
      <c r="F198" s="39"/>
      <c r="G198" s="39"/>
    </row>
    <row r="199" spans="1:7" x14ac:dyDescent="0.25">
      <c r="A199" s="24" t="s">
        <v>805</v>
      </c>
      <c r="B199" s="50"/>
      <c r="C199" s="38"/>
      <c r="D199" s="60"/>
      <c r="E199" s="50"/>
      <c r="F199" s="39"/>
      <c r="G199" s="39"/>
    </row>
    <row r="200" spans="1:7" x14ac:dyDescent="0.25">
      <c r="A200" s="24" t="s">
        <v>806</v>
      </c>
      <c r="B200" s="50"/>
      <c r="C200" s="38"/>
      <c r="D200" s="60"/>
      <c r="E200" s="50"/>
      <c r="F200" s="39"/>
      <c r="G200" s="39"/>
    </row>
    <row r="201" spans="1:7" x14ac:dyDescent="0.25">
      <c r="A201" s="24" t="s">
        <v>807</v>
      </c>
      <c r="B201" s="50"/>
      <c r="C201" s="38"/>
      <c r="D201" s="60"/>
      <c r="E201" s="50"/>
      <c r="F201" s="39"/>
      <c r="G201" s="39"/>
    </row>
    <row r="202" spans="1:7" x14ac:dyDescent="0.25">
      <c r="A202" s="24" t="s">
        <v>808</v>
      </c>
      <c r="B202" s="50"/>
      <c r="C202" s="38"/>
      <c r="D202" s="60"/>
      <c r="E202" s="50"/>
      <c r="F202" s="39"/>
      <c r="G202" s="39"/>
    </row>
    <row r="203" spans="1:7" x14ac:dyDescent="0.25">
      <c r="A203" s="24" t="s">
        <v>809</v>
      </c>
      <c r="B203" s="50"/>
      <c r="C203" s="38"/>
      <c r="D203" s="60"/>
      <c r="E203" s="50"/>
      <c r="F203" s="39"/>
      <c r="G203" s="39"/>
    </row>
    <row r="204" spans="1:7" x14ac:dyDescent="0.25">
      <c r="A204" s="24" t="s">
        <v>810</v>
      </c>
      <c r="B204" s="50"/>
      <c r="C204" s="38"/>
      <c r="D204" s="60"/>
      <c r="E204" s="50"/>
      <c r="F204" s="39"/>
      <c r="G204" s="39"/>
    </row>
    <row r="205" spans="1:7" x14ac:dyDescent="0.25">
      <c r="A205" s="24" t="s">
        <v>811</v>
      </c>
      <c r="B205" s="50"/>
      <c r="C205" s="38"/>
      <c r="D205" s="60"/>
      <c r="E205" s="24"/>
      <c r="F205" s="39"/>
      <c r="G205" s="39"/>
    </row>
    <row r="206" spans="1:7" x14ac:dyDescent="0.25">
      <c r="A206" s="24" t="s">
        <v>812</v>
      </c>
      <c r="B206" s="50"/>
      <c r="C206" s="38"/>
      <c r="D206" s="60"/>
      <c r="E206" s="61"/>
      <c r="F206" s="39"/>
      <c r="G206" s="39"/>
    </row>
    <row r="207" spans="1:7" x14ac:dyDescent="0.25">
      <c r="A207" s="24" t="s">
        <v>813</v>
      </c>
      <c r="B207" s="50"/>
      <c r="C207" s="38"/>
      <c r="D207" s="60"/>
      <c r="E207" s="61"/>
      <c r="F207" s="39"/>
      <c r="G207" s="39"/>
    </row>
    <row r="208" spans="1:7" x14ac:dyDescent="0.25">
      <c r="A208" s="24" t="s">
        <v>814</v>
      </c>
      <c r="B208" s="50"/>
      <c r="C208" s="38"/>
      <c r="D208" s="60"/>
      <c r="E208" s="61"/>
      <c r="F208" s="39"/>
      <c r="G208" s="39"/>
    </row>
    <row r="209" spans="1:7" x14ac:dyDescent="0.25">
      <c r="A209" s="24" t="s">
        <v>815</v>
      </c>
      <c r="B209" s="50"/>
      <c r="C209" s="38"/>
      <c r="D209" s="60"/>
      <c r="E209" s="61"/>
      <c r="F209" s="39"/>
      <c r="G209" s="39"/>
    </row>
    <row r="210" spans="1:7" x14ac:dyDescent="0.25">
      <c r="A210" s="24" t="s">
        <v>816</v>
      </c>
      <c r="B210" s="50"/>
      <c r="C210" s="38"/>
      <c r="D210" s="60"/>
      <c r="E210" s="61"/>
      <c r="F210" s="39"/>
      <c r="G210" s="39"/>
    </row>
    <row r="211" spans="1:7" x14ac:dyDescent="0.25">
      <c r="A211" s="24" t="s">
        <v>817</v>
      </c>
      <c r="B211" s="50"/>
      <c r="C211" s="38"/>
      <c r="D211" s="60"/>
      <c r="E211" s="61"/>
      <c r="F211" s="39"/>
      <c r="G211" s="39"/>
    </row>
    <row r="212" spans="1:7" x14ac:dyDescent="0.25">
      <c r="A212" s="24" t="s">
        <v>818</v>
      </c>
      <c r="B212" s="50"/>
      <c r="C212" s="38"/>
      <c r="D212" s="60"/>
      <c r="E212" s="61"/>
      <c r="F212" s="39"/>
      <c r="G212" s="39"/>
    </row>
    <row r="213" spans="1:7" x14ac:dyDescent="0.25">
      <c r="A213" s="24" t="s">
        <v>819</v>
      </c>
      <c r="B213" s="50"/>
      <c r="C213" s="38"/>
      <c r="D213" s="60"/>
      <c r="E213" s="61"/>
      <c r="F213" s="39"/>
      <c r="G213" s="39"/>
    </row>
    <row r="214" spans="1:7" x14ac:dyDescent="0.25">
      <c r="A214" s="24" t="s">
        <v>820</v>
      </c>
      <c r="B214" s="62" t="s">
        <v>102</v>
      </c>
      <c r="C214" s="63">
        <f>SUM(C190:C195)</f>
        <v>55788.57302933</v>
      </c>
      <c r="D214" s="64">
        <f>SUM(D190:D195)</f>
        <v>446506</v>
      </c>
      <c r="E214" s="61"/>
      <c r="F214" s="65">
        <f>SUM(F190:F195)</f>
        <v>1</v>
      </c>
      <c r="G214" s="65">
        <f>SUM(G190:G195)</f>
        <v>0.99999999999999989</v>
      </c>
    </row>
    <row r="215" spans="1:7" x14ac:dyDescent="0.25">
      <c r="A215" s="35"/>
      <c r="B215" s="427" t="s">
        <v>821</v>
      </c>
      <c r="C215" s="35" t="s">
        <v>784</v>
      </c>
      <c r="D215" s="35" t="s">
        <v>785</v>
      </c>
      <c r="E215" s="45"/>
      <c r="F215" s="35" t="s">
        <v>574</v>
      </c>
      <c r="G215" s="35" t="s">
        <v>786</v>
      </c>
    </row>
    <row r="216" spans="1:7" x14ac:dyDescent="0.25">
      <c r="A216" s="24" t="s">
        <v>822</v>
      </c>
      <c r="B216" s="24" t="s">
        <v>823</v>
      </c>
      <c r="C216" s="41">
        <v>0.67543129899684251</v>
      </c>
      <c r="D216" s="24"/>
      <c r="E216" s="24"/>
      <c r="F216" s="47"/>
      <c r="G216" s="47"/>
    </row>
    <row r="217" spans="1:7" x14ac:dyDescent="0.25">
      <c r="A217" s="24"/>
      <c r="B217" s="24"/>
      <c r="C217" s="24"/>
      <c r="D217" s="24"/>
      <c r="E217" s="24"/>
      <c r="F217" s="47"/>
      <c r="G217" s="47"/>
    </row>
    <row r="218" spans="1:7" x14ac:dyDescent="0.25">
      <c r="A218" s="24"/>
      <c r="B218" s="50" t="s">
        <v>824</v>
      </c>
      <c r="C218" s="24"/>
      <c r="D218" s="24"/>
      <c r="E218" s="24"/>
      <c r="F218" s="47"/>
      <c r="G218" s="47"/>
    </row>
    <row r="219" spans="1:7" x14ac:dyDescent="0.25">
      <c r="A219" s="24" t="s">
        <v>825</v>
      </c>
      <c r="B219" s="24" t="s">
        <v>826</v>
      </c>
      <c r="C219" s="38">
        <v>8288.7369787200005</v>
      </c>
      <c r="D219" s="60">
        <v>150572</v>
      </c>
      <c r="E219" s="24"/>
      <c r="F219" s="39">
        <f>C219/C$227</f>
        <v>0.14857409911456818</v>
      </c>
      <c r="G219" s="39">
        <f>D219/D$227</f>
        <v>0.33722279207894185</v>
      </c>
    </row>
    <row r="220" spans="1:7" x14ac:dyDescent="0.25">
      <c r="A220" s="24" t="s">
        <v>827</v>
      </c>
      <c r="B220" s="24" t="s">
        <v>828</v>
      </c>
      <c r="C220" s="38">
        <v>5161.6584942</v>
      </c>
      <c r="D220" s="60">
        <v>48189</v>
      </c>
      <c r="E220" s="24"/>
      <c r="F220" s="39">
        <f t="shared" ref="F220:G233" si="3">C220/C$227</f>
        <v>9.252178741847969E-2</v>
      </c>
      <c r="G220" s="39">
        <f t="shared" si="3"/>
        <v>0.10792464155016954</v>
      </c>
    </row>
    <row r="221" spans="1:7" x14ac:dyDescent="0.25">
      <c r="A221" s="24" t="s">
        <v>829</v>
      </c>
      <c r="B221" s="24" t="s">
        <v>830</v>
      </c>
      <c r="C221" s="38">
        <v>6283.7085642700004</v>
      </c>
      <c r="D221" s="60">
        <v>50024</v>
      </c>
      <c r="E221" s="24"/>
      <c r="F221" s="39">
        <f t="shared" si="3"/>
        <v>0.11263433034873352</v>
      </c>
      <c r="G221" s="39">
        <f t="shared" si="3"/>
        <v>0.11203432876601882</v>
      </c>
    </row>
    <row r="222" spans="1:7" x14ac:dyDescent="0.25">
      <c r="A222" s="24" t="s">
        <v>831</v>
      </c>
      <c r="B222" s="24" t="s">
        <v>832</v>
      </c>
      <c r="C222" s="38">
        <v>7161.5077133900004</v>
      </c>
      <c r="D222" s="60">
        <v>48519</v>
      </c>
      <c r="E222" s="24"/>
      <c r="F222" s="39">
        <f t="shared" si="3"/>
        <v>0.12836872005356628</v>
      </c>
      <c r="G222" s="39">
        <f t="shared" si="3"/>
        <v>0.10866371336555387</v>
      </c>
    </row>
    <row r="223" spans="1:7" x14ac:dyDescent="0.25">
      <c r="A223" s="24" t="s">
        <v>833</v>
      </c>
      <c r="B223" s="24" t="s">
        <v>834</v>
      </c>
      <c r="C223" s="38">
        <v>8072.6838109299997</v>
      </c>
      <c r="D223" s="60">
        <v>47469</v>
      </c>
      <c r="E223" s="24"/>
      <c r="F223" s="39">
        <f t="shared" si="3"/>
        <v>0.14470138547343572</v>
      </c>
      <c r="G223" s="39">
        <f t="shared" si="3"/>
        <v>0.10631212122569461</v>
      </c>
    </row>
    <row r="224" spans="1:7" x14ac:dyDescent="0.25">
      <c r="A224" s="24" t="s">
        <v>835</v>
      </c>
      <c r="B224" s="24" t="s">
        <v>836</v>
      </c>
      <c r="C224" s="38">
        <v>10004.185321630001</v>
      </c>
      <c r="D224" s="60">
        <v>50837</v>
      </c>
      <c r="E224" s="24"/>
      <c r="F224" s="39">
        <f t="shared" si="3"/>
        <v>0.17932319789521145</v>
      </c>
      <c r="G224" s="39">
        <f t="shared" si="3"/>
        <v>0.11385513296573842</v>
      </c>
    </row>
    <row r="225" spans="1:7" x14ac:dyDescent="0.25">
      <c r="A225" s="24" t="s">
        <v>837</v>
      </c>
      <c r="B225" s="24" t="s">
        <v>838</v>
      </c>
      <c r="C225" s="38">
        <v>9347.88108775</v>
      </c>
      <c r="D225" s="60">
        <v>43323</v>
      </c>
      <c r="E225" s="24"/>
      <c r="F225" s="39">
        <f t="shared" si="3"/>
        <v>0.16755906416239563</v>
      </c>
      <c r="G225" s="39">
        <f t="shared" si="3"/>
        <v>9.7026691690593178E-2</v>
      </c>
    </row>
    <row r="226" spans="1:7" x14ac:dyDescent="0.25">
      <c r="A226" s="24" t="s">
        <v>839</v>
      </c>
      <c r="B226" s="24" t="s">
        <v>840</v>
      </c>
      <c r="C226" s="38">
        <f>SUM(C228:C233)</f>
        <v>1468.2110584400002</v>
      </c>
      <c r="D226" s="60">
        <f>SUM(D228:D233)</f>
        <v>7573</v>
      </c>
      <c r="E226" s="24"/>
      <c r="F226" s="39">
        <f>SUM(F228:F233)</f>
        <v>2.6317415533609553E-2</v>
      </c>
      <c r="G226" s="39">
        <f>SUM(G228:G233)</f>
        <v>1.6960578357289709E-2</v>
      </c>
    </row>
    <row r="227" spans="1:7" x14ac:dyDescent="0.25">
      <c r="A227" s="24" t="s">
        <v>841</v>
      </c>
      <c r="B227" s="62" t="s">
        <v>102</v>
      </c>
      <c r="C227" s="38">
        <f>SUM(C219:C226)</f>
        <v>55788.57302933</v>
      </c>
      <c r="D227" s="60">
        <f>SUM(D219:D226)</f>
        <v>446506</v>
      </c>
      <c r="E227" s="24"/>
      <c r="F227" s="41">
        <f>SUM(F219:F226)</f>
        <v>1</v>
      </c>
      <c r="G227" s="41">
        <f>SUM(G219:G226)</f>
        <v>1.0000000000000002</v>
      </c>
    </row>
    <row r="228" spans="1:7" outlineLevel="1" x14ac:dyDescent="0.25">
      <c r="A228" s="24" t="s">
        <v>842</v>
      </c>
      <c r="B228" s="42" t="s">
        <v>843</v>
      </c>
      <c r="C228" s="38">
        <v>1322.58060862</v>
      </c>
      <c r="D228" s="60">
        <v>6734</v>
      </c>
      <c r="E228" s="24"/>
      <c r="F228" s="39">
        <f t="shared" si="3"/>
        <v>2.3707016272394587E-2</v>
      </c>
      <c r="G228" s="39">
        <f t="shared" si="3"/>
        <v>1.5081544256964072E-2</v>
      </c>
    </row>
    <row r="229" spans="1:7" outlineLevel="1" x14ac:dyDescent="0.25">
      <c r="A229" s="24" t="s">
        <v>844</v>
      </c>
      <c r="B229" s="42" t="s">
        <v>845</v>
      </c>
      <c r="C229" s="38">
        <v>117.08490767000001</v>
      </c>
      <c r="D229" s="60">
        <v>681</v>
      </c>
      <c r="E229" s="24"/>
      <c r="F229" s="39">
        <f t="shared" si="3"/>
        <v>2.0987256226905893E-3</v>
      </c>
      <c r="G229" s="39">
        <f t="shared" si="3"/>
        <v>1.5251754735658648E-3</v>
      </c>
    </row>
    <row r="230" spans="1:7" outlineLevel="1" x14ac:dyDescent="0.25">
      <c r="A230" s="24" t="s">
        <v>846</v>
      </c>
      <c r="B230" s="42" t="s">
        <v>847</v>
      </c>
      <c r="C230" s="38">
        <v>24.609531830000002</v>
      </c>
      <c r="D230" s="60">
        <v>135</v>
      </c>
      <c r="E230" s="24"/>
      <c r="F230" s="39">
        <f t="shared" si="3"/>
        <v>4.4112137116434063E-4</v>
      </c>
      <c r="G230" s="39">
        <f t="shared" si="3"/>
        <v>3.0234756083904806E-4</v>
      </c>
    </row>
    <row r="231" spans="1:7" outlineLevel="1" x14ac:dyDescent="0.25">
      <c r="A231" s="24" t="s">
        <v>848</v>
      </c>
      <c r="B231" s="42" t="s">
        <v>849</v>
      </c>
      <c r="C231" s="38">
        <v>2.73406021</v>
      </c>
      <c r="D231" s="60">
        <v>16</v>
      </c>
      <c r="E231" s="24"/>
      <c r="F231" s="39">
        <f t="shared" si="3"/>
        <v>4.9007530781664003E-5</v>
      </c>
      <c r="G231" s="39">
        <f t="shared" si="3"/>
        <v>3.5833784988331621E-5</v>
      </c>
    </row>
    <row r="232" spans="1:7" outlineLevel="1" x14ac:dyDescent="0.25">
      <c r="A232" s="24" t="s">
        <v>850</v>
      </c>
      <c r="B232" s="42" t="s">
        <v>851</v>
      </c>
      <c r="C232" s="38">
        <v>0.67349232999999997</v>
      </c>
      <c r="D232" s="60">
        <v>2</v>
      </c>
      <c r="E232" s="24"/>
      <c r="F232" s="39">
        <f t="shared" si="3"/>
        <v>1.2072227221978264E-5</v>
      </c>
      <c r="G232" s="39">
        <f t="shared" si="3"/>
        <v>4.4792231235414526E-6</v>
      </c>
    </row>
    <row r="233" spans="1:7" outlineLevel="1" x14ac:dyDescent="0.25">
      <c r="A233" s="24" t="s">
        <v>852</v>
      </c>
      <c r="B233" s="42" t="s">
        <v>853</v>
      </c>
      <c r="C233" s="38">
        <v>0.52845777999999999</v>
      </c>
      <c r="D233" s="60">
        <v>5</v>
      </c>
      <c r="E233" s="24"/>
      <c r="F233" s="39">
        <f t="shared" si="3"/>
        <v>9.4725093563904432E-6</v>
      </c>
      <c r="G233" s="39">
        <f t="shared" si="3"/>
        <v>1.1198057808853633E-5</v>
      </c>
    </row>
    <row r="234" spans="1:7" outlineLevel="1" x14ac:dyDescent="0.25">
      <c r="A234" s="24" t="s">
        <v>854</v>
      </c>
      <c r="B234" s="42"/>
      <c r="C234" s="24"/>
      <c r="D234" s="24"/>
      <c r="E234" s="24"/>
      <c r="F234" s="39"/>
      <c r="G234" s="39"/>
    </row>
    <row r="235" spans="1:7" outlineLevel="1" x14ac:dyDescent="0.25">
      <c r="A235" s="24" t="s">
        <v>855</v>
      </c>
      <c r="B235" s="42"/>
      <c r="C235" s="24"/>
      <c r="D235" s="24"/>
      <c r="E235" s="24"/>
      <c r="F235" s="39"/>
      <c r="G235" s="39"/>
    </row>
    <row r="236" spans="1:7" outlineLevel="1" x14ac:dyDescent="0.25">
      <c r="A236" s="24" t="s">
        <v>856</v>
      </c>
      <c r="B236" s="42"/>
      <c r="C236" s="24"/>
      <c r="D236" s="24"/>
      <c r="E236" s="24"/>
      <c r="F236" s="39"/>
      <c r="G236" s="39"/>
    </row>
    <row r="237" spans="1:7" x14ac:dyDescent="0.25">
      <c r="A237" s="35"/>
      <c r="B237" s="427" t="s">
        <v>857</v>
      </c>
      <c r="C237" s="35" t="s">
        <v>784</v>
      </c>
      <c r="D237" s="35" t="s">
        <v>785</v>
      </c>
      <c r="E237" s="45"/>
      <c r="F237" s="35" t="s">
        <v>574</v>
      </c>
      <c r="G237" s="35" t="s">
        <v>786</v>
      </c>
    </row>
    <row r="238" spans="1:7" x14ac:dyDescent="0.25">
      <c r="A238" s="24" t="s">
        <v>858</v>
      </c>
      <c r="B238" s="24" t="s">
        <v>823</v>
      </c>
      <c r="C238" s="41">
        <v>0.57621113893334996</v>
      </c>
      <c r="D238" s="24"/>
      <c r="E238" s="24"/>
      <c r="F238" s="47"/>
      <c r="G238" s="47"/>
    </row>
    <row r="239" spans="1:7" x14ac:dyDescent="0.25">
      <c r="A239" s="24"/>
      <c r="B239" s="24"/>
      <c r="C239" s="24"/>
      <c r="D239" s="24"/>
      <c r="E239" s="24"/>
      <c r="F239" s="47"/>
      <c r="G239" s="47"/>
    </row>
    <row r="240" spans="1:7" x14ac:dyDescent="0.25">
      <c r="A240" s="24"/>
      <c r="B240" s="50" t="s">
        <v>824</v>
      </c>
      <c r="C240" s="24"/>
      <c r="D240" s="24"/>
      <c r="E240" s="24"/>
      <c r="F240" s="47"/>
      <c r="G240" s="47"/>
    </row>
    <row r="241" spans="1:7" x14ac:dyDescent="0.25">
      <c r="A241" s="24" t="s">
        <v>859</v>
      </c>
      <c r="B241" s="24" t="s">
        <v>826</v>
      </c>
      <c r="C241" s="38">
        <v>13175.71929046</v>
      </c>
      <c r="D241" s="60">
        <v>200229</v>
      </c>
      <c r="E241" s="24"/>
      <c r="F241" s="39">
        <f>C241/C$249</f>
        <v>0.23617236604229086</v>
      </c>
      <c r="G241" s="39">
        <f>D241/D$249</f>
        <v>0.44843518340179078</v>
      </c>
    </row>
    <row r="242" spans="1:7" x14ac:dyDescent="0.25">
      <c r="A242" s="24" t="s">
        <v>860</v>
      </c>
      <c r="B242" s="24" t="s">
        <v>828</v>
      </c>
      <c r="C242" s="38">
        <v>7437.2641155299998</v>
      </c>
      <c r="D242" s="60">
        <v>58913</v>
      </c>
      <c r="E242" s="24"/>
      <c r="F242" s="39">
        <f t="shared" ref="F242:G247" si="4">C242/C$249</f>
        <v>0.13331160328513816</v>
      </c>
      <c r="G242" s="39">
        <f t="shared" si="4"/>
        <v>0.1319422359385988</v>
      </c>
    </row>
    <row r="243" spans="1:7" x14ac:dyDescent="0.25">
      <c r="A243" s="24" t="s">
        <v>861</v>
      </c>
      <c r="B243" s="24" t="s">
        <v>830</v>
      </c>
      <c r="C243" s="38">
        <v>8172.4163876800003</v>
      </c>
      <c r="D243" s="60">
        <v>53511</v>
      </c>
      <c r="E243" s="24"/>
      <c r="F243" s="39">
        <f t="shared" si="4"/>
        <v>0.14648907372811767</v>
      </c>
      <c r="G243" s="39">
        <f t="shared" si="4"/>
        <v>0.11984385428191334</v>
      </c>
    </row>
    <row r="244" spans="1:7" x14ac:dyDescent="0.25">
      <c r="A244" s="24" t="s">
        <v>862</v>
      </c>
      <c r="B244" s="24" t="s">
        <v>832</v>
      </c>
      <c r="C244" s="38">
        <v>8614.7856839399992</v>
      </c>
      <c r="D244" s="60">
        <v>48046</v>
      </c>
      <c r="E244" s="24"/>
      <c r="F244" s="39">
        <f t="shared" si="4"/>
        <v>0.1544184627093958</v>
      </c>
      <c r="G244" s="39">
        <f t="shared" si="4"/>
        <v>0.10760437709683632</v>
      </c>
    </row>
    <row r="245" spans="1:7" x14ac:dyDescent="0.25">
      <c r="A245" s="24" t="s">
        <v>863</v>
      </c>
      <c r="B245" s="24" t="s">
        <v>834</v>
      </c>
      <c r="C245" s="38">
        <v>8269.3816379</v>
      </c>
      <c r="D245" s="60">
        <v>41253</v>
      </c>
      <c r="E245" s="24"/>
      <c r="F245" s="39">
        <f t="shared" si="4"/>
        <v>0.14822715815929721</v>
      </c>
      <c r="G245" s="39">
        <f>D245/D$249</f>
        <v>9.2390695757727778E-2</v>
      </c>
    </row>
    <row r="246" spans="1:7" x14ac:dyDescent="0.25">
      <c r="A246" s="24" t="s">
        <v>864</v>
      </c>
      <c r="B246" s="24" t="s">
        <v>836</v>
      </c>
      <c r="C246" s="38">
        <v>6320.0377091299997</v>
      </c>
      <c r="D246" s="60">
        <v>28076</v>
      </c>
      <c r="E246" s="24"/>
      <c r="F246" s="39">
        <f t="shared" si="4"/>
        <v>0.11328552364670334</v>
      </c>
      <c r="G246" s="39">
        <f t="shared" si="4"/>
        <v>6.287933420827492E-2</v>
      </c>
    </row>
    <row r="247" spans="1:7" x14ac:dyDescent="0.25">
      <c r="A247" s="24" t="s">
        <v>865</v>
      </c>
      <c r="B247" s="24" t="s">
        <v>838</v>
      </c>
      <c r="C247" s="38">
        <v>3798.9682046900002</v>
      </c>
      <c r="D247" s="60">
        <v>16478</v>
      </c>
      <c r="E247" s="24"/>
      <c r="F247" s="39">
        <f t="shared" si="4"/>
        <v>6.8095812429056934E-2</v>
      </c>
      <c r="G247" s="39">
        <f t="shared" si="4"/>
        <v>3.6904319314858033E-2</v>
      </c>
    </row>
    <row r="248" spans="1:7" x14ac:dyDescent="0.25">
      <c r="A248" s="24" t="s">
        <v>866</v>
      </c>
      <c r="B248" s="24" t="s">
        <v>840</v>
      </c>
      <c r="C248" s="38">
        <f>SUM(C250:C255)</f>
        <v>0</v>
      </c>
      <c r="D248" s="60">
        <f>SUM(D250:D255)</f>
        <v>0</v>
      </c>
      <c r="E248" s="24"/>
      <c r="F248" s="47">
        <f>SUM(F250:F255)</f>
        <v>0</v>
      </c>
      <c r="G248" s="47">
        <f>SUM(G250:G255)</f>
        <v>0</v>
      </c>
    </row>
    <row r="249" spans="1:7" x14ac:dyDescent="0.25">
      <c r="A249" s="24" t="s">
        <v>867</v>
      </c>
      <c r="B249" s="62" t="s">
        <v>102</v>
      </c>
      <c r="C249" s="38">
        <f>SUM(C241:C248)</f>
        <v>55788.57302933</v>
      </c>
      <c r="D249" s="60">
        <f>SUM(D241:D248)</f>
        <v>446506</v>
      </c>
      <c r="E249" s="24"/>
      <c r="F249" s="47">
        <f>SUM(F241:F248)</f>
        <v>1</v>
      </c>
      <c r="G249" s="47">
        <f>SUM(G241:G248)</f>
        <v>1</v>
      </c>
    </row>
    <row r="250" spans="1:7" outlineLevel="1" x14ac:dyDescent="0.25">
      <c r="A250" s="24" t="s">
        <v>868</v>
      </c>
      <c r="B250" s="42" t="s">
        <v>843</v>
      </c>
      <c r="C250" s="38">
        <v>0</v>
      </c>
      <c r="D250" s="60">
        <v>0</v>
      </c>
      <c r="E250" s="24"/>
      <c r="F250" s="39">
        <f t="shared" ref="F250:G255" si="5">C250/C$249</f>
        <v>0</v>
      </c>
      <c r="G250" s="39">
        <f t="shared" si="5"/>
        <v>0</v>
      </c>
    </row>
    <row r="251" spans="1:7" outlineLevel="1" x14ac:dyDescent="0.25">
      <c r="A251" s="24" t="s">
        <v>869</v>
      </c>
      <c r="B251" s="42" t="s">
        <v>845</v>
      </c>
      <c r="C251" s="38">
        <v>0</v>
      </c>
      <c r="D251" s="60">
        <v>0</v>
      </c>
      <c r="E251" s="24"/>
      <c r="F251" s="39">
        <f t="shared" si="5"/>
        <v>0</v>
      </c>
      <c r="G251" s="39">
        <f t="shared" si="5"/>
        <v>0</v>
      </c>
    </row>
    <row r="252" spans="1:7" outlineLevel="1" x14ac:dyDescent="0.25">
      <c r="A252" s="24" t="s">
        <v>870</v>
      </c>
      <c r="B252" s="42" t="s">
        <v>847</v>
      </c>
      <c r="C252" s="38">
        <v>0</v>
      </c>
      <c r="D252" s="60">
        <v>0</v>
      </c>
      <c r="E252" s="24"/>
      <c r="F252" s="39">
        <f t="shared" si="5"/>
        <v>0</v>
      </c>
      <c r="G252" s="39">
        <f t="shared" si="5"/>
        <v>0</v>
      </c>
    </row>
    <row r="253" spans="1:7" outlineLevel="1" x14ac:dyDescent="0.25">
      <c r="A253" s="24" t="s">
        <v>871</v>
      </c>
      <c r="B253" s="42" t="s">
        <v>849</v>
      </c>
      <c r="C253" s="38">
        <v>0</v>
      </c>
      <c r="D253" s="60">
        <v>0</v>
      </c>
      <c r="E253" s="24"/>
      <c r="F253" s="39">
        <f t="shared" si="5"/>
        <v>0</v>
      </c>
      <c r="G253" s="39">
        <f t="shared" si="5"/>
        <v>0</v>
      </c>
    </row>
    <row r="254" spans="1:7" outlineLevel="1" x14ac:dyDescent="0.25">
      <c r="A254" s="24" t="s">
        <v>872</v>
      </c>
      <c r="B254" s="42" t="s">
        <v>851</v>
      </c>
      <c r="C254" s="38">
        <v>0</v>
      </c>
      <c r="D254" s="60">
        <v>0</v>
      </c>
      <c r="E254" s="24"/>
      <c r="F254" s="39">
        <f t="shared" si="5"/>
        <v>0</v>
      </c>
      <c r="G254" s="39">
        <f t="shared" si="5"/>
        <v>0</v>
      </c>
    </row>
    <row r="255" spans="1:7" outlineLevel="1" x14ac:dyDescent="0.25">
      <c r="A255" s="24" t="s">
        <v>873</v>
      </c>
      <c r="B255" s="42" t="s">
        <v>853</v>
      </c>
      <c r="C255" s="38">
        <v>0</v>
      </c>
      <c r="D255" s="60">
        <v>0</v>
      </c>
      <c r="E255" s="24"/>
      <c r="F255" s="39">
        <f t="shared" si="5"/>
        <v>0</v>
      </c>
      <c r="G255" s="39">
        <f t="shared" si="5"/>
        <v>0</v>
      </c>
    </row>
    <row r="256" spans="1:7" outlineLevel="1" x14ac:dyDescent="0.25">
      <c r="A256" s="24" t="s">
        <v>874</v>
      </c>
      <c r="B256" s="42"/>
      <c r="C256" s="24"/>
      <c r="D256" s="24"/>
      <c r="E256" s="24"/>
      <c r="F256" s="67"/>
      <c r="G256" s="67"/>
    </row>
    <row r="257" spans="1:7" outlineLevel="1" x14ac:dyDescent="0.25">
      <c r="A257" s="24" t="s">
        <v>875</v>
      </c>
      <c r="B257" s="42"/>
      <c r="C257" s="24"/>
      <c r="D257" s="24"/>
      <c r="E257" s="24"/>
      <c r="F257" s="67"/>
      <c r="G257" s="67"/>
    </row>
    <row r="258" spans="1:7" outlineLevel="1" x14ac:dyDescent="0.25">
      <c r="A258" s="24" t="s">
        <v>876</v>
      </c>
      <c r="B258" s="42"/>
      <c r="C258" s="24"/>
      <c r="D258" s="24"/>
      <c r="E258" s="24"/>
      <c r="F258" s="67"/>
      <c r="G258" s="67"/>
    </row>
    <row r="259" spans="1:7" x14ac:dyDescent="0.25">
      <c r="A259" s="35"/>
      <c r="B259" s="66" t="s">
        <v>877</v>
      </c>
      <c r="C259" s="35" t="s">
        <v>574</v>
      </c>
      <c r="D259" s="35"/>
      <c r="E259" s="45"/>
      <c r="F259" s="35"/>
      <c r="G259" s="35"/>
    </row>
    <row r="260" spans="1:7" x14ac:dyDescent="0.25">
      <c r="A260" s="24" t="s">
        <v>878</v>
      </c>
      <c r="B260" s="24" t="s">
        <v>879</v>
      </c>
      <c r="C260" s="41">
        <v>0.76995348119456763</v>
      </c>
      <c r="D260" s="24"/>
      <c r="E260" s="61"/>
      <c r="F260" s="61"/>
      <c r="G260" s="61"/>
    </row>
    <row r="261" spans="1:7" x14ac:dyDescent="0.25">
      <c r="A261" s="24" t="s">
        <v>880</v>
      </c>
      <c r="B261" s="24" t="s">
        <v>881</v>
      </c>
      <c r="C261" s="41">
        <v>4.321288122233502E-2</v>
      </c>
      <c r="D261" s="24"/>
      <c r="E261" s="61"/>
      <c r="F261" s="61"/>
      <c r="G261" s="19"/>
    </row>
    <row r="262" spans="1:7" x14ac:dyDescent="0.25">
      <c r="A262" s="24" t="s">
        <v>882</v>
      </c>
      <c r="B262" s="24" t="s">
        <v>883</v>
      </c>
      <c r="C262" s="41">
        <v>0.18683363758309735</v>
      </c>
      <c r="D262" s="24"/>
      <c r="E262" s="61"/>
      <c r="F262" s="61"/>
      <c r="G262" s="19"/>
    </row>
    <row r="263" spans="1:7" x14ac:dyDescent="0.25">
      <c r="A263" s="24" t="s">
        <v>884</v>
      </c>
      <c r="B263" s="24" t="s">
        <v>885</v>
      </c>
      <c r="C263" s="41">
        <v>0</v>
      </c>
      <c r="D263" s="24"/>
      <c r="E263" s="61"/>
      <c r="F263" s="61"/>
      <c r="G263" s="19"/>
    </row>
    <row r="264" spans="1:7" x14ac:dyDescent="0.25">
      <c r="A264" s="24" t="s">
        <v>886</v>
      </c>
      <c r="B264" s="50" t="s">
        <v>887</v>
      </c>
      <c r="C264" s="41">
        <v>0</v>
      </c>
      <c r="D264" s="57"/>
      <c r="E264" s="57"/>
      <c r="F264" s="58"/>
      <c r="G264" s="58"/>
    </row>
    <row r="265" spans="1:7" x14ac:dyDescent="0.25">
      <c r="A265" s="24" t="s">
        <v>888</v>
      </c>
      <c r="B265" s="24" t="s">
        <v>100</v>
      </c>
      <c r="C265" s="41"/>
      <c r="D265" s="24"/>
      <c r="E265" s="61"/>
      <c r="F265" s="61"/>
      <c r="G265" s="19"/>
    </row>
    <row r="266" spans="1:7" hidden="1" outlineLevel="1" x14ac:dyDescent="0.25">
      <c r="A266" s="24" t="s">
        <v>889</v>
      </c>
      <c r="B266" s="42" t="s">
        <v>890</v>
      </c>
      <c r="C266" s="68"/>
      <c r="D266" s="24"/>
      <c r="E266" s="61"/>
      <c r="F266" s="61"/>
      <c r="G266" s="19"/>
    </row>
    <row r="267" spans="1:7" hidden="1" outlineLevel="1" x14ac:dyDescent="0.25">
      <c r="A267" s="24" t="s">
        <v>891</v>
      </c>
      <c r="B267" s="42" t="s">
        <v>892</v>
      </c>
      <c r="C267" s="41"/>
      <c r="D267" s="24"/>
      <c r="E267" s="61"/>
      <c r="F267" s="61"/>
      <c r="G267" s="19"/>
    </row>
    <row r="268" spans="1:7" hidden="1" outlineLevel="1" x14ac:dyDescent="0.25">
      <c r="A268" s="24" t="s">
        <v>893</v>
      </c>
      <c r="B268" s="42" t="s">
        <v>894</v>
      </c>
      <c r="C268" s="41"/>
      <c r="D268" s="24"/>
      <c r="E268" s="61"/>
      <c r="F268" s="61"/>
      <c r="G268" s="19"/>
    </row>
    <row r="269" spans="1:7" hidden="1" outlineLevel="1" x14ac:dyDescent="0.25">
      <c r="A269" s="24" t="s">
        <v>895</v>
      </c>
      <c r="B269" s="42" t="s">
        <v>896</v>
      </c>
      <c r="C269" s="41"/>
      <c r="D269" s="24"/>
      <c r="E269" s="61"/>
      <c r="F269" s="61"/>
      <c r="G269" s="19"/>
    </row>
    <row r="270" spans="1:7" hidden="1" outlineLevel="1" x14ac:dyDescent="0.25">
      <c r="A270" s="24" t="s">
        <v>897</v>
      </c>
      <c r="B270" s="42" t="s">
        <v>104</v>
      </c>
      <c r="C270" s="41"/>
      <c r="D270" s="24"/>
      <c r="E270" s="61"/>
      <c r="F270" s="61"/>
      <c r="G270" s="19"/>
    </row>
    <row r="271" spans="1:7" hidden="1" outlineLevel="1" x14ac:dyDescent="0.25">
      <c r="A271" s="24" t="s">
        <v>898</v>
      </c>
      <c r="B271" s="42" t="s">
        <v>104</v>
      </c>
      <c r="C271" s="41"/>
      <c r="D271" s="24"/>
      <c r="E271" s="61"/>
      <c r="F271" s="61"/>
      <c r="G271" s="19"/>
    </row>
    <row r="272" spans="1:7" hidden="1" outlineLevel="1" x14ac:dyDescent="0.25">
      <c r="A272" s="24" t="s">
        <v>899</v>
      </c>
      <c r="B272" s="42" t="s">
        <v>104</v>
      </c>
      <c r="C272" s="41"/>
      <c r="D272" s="24"/>
      <c r="E272" s="61"/>
      <c r="F272" s="61"/>
      <c r="G272" s="19"/>
    </row>
    <row r="273" spans="1:7" hidden="1" outlineLevel="1" x14ac:dyDescent="0.25">
      <c r="A273" s="24" t="s">
        <v>900</v>
      </c>
      <c r="B273" s="42" t="s">
        <v>104</v>
      </c>
      <c r="C273" s="41"/>
      <c r="D273" s="24"/>
      <c r="E273" s="61"/>
      <c r="F273" s="61"/>
      <c r="G273" s="19"/>
    </row>
    <row r="274" spans="1:7" hidden="1" outlineLevel="1" x14ac:dyDescent="0.25">
      <c r="A274" s="24" t="s">
        <v>901</v>
      </c>
      <c r="B274" s="42" t="s">
        <v>104</v>
      </c>
      <c r="C274" s="41"/>
      <c r="D274" s="24"/>
      <c r="E274" s="61"/>
      <c r="F274" s="61"/>
      <c r="G274" s="19"/>
    </row>
    <row r="275" spans="1:7" hidden="1" outlineLevel="1" x14ac:dyDescent="0.25">
      <c r="A275" s="24" t="s">
        <v>902</v>
      </c>
      <c r="B275" s="42" t="s">
        <v>104</v>
      </c>
      <c r="C275" s="41"/>
      <c r="D275" s="24"/>
      <c r="E275" s="61"/>
      <c r="F275" s="61"/>
      <c r="G275" s="19"/>
    </row>
    <row r="276" spans="1:7" collapsed="1" x14ac:dyDescent="0.25">
      <c r="A276" s="35"/>
      <c r="B276" s="66" t="s">
        <v>903</v>
      </c>
      <c r="C276" s="35" t="s">
        <v>574</v>
      </c>
      <c r="D276" s="35"/>
      <c r="E276" s="45"/>
      <c r="F276" s="35"/>
      <c r="G276" s="37"/>
    </row>
    <row r="277" spans="1:7" x14ac:dyDescent="0.25">
      <c r="A277" s="24" t="s">
        <v>904</v>
      </c>
      <c r="B277" s="24" t="s">
        <v>905</v>
      </c>
      <c r="C277" s="41">
        <v>0</v>
      </c>
      <c r="D277" s="24"/>
      <c r="E277" s="19"/>
      <c r="F277" s="19"/>
      <c r="G277" s="19"/>
    </row>
    <row r="278" spans="1:7" x14ac:dyDescent="0.25">
      <c r="A278" s="24" t="s">
        <v>906</v>
      </c>
      <c r="B278" s="24" t="s">
        <v>907</v>
      </c>
      <c r="C278" s="41">
        <v>1</v>
      </c>
      <c r="D278" s="24"/>
      <c r="E278" s="19"/>
      <c r="F278" s="19"/>
      <c r="G278" s="19"/>
    </row>
    <row r="279" spans="1:7" x14ac:dyDescent="0.25">
      <c r="A279" s="24" t="s">
        <v>908</v>
      </c>
      <c r="B279" s="24" t="s">
        <v>100</v>
      </c>
      <c r="C279" s="41">
        <v>0</v>
      </c>
      <c r="D279" s="24"/>
      <c r="E279" s="19"/>
      <c r="F279" s="19"/>
      <c r="G279" s="19"/>
    </row>
    <row r="280" spans="1:7" hidden="1" outlineLevel="1" x14ac:dyDescent="0.25">
      <c r="A280" s="24" t="s">
        <v>909</v>
      </c>
      <c r="B280" s="24"/>
      <c r="C280" s="41"/>
      <c r="D280" s="24"/>
      <c r="E280" s="19"/>
      <c r="F280" s="19"/>
      <c r="G280" s="19"/>
    </row>
    <row r="281" spans="1:7" hidden="1" outlineLevel="1" x14ac:dyDescent="0.25">
      <c r="A281" s="24" t="s">
        <v>910</v>
      </c>
      <c r="B281" s="24"/>
      <c r="C281" s="41"/>
      <c r="D281" s="24"/>
      <c r="E281" s="19"/>
      <c r="F281" s="19"/>
      <c r="G281" s="19"/>
    </row>
    <row r="282" spans="1:7" hidden="1" outlineLevel="1" x14ac:dyDescent="0.25">
      <c r="A282" s="24" t="s">
        <v>911</v>
      </c>
      <c r="B282" s="24"/>
      <c r="C282" s="41"/>
      <c r="D282" s="24"/>
      <c r="E282" s="19"/>
      <c r="F282" s="19"/>
      <c r="G282" s="19"/>
    </row>
    <row r="283" spans="1:7" hidden="1" outlineLevel="1" x14ac:dyDescent="0.25">
      <c r="A283" s="24" t="s">
        <v>912</v>
      </c>
      <c r="B283" s="24"/>
      <c r="C283" s="41"/>
      <c r="D283" s="24"/>
      <c r="E283" s="19"/>
      <c r="F283" s="19"/>
      <c r="G283" s="19"/>
    </row>
    <row r="284" spans="1:7" hidden="1" outlineLevel="1" x14ac:dyDescent="0.25">
      <c r="A284" s="24" t="s">
        <v>913</v>
      </c>
      <c r="B284" s="24"/>
      <c r="C284" s="41"/>
      <c r="D284" s="24"/>
      <c r="E284" s="19"/>
      <c r="F284" s="19"/>
      <c r="G284" s="19"/>
    </row>
    <row r="285" spans="1:7" hidden="1" outlineLevel="1" x14ac:dyDescent="0.25">
      <c r="A285" s="24" t="s">
        <v>914</v>
      </c>
      <c r="B285" s="24"/>
      <c r="C285" s="41"/>
      <c r="D285" s="24"/>
      <c r="E285" s="19"/>
      <c r="F285" s="19"/>
      <c r="G285" s="19"/>
    </row>
    <row r="286" spans="1:7" collapsed="1" x14ac:dyDescent="0.25">
      <c r="A286" s="36"/>
      <c r="B286" s="36" t="s">
        <v>915</v>
      </c>
      <c r="C286" s="36" t="s">
        <v>61</v>
      </c>
      <c r="D286" s="36" t="s">
        <v>916</v>
      </c>
      <c r="E286" s="36"/>
      <c r="F286" s="36" t="s">
        <v>574</v>
      </c>
      <c r="G286" s="36" t="s">
        <v>917</v>
      </c>
    </row>
    <row r="287" spans="1:7" x14ac:dyDescent="0.25">
      <c r="A287" s="24" t="s">
        <v>918</v>
      </c>
      <c r="B287" s="411" t="s">
        <v>919</v>
      </c>
      <c r="C287" s="24"/>
      <c r="D287" s="24"/>
      <c r="E287" s="27"/>
      <c r="F287" s="39" t="str">
        <f>IF($C$305=0,"",IF(C287="[For completion]","",C287/$C$305))</f>
        <v/>
      </c>
      <c r="G287" s="39" t="str">
        <f>IF($D$305=0,"",IF(D287="[For completion]","",D287/$D$305))</f>
        <v/>
      </c>
    </row>
    <row r="288" spans="1:7" x14ac:dyDescent="0.25">
      <c r="A288" s="24" t="s">
        <v>920</v>
      </c>
      <c r="B288" s="50" t="s">
        <v>919</v>
      </c>
      <c r="C288" s="24"/>
      <c r="D288" s="24"/>
      <c r="E288" s="27"/>
      <c r="F288" s="39" t="str">
        <f t="shared" ref="F288:F304" si="6">IF($C$305=0,"",IF(C288="[For completion]","",C288/$C$305))</f>
        <v/>
      </c>
      <c r="G288" s="39" t="str">
        <f t="shared" ref="G288:G304" si="7">IF($D$305=0,"",IF(D288="[For completion]","",D288/$D$305))</f>
        <v/>
      </c>
    </row>
    <row r="289" spans="1:7" x14ac:dyDescent="0.25">
      <c r="A289" s="24" t="s">
        <v>921</v>
      </c>
      <c r="B289" s="50" t="s">
        <v>919</v>
      </c>
      <c r="C289" s="24"/>
      <c r="D289" s="24"/>
      <c r="E289" s="27"/>
      <c r="F289" s="39" t="str">
        <f t="shared" si="6"/>
        <v/>
      </c>
      <c r="G289" s="39" t="str">
        <f t="shared" si="7"/>
        <v/>
      </c>
    </row>
    <row r="290" spans="1:7" x14ac:dyDescent="0.25">
      <c r="A290" s="24" t="s">
        <v>922</v>
      </c>
      <c r="B290" s="50" t="s">
        <v>919</v>
      </c>
      <c r="C290" s="24"/>
      <c r="D290" s="24"/>
      <c r="E290" s="27"/>
      <c r="F290" s="39" t="str">
        <f t="shared" si="6"/>
        <v/>
      </c>
      <c r="G290" s="39" t="str">
        <f t="shared" si="7"/>
        <v/>
      </c>
    </row>
    <row r="291" spans="1:7" x14ac:dyDescent="0.25">
      <c r="A291" s="24" t="s">
        <v>923</v>
      </c>
      <c r="B291" s="50" t="s">
        <v>919</v>
      </c>
      <c r="C291" s="24"/>
      <c r="D291" s="24"/>
      <c r="E291" s="27"/>
      <c r="F291" s="39" t="str">
        <f t="shared" si="6"/>
        <v/>
      </c>
      <c r="G291" s="39" t="str">
        <f t="shared" si="7"/>
        <v/>
      </c>
    </row>
    <row r="292" spans="1:7" x14ac:dyDescent="0.25">
      <c r="A292" s="24" t="s">
        <v>924</v>
      </c>
      <c r="B292" s="50" t="s">
        <v>919</v>
      </c>
      <c r="C292" s="24"/>
      <c r="D292" s="24"/>
      <c r="E292" s="27"/>
      <c r="F292" s="39" t="str">
        <f t="shared" si="6"/>
        <v/>
      </c>
      <c r="G292" s="39" t="str">
        <f t="shared" si="7"/>
        <v/>
      </c>
    </row>
    <row r="293" spans="1:7" x14ac:dyDescent="0.25">
      <c r="A293" s="24" t="s">
        <v>925</v>
      </c>
      <c r="B293" s="50" t="s">
        <v>919</v>
      </c>
      <c r="C293" s="24"/>
      <c r="D293" s="24"/>
      <c r="E293" s="27"/>
      <c r="F293" s="39" t="str">
        <f t="shared" si="6"/>
        <v/>
      </c>
      <c r="G293" s="39" t="str">
        <f t="shared" si="7"/>
        <v/>
      </c>
    </row>
    <row r="294" spans="1:7" x14ac:dyDescent="0.25">
      <c r="A294" s="24" t="s">
        <v>926</v>
      </c>
      <c r="B294" s="50" t="s">
        <v>919</v>
      </c>
      <c r="C294" s="24"/>
      <c r="D294" s="24"/>
      <c r="E294" s="27"/>
      <c r="F294" s="39" t="str">
        <f t="shared" si="6"/>
        <v/>
      </c>
      <c r="G294" s="39" t="str">
        <f t="shared" si="7"/>
        <v/>
      </c>
    </row>
    <row r="295" spans="1:7" x14ac:dyDescent="0.25">
      <c r="A295" s="24" t="s">
        <v>927</v>
      </c>
      <c r="B295" s="50" t="s">
        <v>919</v>
      </c>
      <c r="C295" s="24"/>
      <c r="D295" s="24"/>
      <c r="E295" s="27"/>
      <c r="F295" s="39" t="str">
        <f t="shared" si="6"/>
        <v/>
      </c>
      <c r="G295" s="39" t="str">
        <f t="shared" si="7"/>
        <v/>
      </c>
    </row>
    <row r="296" spans="1:7" x14ac:dyDescent="0.25">
      <c r="A296" s="24" t="s">
        <v>928</v>
      </c>
      <c r="B296" s="50" t="s">
        <v>919</v>
      </c>
      <c r="C296" s="24"/>
      <c r="D296" s="24"/>
      <c r="E296" s="27"/>
      <c r="F296" s="39" t="str">
        <f t="shared" si="6"/>
        <v/>
      </c>
      <c r="G296" s="39" t="str">
        <f t="shared" si="7"/>
        <v/>
      </c>
    </row>
    <row r="297" spans="1:7" x14ac:dyDescent="0.25">
      <c r="A297" s="24" t="s">
        <v>929</v>
      </c>
      <c r="B297" s="50" t="s">
        <v>919</v>
      </c>
      <c r="C297" s="24"/>
      <c r="D297" s="24"/>
      <c r="E297" s="27"/>
      <c r="F297" s="39" t="str">
        <f t="shared" si="6"/>
        <v/>
      </c>
      <c r="G297" s="39" t="str">
        <f t="shared" si="7"/>
        <v/>
      </c>
    </row>
    <row r="298" spans="1:7" x14ac:dyDescent="0.25">
      <c r="A298" s="24" t="s">
        <v>930</v>
      </c>
      <c r="B298" s="50" t="s">
        <v>919</v>
      </c>
      <c r="C298" s="24"/>
      <c r="D298" s="24"/>
      <c r="E298" s="27"/>
      <c r="F298" s="39" t="str">
        <f t="shared" si="6"/>
        <v/>
      </c>
      <c r="G298" s="39" t="str">
        <f t="shared" si="7"/>
        <v/>
      </c>
    </row>
    <row r="299" spans="1:7" x14ac:dyDescent="0.25">
      <c r="A299" s="24" t="s">
        <v>931</v>
      </c>
      <c r="B299" s="50" t="s">
        <v>919</v>
      </c>
      <c r="C299" s="24"/>
      <c r="D299" s="24"/>
      <c r="E299" s="27"/>
      <c r="F299" s="39" t="str">
        <f t="shared" si="6"/>
        <v/>
      </c>
      <c r="G299" s="39" t="str">
        <f t="shared" si="7"/>
        <v/>
      </c>
    </row>
    <row r="300" spans="1:7" x14ac:dyDescent="0.25">
      <c r="A300" s="24" t="s">
        <v>932</v>
      </c>
      <c r="B300" s="50" t="s">
        <v>919</v>
      </c>
      <c r="C300" s="24"/>
      <c r="D300" s="24"/>
      <c r="E300" s="27"/>
      <c r="F300" s="39" t="str">
        <f t="shared" si="6"/>
        <v/>
      </c>
      <c r="G300" s="39" t="str">
        <f t="shared" si="7"/>
        <v/>
      </c>
    </row>
    <row r="301" spans="1:7" x14ac:dyDescent="0.25">
      <c r="A301" s="24" t="s">
        <v>933</v>
      </c>
      <c r="B301" s="50" t="s">
        <v>919</v>
      </c>
      <c r="C301" s="24"/>
      <c r="D301" s="24"/>
      <c r="E301" s="27"/>
      <c r="F301" s="39" t="str">
        <f t="shared" si="6"/>
        <v/>
      </c>
      <c r="G301" s="39" t="str">
        <f t="shared" si="7"/>
        <v/>
      </c>
    </row>
    <row r="302" spans="1:7" x14ac:dyDescent="0.25">
      <c r="A302" s="24" t="s">
        <v>934</v>
      </c>
      <c r="B302" s="50" t="s">
        <v>919</v>
      </c>
      <c r="C302" s="24"/>
      <c r="D302" s="24"/>
      <c r="E302" s="27"/>
      <c r="F302" s="39" t="str">
        <f t="shared" si="6"/>
        <v/>
      </c>
      <c r="G302" s="39" t="str">
        <f t="shared" si="7"/>
        <v/>
      </c>
    </row>
    <row r="303" spans="1:7" x14ac:dyDescent="0.25">
      <c r="A303" s="24" t="s">
        <v>935</v>
      </c>
      <c r="B303" s="50" t="s">
        <v>919</v>
      </c>
      <c r="C303" s="24"/>
      <c r="D303" s="24"/>
      <c r="E303" s="27"/>
      <c r="F303" s="39" t="str">
        <f t="shared" si="6"/>
        <v/>
      </c>
      <c r="G303" s="39" t="str">
        <f t="shared" si="7"/>
        <v/>
      </c>
    </row>
    <row r="304" spans="1:7" x14ac:dyDescent="0.25">
      <c r="A304" s="24" t="s">
        <v>936</v>
      </c>
      <c r="B304" s="50" t="s">
        <v>937</v>
      </c>
      <c r="C304" s="24"/>
      <c r="D304" s="24"/>
      <c r="E304" s="27"/>
      <c r="F304" s="39" t="str">
        <f t="shared" si="6"/>
        <v/>
      </c>
      <c r="G304" s="39" t="str">
        <f t="shared" si="7"/>
        <v/>
      </c>
    </row>
    <row r="305" spans="1:7" x14ac:dyDescent="0.25">
      <c r="A305" s="24" t="s">
        <v>938</v>
      </c>
      <c r="B305" s="50" t="s">
        <v>102</v>
      </c>
      <c r="C305" s="24">
        <f>SUM(C287:C304)</f>
        <v>0</v>
      </c>
      <c r="D305" s="24">
        <f>SUM(D287:D304)</f>
        <v>0</v>
      </c>
      <c r="E305" s="27"/>
      <c r="F305" s="47">
        <f>SUM(F287:F304)</f>
        <v>0</v>
      </c>
      <c r="G305" s="47">
        <f>SUM(G287:G304)</f>
        <v>0</v>
      </c>
    </row>
    <row r="306" spans="1:7" hidden="1" outlineLevel="1" x14ac:dyDescent="0.25">
      <c r="A306" s="24" t="s">
        <v>939</v>
      </c>
      <c r="B306" s="50"/>
      <c r="C306" s="24"/>
      <c r="D306" s="24"/>
      <c r="E306" s="27"/>
      <c r="F306" s="27"/>
      <c r="G306" s="27"/>
    </row>
    <row r="307" spans="1:7" hidden="1" outlineLevel="1" x14ac:dyDescent="0.25">
      <c r="A307" s="24" t="s">
        <v>940</v>
      </c>
      <c r="B307" s="50"/>
      <c r="C307" s="24"/>
      <c r="D307" s="24"/>
      <c r="E307" s="27"/>
      <c r="F307" s="27"/>
      <c r="G307" s="27"/>
    </row>
    <row r="308" spans="1:7" hidden="1" outlineLevel="1" x14ac:dyDescent="0.25">
      <c r="A308" s="24" t="s">
        <v>941</v>
      </c>
      <c r="B308" s="50"/>
      <c r="C308" s="24"/>
      <c r="D308" s="24"/>
      <c r="E308" s="27"/>
      <c r="F308" s="27"/>
      <c r="G308" s="27"/>
    </row>
    <row r="309" spans="1:7" x14ac:dyDescent="0.25">
      <c r="A309" s="36"/>
      <c r="B309" s="36" t="s">
        <v>942</v>
      </c>
      <c r="C309" s="36" t="s">
        <v>61</v>
      </c>
      <c r="D309" s="36" t="s">
        <v>916</v>
      </c>
      <c r="E309" s="36"/>
      <c r="F309" s="36" t="s">
        <v>574</v>
      </c>
      <c r="G309" s="36" t="s">
        <v>917</v>
      </c>
    </row>
    <row r="310" spans="1:7" x14ac:dyDescent="0.25">
      <c r="A310" s="24" t="s">
        <v>943</v>
      </c>
      <c r="B310" s="50" t="s">
        <v>919</v>
      </c>
      <c r="C310" s="24"/>
      <c r="D310" s="24"/>
      <c r="E310" s="27"/>
      <c r="F310" s="39" t="str">
        <f>IF($C$328=0,"",IF(C310="[For completion]","",C310/$C$328))</f>
        <v/>
      </c>
      <c r="G310" s="39" t="str">
        <f>IF($D$328=0,"",IF(D310="[For completion]","",D310/$D$328))</f>
        <v/>
      </c>
    </row>
    <row r="311" spans="1:7" x14ac:dyDescent="0.25">
      <c r="A311" s="24" t="s">
        <v>944</v>
      </c>
      <c r="B311" s="50" t="s">
        <v>919</v>
      </c>
      <c r="C311" s="24"/>
      <c r="D311" s="24"/>
      <c r="E311" s="27"/>
      <c r="F311" s="27"/>
      <c r="G311" s="27"/>
    </row>
    <row r="312" spans="1:7" x14ac:dyDescent="0.25">
      <c r="A312" s="24" t="s">
        <v>945</v>
      </c>
      <c r="B312" s="50" t="s">
        <v>919</v>
      </c>
      <c r="C312" s="24"/>
      <c r="D312" s="24"/>
      <c r="E312" s="27"/>
      <c r="F312" s="27"/>
      <c r="G312" s="27"/>
    </row>
    <row r="313" spans="1:7" x14ac:dyDescent="0.25">
      <c r="A313" s="24" t="s">
        <v>946</v>
      </c>
      <c r="B313" s="50" t="s">
        <v>919</v>
      </c>
      <c r="C313" s="24"/>
      <c r="D313" s="24"/>
      <c r="E313" s="27"/>
      <c r="F313" s="27"/>
      <c r="G313" s="27"/>
    </row>
    <row r="314" spans="1:7" x14ac:dyDescent="0.25">
      <c r="A314" s="24" t="s">
        <v>947</v>
      </c>
      <c r="B314" s="50" t="s">
        <v>919</v>
      </c>
      <c r="C314" s="24"/>
      <c r="D314" s="24"/>
      <c r="E314" s="27"/>
      <c r="F314" s="27"/>
      <c r="G314" s="27"/>
    </row>
    <row r="315" spans="1:7" x14ac:dyDescent="0.25">
      <c r="A315" s="24" t="s">
        <v>948</v>
      </c>
      <c r="B315" s="50" t="s">
        <v>919</v>
      </c>
      <c r="C315" s="24"/>
      <c r="D315" s="24"/>
      <c r="E315" s="27"/>
      <c r="F315" s="27"/>
      <c r="G315" s="27"/>
    </row>
    <row r="316" spans="1:7" x14ac:dyDescent="0.25">
      <c r="A316" s="24" t="s">
        <v>949</v>
      </c>
      <c r="B316" s="50" t="s">
        <v>919</v>
      </c>
      <c r="C316" s="24"/>
      <c r="D316" s="24"/>
      <c r="E316" s="27"/>
      <c r="F316" s="27"/>
      <c r="G316" s="27"/>
    </row>
    <row r="317" spans="1:7" x14ac:dyDescent="0.25">
      <c r="A317" s="24" t="s">
        <v>950</v>
      </c>
      <c r="B317" s="50" t="s">
        <v>919</v>
      </c>
      <c r="C317" s="24"/>
      <c r="D317" s="24"/>
      <c r="E317" s="27"/>
      <c r="F317" s="27"/>
      <c r="G317" s="27"/>
    </row>
    <row r="318" spans="1:7" x14ac:dyDescent="0.25">
      <c r="A318" s="24" t="s">
        <v>951</v>
      </c>
      <c r="B318" s="50" t="s">
        <v>919</v>
      </c>
      <c r="C318" s="24"/>
      <c r="D318" s="24"/>
      <c r="E318" s="27"/>
      <c r="F318" s="27"/>
      <c r="G318" s="27"/>
    </row>
    <row r="319" spans="1:7" x14ac:dyDescent="0.25">
      <c r="A319" s="24" t="s">
        <v>952</v>
      </c>
      <c r="B319" s="50" t="s">
        <v>919</v>
      </c>
      <c r="C319" s="24"/>
      <c r="D319" s="24"/>
      <c r="E319" s="27"/>
      <c r="F319" s="27"/>
      <c r="G319" s="27"/>
    </row>
    <row r="320" spans="1:7" x14ac:dyDescent="0.25">
      <c r="A320" s="24" t="s">
        <v>953</v>
      </c>
      <c r="B320" s="50" t="s">
        <v>919</v>
      </c>
      <c r="C320" s="24"/>
      <c r="D320" s="24"/>
      <c r="E320" s="27"/>
      <c r="F320" s="27"/>
      <c r="G320" s="27"/>
    </row>
    <row r="321" spans="1:7" x14ac:dyDescent="0.25">
      <c r="A321" s="24" t="s">
        <v>954</v>
      </c>
      <c r="B321" s="50" t="s">
        <v>919</v>
      </c>
      <c r="C321" s="24"/>
      <c r="D321" s="24"/>
      <c r="E321" s="27"/>
      <c r="F321" s="27"/>
      <c r="G321" s="27"/>
    </row>
    <row r="322" spans="1:7" x14ac:dyDescent="0.25">
      <c r="A322" s="24" t="s">
        <v>955</v>
      </c>
      <c r="B322" s="50" t="s">
        <v>919</v>
      </c>
      <c r="C322" s="24"/>
      <c r="D322" s="24"/>
      <c r="E322" s="27"/>
      <c r="F322" s="27"/>
      <c r="G322" s="27"/>
    </row>
    <row r="323" spans="1:7" x14ac:dyDescent="0.25">
      <c r="A323" s="24" t="s">
        <v>956</v>
      </c>
      <c r="B323" s="50" t="s">
        <v>919</v>
      </c>
      <c r="C323" s="24"/>
      <c r="D323" s="24"/>
      <c r="E323" s="27"/>
      <c r="F323" s="27"/>
      <c r="G323" s="27"/>
    </row>
    <row r="324" spans="1:7" x14ac:dyDescent="0.25">
      <c r="A324" s="24" t="s">
        <v>957</v>
      </c>
      <c r="B324" s="50" t="s">
        <v>919</v>
      </c>
      <c r="C324" s="24"/>
      <c r="D324" s="24"/>
      <c r="E324" s="27"/>
      <c r="F324" s="27"/>
      <c r="G324" s="27"/>
    </row>
    <row r="325" spans="1:7" x14ac:dyDescent="0.25">
      <c r="A325" s="24" t="s">
        <v>958</v>
      </c>
      <c r="B325" s="50" t="s">
        <v>919</v>
      </c>
      <c r="C325" s="24"/>
      <c r="D325" s="24"/>
      <c r="E325" s="27"/>
      <c r="F325" s="27"/>
      <c r="G325" s="27"/>
    </row>
    <row r="326" spans="1:7" x14ac:dyDescent="0.25">
      <c r="A326" s="24" t="s">
        <v>959</v>
      </c>
      <c r="B326" s="50" t="s">
        <v>919</v>
      </c>
      <c r="C326" s="24"/>
      <c r="D326" s="24"/>
      <c r="E326" s="27"/>
      <c r="F326" s="27"/>
      <c r="G326" s="27"/>
    </row>
    <row r="327" spans="1:7" x14ac:dyDescent="0.25">
      <c r="A327" s="24" t="s">
        <v>960</v>
      </c>
      <c r="B327" s="50" t="s">
        <v>937</v>
      </c>
      <c r="C327" s="24"/>
      <c r="D327" s="24"/>
      <c r="E327" s="27"/>
      <c r="F327" s="27"/>
      <c r="G327" s="27"/>
    </row>
    <row r="328" spans="1:7" x14ac:dyDescent="0.25">
      <c r="A328" s="24" t="s">
        <v>961</v>
      </c>
      <c r="B328" s="50" t="s">
        <v>102</v>
      </c>
      <c r="C328" s="24">
        <f>SUM(C310:C327)</f>
        <v>0</v>
      </c>
      <c r="D328" s="24">
        <f>SUM(D310:D327)</f>
        <v>0</v>
      </c>
      <c r="E328" s="27"/>
      <c r="F328" s="47">
        <f>SUM(F310:F327)</f>
        <v>0</v>
      </c>
      <c r="G328" s="47">
        <f>SUM(G310:G327)</f>
        <v>0</v>
      </c>
    </row>
    <row r="329" spans="1:7" hidden="1" outlineLevel="1" x14ac:dyDescent="0.25">
      <c r="A329" s="24" t="s">
        <v>962</v>
      </c>
      <c r="B329" s="50"/>
      <c r="C329" s="24"/>
      <c r="D329" s="24"/>
      <c r="E329" s="27"/>
      <c r="F329" s="27"/>
      <c r="G329" s="27"/>
    </row>
    <row r="330" spans="1:7" hidden="1" outlineLevel="1" x14ac:dyDescent="0.25">
      <c r="A330" s="24" t="s">
        <v>963</v>
      </c>
      <c r="B330" s="50"/>
      <c r="C330" s="24"/>
      <c r="D330" s="24"/>
      <c r="E330" s="27"/>
      <c r="F330" s="27"/>
      <c r="G330" s="27"/>
    </row>
    <row r="331" spans="1:7" hidden="1" outlineLevel="1" x14ac:dyDescent="0.25">
      <c r="A331" s="24" t="s">
        <v>964</v>
      </c>
      <c r="B331" s="50"/>
      <c r="C331" s="24"/>
      <c r="D331" s="24"/>
      <c r="E331" s="27"/>
      <c r="F331" s="27"/>
      <c r="G331" s="27"/>
    </row>
    <row r="332" spans="1:7" x14ac:dyDescent="0.25">
      <c r="A332" s="36"/>
      <c r="B332" s="36" t="s">
        <v>965</v>
      </c>
      <c r="C332" s="36" t="s">
        <v>61</v>
      </c>
      <c r="D332" s="36" t="s">
        <v>916</v>
      </c>
      <c r="E332" s="36"/>
      <c r="F332" s="36" t="s">
        <v>574</v>
      </c>
      <c r="G332" s="36" t="s">
        <v>917</v>
      </c>
    </row>
    <row r="333" spans="1:7" x14ac:dyDescent="0.25">
      <c r="A333" s="24" t="s">
        <v>966</v>
      </c>
      <c r="B333" s="50" t="s">
        <v>967</v>
      </c>
      <c r="C333" s="24"/>
      <c r="D333" s="24"/>
      <c r="E333" s="27"/>
      <c r="F333" s="39" t="str">
        <f t="shared" ref="F333:F340" si="8">IF($C$347=0,"",IF(C333="[For completion]","",C333/$C$347))</f>
        <v/>
      </c>
      <c r="G333" s="39" t="str">
        <f t="shared" ref="G333:G340" si="9">IF($D$347=0,"",IF(D333="[For completion]","",D333/$D$347))</f>
        <v/>
      </c>
    </row>
    <row r="334" spans="1:7" x14ac:dyDescent="0.25">
      <c r="A334" s="24" t="s">
        <v>968</v>
      </c>
      <c r="B334" s="50" t="s">
        <v>969</v>
      </c>
      <c r="C334" s="24"/>
      <c r="D334" s="24"/>
      <c r="E334" s="27"/>
      <c r="F334" s="39" t="str">
        <f t="shared" si="8"/>
        <v/>
      </c>
      <c r="G334" s="39" t="str">
        <f t="shared" si="9"/>
        <v/>
      </c>
    </row>
    <row r="335" spans="1:7" x14ac:dyDescent="0.25">
      <c r="A335" s="24" t="s">
        <v>970</v>
      </c>
      <c r="B335" s="411" t="s">
        <v>971</v>
      </c>
      <c r="C335" s="24"/>
      <c r="D335" s="24"/>
      <c r="E335" s="27"/>
      <c r="F335" s="39" t="str">
        <f t="shared" si="8"/>
        <v/>
      </c>
      <c r="G335" s="39" t="str">
        <f t="shared" si="9"/>
        <v/>
      </c>
    </row>
    <row r="336" spans="1:7" x14ac:dyDescent="0.25">
      <c r="A336" s="24" t="s">
        <v>972</v>
      </c>
      <c r="B336" s="50" t="s">
        <v>973</v>
      </c>
      <c r="C336" s="24"/>
      <c r="D336" s="24"/>
      <c r="E336" s="27"/>
      <c r="F336" s="39" t="str">
        <f t="shared" si="8"/>
        <v/>
      </c>
      <c r="G336" s="39" t="str">
        <f t="shared" si="9"/>
        <v/>
      </c>
    </row>
    <row r="337" spans="1:7" x14ac:dyDescent="0.25">
      <c r="A337" s="24" t="s">
        <v>974</v>
      </c>
      <c r="B337" s="50" t="s">
        <v>975</v>
      </c>
      <c r="C337" s="24"/>
      <c r="D337" s="24"/>
      <c r="E337" s="27"/>
      <c r="F337" s="39" t="str">
        <f t="shared" si="8"/>
        <v/>
      </c>
      <c r="G337" s="39" t="str">
        <f t="shared" si="9"/>
        <v/>
      </c>
    </row>
    <row r="338" spans="1:7" x14ac:dyDescent="0.25">
      <c r="A338" s="24" t="s">
        <v>976</v>
      </c>
      <c r="B338" s="50" t="s">
        <v>977</v>
      </c>
      <c r="C338" s="24"/>
      <c r="D338" s="24"/>
      <c r="E338" s="27"/>
      <c r="F338" s="39" t="str">
        <f t="shared" si="8"/>
        <v/>
      </c>
      <c r="G338" s="39" t="str">
        <f t="shared" si="9"/>
        <v/>
      </c>
    </row>
    <row r="339" spans="1:7" x14ac:dyDescent="0.25">
      <c r="A339" s="24" t="s">
        <v>978</v>
      </c>
      <c r="B339" s="50" t="s">
        <v>979</v>
      </c>
      <c r="C339" s="24"/>
      <c r="D339" s="24"/>
      <c r="E339" s="27"/>
      <c r="F339" s="39" t="str">
        <f t="shared" si="8"/>
        <v/>
      </c>
      <c r="G339" s="39" t="str">
        <f t="shared" si="9"/>
        <v/>
      </c>
    </row>
    <row r="340" spans="1:7" x14ac:dyDescent="0.25">
      <c r="A340" s="24" t="s">
        <v>980</v>
      </c>
      <c r="B340" s="50" t="s">
        <v>981</v>
      </c>
      <c r="C340" s="24"/>
      <c r="D340" s="24"/>
      <c r="E340" s="27"/>
      <c r="F340" s="39" t="str">
        <f t="shared" si="8"/>
        <v/>
      </c>
      <c r="G340" s="39" t="str">
        <f t="shared" si="9"/>
        <v/>
      </c>
    </row>
    <row r="341" spans="1:7" s="420" customFormat="1" x14ac:dyDescent="0.25">
      <c r="A341" s="410" t="s">
        <v>982</v>
      </c>
      <c r="B341" s="411" t="s">
        <v>983</v>
      </c>
      <c r="C341" s="410"/>
      <c r="D341" s="410"/>
      <c r="E341" s="27"/>
      <c r="F341" s="412"/>
      <c r="G341" s="412"/>
    </row>
    <row r="342" spans="1:7" s="420" customFormat="1" x14ac:dyDescent="0.25">
      <c r="A342" s="410" t="s">
        <v>984</v>
      </c>
      <c r="B342" s="411" t="s">
        <v>985</v>
      </c>
      <c r="C342" s="410"/>
      <c r="D342" s="410"/>
      <c r="E342" s="27"/>
      <c r="F342" s="412"/>
      <c r="G342" s="412"/>
    </row>
    <row r="343" spans="1:7" s="420" customFormat="1" x14ac:dyDescent="0.25">
      <c r="A343" s="410" t="s">
        <v>986</v>
      </c>
      <c r="B343" s="411" t="s">
        <v>987</v>
      </c>
      <c r="C343" s="410"/>
      <c r="D343" s="410"/>
      <c r="E343" s="27"/>
      <c r="F343" s="412"/>
      <c r="G343" s="412"/>
    </row>
    <row r="344" spans="1:7" x14ac:dyDescent="0.25">
      <c r="A344" s="24" t="s">
        <v>988</v>
      </c>
      <c r="B344" s="50" t="s">
        <v>989</v>
      </c>
      <c r="C344" s="24"/>
      <c r="D344" s="24"/>
      <c r="E344" s="27"/>
      <c r="F344" s="39" t="str">
        <f>IF($C$347=0,"",IF(C344="[For completion]","",C344/$C$347))</f>
        <v/>
      </c>
      <c r="G344" s="39" t="str">
        <f>IF($D$347=0,"",IF(D344="[For completion]","",D344/$D$347))</f>
        <v/>
      </c>
    </row>
    <row r="345" spans="1:7" x14ac:dyDescent="0.25">
      <c r="A345" s="24" t="s">
        <v>990</v>
      </c>
      <c r="B345" s="24" t="s">
        <v>937</v>
      </c>
      <c r="C345" s="24"/>
      <c r="D345" s="24"/>
      <c r="F345" s="39" t="str">
        <f>IF($C$347=0,"",IF(C345="[For completion]","",C345/$C$347))</f>
        <v/>
      </c>
      <c r="G345" s="39" t="str">
        <f>IF($D$347=0,"",IF(D345="[For completion]","",D345/$D$347))</f>
        <v/>
      </c>
    </row>
    <row r="346" spans="1:7" s="420" customFormat="1" x14ac:dyDescent="0.25">
      <c r="A346" s="410" t="s">
        <v>991</v>
      </c>
      <c r="B346" s="411" t="s">
        <v>102</v>
      </c>
      <c r="C346" s="410">
        <f>SUM(C333:C345)</f>
        <v>0</v>
      </c>
      <c r="D346" s="410">
        <f>SUM(D333:D345)</f>
        <v>0</v>
      </c>
      <c r="E346" s="27"/>
      <c r="F346" s="47">
        <f>SUM(F333:F345)</f>
        <v>0</v>
      </c>
      <c r="G346" s="47">
        <f>SUM(G333:G345)</f>
        <v>0</v>
      </c>
    </row>
    <row r="347" spans="1:7" hidden="1" x14ac:dyDescent="0.25">
      <c r="A347" s="24" t="s">
        <v>992</v>
      </c>
      <c r="B347" s="50"/>
      <c r="C347" s="24"/>
      <c r="D347" s="24"/>
      <c r="E347" s="27"/>
      <c r="F347" s="47"/>
      <c r="G347" s="47"/>
    </row>
    <row r="348" spans="1:7" s="423" customFormat="1" hidden="1" x14ac:dyDescent="0.25">
      <c r="A348" s="410" t="s">
        <v>993</v>
      </c>
      <c r="B348" s="411"/>
      <c r="C348" s="410"/>
      <c r="D348" s="410"/>
      <c r="E348" s="27"/>
      <c r="F348" s="47"/>
      <c r="G348" s="47"/>
    </row>
    <row r="349" spans="1:7" s="423" customFormat="1" hidden="1" x14ac:dyDescent="0.25">
      <c r="A349" s="410" t="s">
        <v>994</v>
      </c>
      <c r="B349" s="411"/>
      <c r="C349" s="410"/>
      <c r="D349" s="410"/>
      <c r="E349" s="27"/>
      <c r="F349" s="47"/>
      <c r="G349" s="47"/>
    </row>
    <row r="350" spans="1:7" s="423" customFormat="1" hidden="1" x14ac:dyDescent="0.25">
      <c r="A350" s="410" t="s">
        <v>995</v>
      </c>
      <c r="B350" s="411"/>
      <c r="C350" s="410"/>
      <c r="D350" s="410"/>
      <c r="E350" s="27"/>
      <c r="F350" s="47"/>
      <c r="G350" s="47"/>
    </row>
    <row r="351" spans="1:7" s="423" customFormat="1" hidden="1" x14ac:dyDescent="0.25">
      <c r="A351" s="410" t="s">
        <v>996</v>
      </c>
      <c r="B351" s="411"/>
      <c r="C351" s="410"/>
      <c r="D351" s="410"/>
      <c r="E351" s="27"/>
      <c r="F351" s="47"/>
      <c r="G351" s="47"/>
    </row>
    <row r="352" spans="1:7" s="423" customFormat="1" hidden="1" x14ac:dyDescent="0.25">
      <c r="A352" s="410" t="s">
        <v>997</v>
      </c>
      <c r="B352" s="411"/>
      <c r="C352" s="410"/>
      <c r="D352" s="410"/>
      <c r="E352" s="27"/>
      <c r="F352" s="47"/>
      <c r="G352" s="47"/>
    </row>
    <row r="353" spans="1:7" s="423" customFormat="1" hidden="1" x14ac:dyDescent="0.25">
      <c r="A353" s="410" t="s">
        <v>998</v>
      </c>
      <c r="B353" s="411"/>
      <c r="C353" s="410"/>
      <c r="D353" s="410"/>
      <c r="E353" s="27"/>
      <c r="F353" s="47"/>
      <c r="G353" s="47"/>
    </row>
    <row r="354" spans="1:7" s="423" customFormat="1" hidden="1" x14ac:dyDescent="0.25">
      <c r="A354" s="410" t="s">
        <v>999</v>
      </c>
      <c r="B354" s="411"/>
      <c r="C354" s="410"/>
      <c r="D354" s="410"/>
      <c r="E354" s="27"/>
      <c r="F354" s="47"/>
      <c r="G354" s="47"/>
    </row>
    <row r="355" spans="1:7" s="423" customFormat="1" hidden="1" x14ac:dyDescent="0.25">
      <c r="A355" s="410" t="s">
        <v>1000</v>
      </c>
      <c r="B355" s="411"/>
      <c r="C355" s="410"/>
      <c r="D355" s="410"/>
      <c r="E355" s="27"/>
      <c r="F355" s="47"/>
      <c r="G355" s="47"/>
    </row>
    <row r="356" spans="1:7" hidden="1" outlineLevel="1" x14ac:dyDescent="0.25">
      <c r="A356" s="24" t="s">
        <v>1001</v>
      </c>
      <c r="B356" s="50"/>
      <c r="C356" s="24"/>
      <c r="D356" s="24"/>
      <c r="E356" s="27"/>
      <c r="F356" s="27"/>
      <c r="G356" s="27"/>
    </row>
    <row r="357" spans="1:7" x14ac:dyDescent="0.25">
      <c r="A357" s="36"/>
      <c r="B357" s="36" t="s">
        <v>1002</v>
      </c>
      <c r="C357" s="36" t="s">
        <v>61</v>
      </c>
      <c r="D357" s="36" t="s">
        <v>916</v>
      </c>
      <c r="E357" s="36"/>
      <c r="F357" s="36" t="s">
        <v>574</v>
      </c>
      <c r="G357" s="36" t="s">
        <v>917</v>
      </c>
    </row>
    <row r="358" spans="1:7" x14ac:dyDescent="0.25">
      <c r="A358" s="24" t="s">
        <v>1003</v>
      </c>
      <c r="B358" s="50" t="s">
        <v>1004</v>
      </c>
      <c r="C358" s="24"/>
      <c r="D358" s="24"/>
      <c r="E358" s="27"/>
      <c r="F358" s="39" t="str">
        <f>IF($C$365=0,"",IF(C358="[For completion]","",C358/$C$365))</f>
        <v/>
      </c>
      <c r="G358" s="39" t="str">
        <f>IF($D$365=0,"",IF(D358="[For completion]","",D358/$D$365))</f>
        <v/>
      </c>
    </row>
    <row r="359" spans="1:7" x14ac:dyDescent="0.25">
      <c r="A359" s="24" t="s">
        <v>1005</v>
      </c>
      <c r="B359" s="69" t="s">
        <v>1006</v>
      </c>
      <c r="C359" s="24"/>
      <c r="D359" s="24"/>
      <c r="E359" s="27"/>
      <c r="F359" s="39" t="str">
        <f t="shared" ref="F359:F364" si="10">IF($C$365=0,"",IF(C359="[For completion]","",C359/$C$365))</f>
        <v/>
      </c>
      <c r="G359" s="39" t="str">
        <f t="shared" ref="G359:G364" si="11">IF($D$365=0,"",IF(D359="[For completion]","",D359/$D$365))</f>
        <v/>
      </c>
    </row>
    <row r="360" spans="1:7" x14ac:dyDescent="0.25">
      <c r="A360" s="24" t="s">
        <v>1007</v>
      </c>
      <c r="B360" s="50" t="s">
        <v>1008</v>
      </c>
      <c r="C360" s="24"/>
      <c r="D360" s="24"/>
      <c r="E360" s="27"/>
      <c r="F360" s="39" t="str">
        <f t="shared" si="10"/>
        <v/>
      </c>
      <c r="G360" s="39" t="str">
        <f t="shared" si="11"/>
        <v/>
      </c>
    </row>
    <row r="361" spans="1:7" x14ac:dyDescent="0.25">
      <c r="A361" s="24" t="s">
        <v>1009</v>
      </c>
      <c r="B361" s="50" t="s">
        <v>1010</v>
      </c>
      <c r="C361" s="24"/>
      <c r="D361" s="24"/>
      <c r="E361" s="27"/>
      <c r="F361" s="39" t="str">
        <f t="shared" si="10"/>
        <v/>
      </c>
      <c r="G361" s="39" t="str">
        <f t="shared" si="11"/>
        <v/>
      </c>
    </row>
    <row r="362" spans="1:7" x14ac:dyDescent="0.25">
      <c r="A362" s="24" t="s">
        <v>1011</v>
      </c>
      <c r="B362" s="50" t="s">
        <v>1012</v>
      </c>
      <c r="C362" s="24"/>
      <c r="D362" s="24"/>
      <c r="E362" s="27"/>
      <c r="F362" s="39" t="str">
        <f t="shared" si="10"/>
        <v/>
      </c>
      <c r="G362" s="39" t="str">
        <f t="shared" si="11"/>
        <v/>
      </c>
    </row>
    <row r="363" spans="1:7" x14ac:dyDescent="0.25">
      <c r="A363" s="24" t="s">
        <v>1013</v>
      </c>
      <c r="B363" s="50" t="s">
        <v>1014</v>
      </c>
      <c r="C363" s="24"/>
      <c r="D363" s="24"/>
      <c r="E363" s="27"/>
      <c r="F363" s="39" t="str">
        <f t="shared" si="10"/>
        <v/>
      </c>
      <c r="G363" s="39" t="str">
        <f t="shared" si="11"/>
        <v/>
      </c>
    </row>
    <row r="364" spans="1:7" x14ac:dyDescent="0.25">
      <c r="A364" s="24" t="s">
        <v>1015</v>
      </c>
      <c r="B364" s="50" t="s">
        <v>1016</v>
      </c>
      <c r="C364" s="24"/>
      <c r="D364" s="24"/>
      <c r="E364" s="27"/>
      <c r="F364" s="39" t="str">
        <f t="shared" si="10"/>
        <v/>
      </c>
      <c r="G364" s="39" t="str">
        <f t="shared" si="11"/>
        <v/>
      </c>
    </row>
    <row r="365" spans="1:7" x14ac:dyDescent="0.25">
      <c r="A365" s="24" t="s">
        <v>1017</v>
      </c>
      <c r="B365" s="50" t="s">
        <v>102</v>
      </c>
      <c r="C365" s="24">
        <f>SUM(C358:C364)</f>
        <v>0</v>
      </c>
      <c r="D365" s="24">
        <f>SUM(D358:D364)</f>
        <v>0</v>
      </c>
      <c r="E365" s="27"/>
      <c r="F365" s="47">
        <f>SUM(F358:F364)</f>
        <v>0</v>
      </c>
      <c r="G365" s="47">
        <f>SUM(G358:G364)</f>
        <v>0</v>
      </c>
    </row>
    <row r="366" spans="1:7" hidden="1" outlineLevel="1" x14ac:dyDescent="0.25">
      <c r="A366" s="24" t="s">
        <v>1018</v>
      </c>
      <c r="B366" s="50"/>
      <c r="C366" s="24"/>
      <c r="D366" s="24"/>
      <c r="E366" s="27"/>
      <c r="F366" s="27"/>
      <c r="G366" s="27"/>
    </row>
    <row r="367" spans="1:7" x14ac:dyDescent="0.25">
      <c r="A367" s="36"/>
      <c r="B367" s="36" t="s">
        <v>1019</v>
      </c>
      <c r="C367" s="36" t="s">
        <v>61</v>
      </c>
      <c r="D367" s="36" t="s">
        <v>916</v>
      </c>
      <c r="E367" s="36"/>
      <c r="F367" s="36" t="s">
        <v>574</v>
      </c>
      <c r="G367" s="36" t="s">
        <v>917</v>
      </c>
    </row>
    <row r="368" spans="1:7" x14ac:dyDescent="0.25">
      <c r="A368" s="24" t="s">
        <v>1020</v>
      </c>
      <c r="B368" s="50" t="s">
        <v>1021</v>
      </c>
      <c r="C368" s="24"/>
      <c r="D368" s="24"/>
      <c r="E368" s="27"/>
      <c r="F368" s="39" t="str">
        <f>IF($C$372=0,"",IF(C368="[For completion]","",C368/$C$372))</f>
        <v/>
      </c>
      <c r="G368" s="39" t="str">
        <f>IF($D$372=0,"",IF(D368="[For completion]","",D368/$D$372))</f>
        <v/>
      </c>
    </row>
    <row r="369" spans="1:7" x14ac:dyDescent="0.25">
      <c r="A369" s="24" t="s">
        <v>1022</v>
      </c>
      <c r="B369" s="69" t="s">
        <v>1023</v>
      </c>
      <c r="C369" s="24"/>
      <c r="D369" s="24"/>
      <c r="E369" s="27"/>
      <c r="F369" s="39" t="str">
        <f t="shared" ref="F369:F371" si="12">IF($C$372=0,"",IF(C369="[For completion]","",C369/$C$372))</f>
        <v/>
      </c>
      <c r="G369" s="39" t="str">
        <f t="shared" ref="G369:G371" si="13">IF($D$372=0,"",IF(D369="[For completion]","",D369/$D$372))</f>
        <v/>
      </c>
    </row>
    <row r="370" spans="1:7" x14ac:dyDescent="0.25">
      <c r="A370" s="24" t="s">
        <v>1024</v>
      </c>
      <c r="B370" s="50" t="s">
        <v>1016</v>
      </c>
      <c r="C370" s="24"/>
      <c r="D370" s="24"/>
      <c r="E370" s="27"/>
      <c r="F370" s="39" t="str">
        <f t="shared" si="12"/>
        <v/>
      </c>
      <c r="G370" s="39" t="str">
        <f t="shared" si="13"/>
        <v/>
      </c>
    </row>
    <row r="371" spans="1:7" x14ac:dyDescent="0.25">
      <c r="A371" s="24" t="s">
        <v>1025</v>
      </c>
      <c r="B371" s="24" t="s">
        <v>937</v>
      </c>
      <c r="C371" s="24"/>
      <c r="D371" s="24"/>
      <c r="E371" s="27"/>
      <c r="F371" s="39" t="str">
        <f t="shared" si="12"/>
        <v/>
      </c>
      <c r="G371" s="39" t="str">
        <f t="shared" si="13"/>
        <v/>
      </c>
    </row>
    <row r="372" spans="1:7" x14ac:dyDescent="0.25">
      <c r="A372" s="24" t="s">
        <v>1026</v>
      </c>
      <c r="B372" s="50" t="s">
        <v>102</v>
      </c>
      <c r="C372" s="24">
        <f>SUM(C368:C371)</f>
        <v>0</v>
      </c>
      <c r="D372" s="24">
        <f>SUM(D368:D371)</f>
        <v>0</v>
      </c>
      <c r="E372" s="27"/>
      <c r="F372" s="47">
        <f>SUM(F368:F371)</f>
        <v>0</v>
      </c>
      <c r="G372" s="47">
        <f>SUM(G368:G371)</f>
        <v>0</v>
      </c>
    </row>
    <row r="373" spans="1:7" hidden="1" outlineLevel="1" x14ac:dyDescent="0.25">
      <c r="A373" s="24" t="s">
        <v>1027</v>
      </c>
      <c r="B373" s="50"/>
      <c r="C373" s="24"/>
      <c r="D373" s="24"/>
      <c r="E373" s="27"/>
      <c r="F373" s="27"/>
      <c r="G373" s="27"/>
    </row>
    <row r="374" spans="1:7" s="409" customFormat="1" x14ac:dyDescent="0.25">
      <c r="A374" s="36"/>
      <c r="B374" s="36" t="s">
        <v>1028</v>
      </c>
      <c r="C374" s="36" t="s">
        <v>1029</v>
      </c>
      <c r="D374" s="36" t="s">
        <v>1030</v>
      </c>
      <c r="E374" s="36"/>
      <c r="F374" s="36" t="s">
        <v>1031</v>
      </c>
      <c r="G374" s="36" t="s">
        <v>917</v>
      </c>
    </row>
    <row r="375" spans="1:7" s="409" customFormat="1" x14ac:dyDescent="0.25">
      <c r="A375" s="410" t="s">
        <v>1032</v>
      </c>
      <c r="B375" s="411" t="s">
        <v>1004</v>
      </c>
      <c r="C375" s="416"/>
      <c r="D375" s="410"/>
      <c r="E375" s="413"/>
      <c r="F375" s="412"/>
      <c r="G375" s="412" t="str">
        <f>IF($D$393=0,"",IF(D375="[For completion]","",D375/$D$393))</f>
        <v/>
      </c>
    </row>
    <row r="376" spans="1:7" s="409" customFormat="1" x14ac:dyDescent="0.25">
      <c r="A376" s="410" t="s">
        <v>1033</v>
      </c>
      <c r="B376" s="411" t="s">
        <v>1006</v>
      </c>
      <c r="C376" s="416"/>
      <c r="D376" s="410"/>
      <c r="E376" s="413"/>
      <c r="F376" s="412"/>
      <c r="G376" s="412" t="str">
        <f t="shared" ref="G376:G384" si="14">IF($D$393=0,"",IF(D376="[For completion]","",D376/$D$393))</f>
        <v/>
      </c>
    </row>
    <row r="377" spans="1:7" s="409" customFormat="1" x14ac:dyDescent="0.25">
      <c r="A377" s="410" t="s">
        <v>1034</v>
      </c>
      <c r="B377" s="411" t="s">
        <v>1008</v>
      </c>
      <c r="C377" s="416"/>
      <c r="D377" s="410"/>
      <c r="E377" s="413"/>
      <c r="F377" s="412"/>
      <c r="G377" s="412" t="str">
        <f t="shared" si="14"/>
        <v/>
      </c>
    </row>
    <row r="378" spans="1:7" s="409" customFormat="1" x14ac:dyDescent="0.25">
      <c r="A378" s="410" t="s">
        <v>1035</v>
      </c>
      <c r="B378" s="411" t="s">
        <v>1010</v>
      </c>
      <c r="C378" s="416"/>
      <c r="D378" s="410"/>
      <c r="E378" s="413"/>
      <c r="F378" s="412"/>
      <c r="G378" s="412" t="str">
        <f t="shared" si="14"/>
        <v/>
      </c>
    </row>
    <row r="379" spans="1:7" s="409" customFormat="1" x14ac:dyDescent="0.25">
      <c r="A379" s="410" t="s">
        <v>1036</v>
      </c>
      <c r="B379" s="411" t="s">
        <v>1012</v>
      </c>
      <c r="C379" s="416"/>
      <c r="D379" s="410"/>
      <c r="E379" s="413"/>
      <c r="F379" s="412"/>
      <c r="G379" s="412" t="str">
        <f t="shared" si="14"/>
        <v/>
      </c>
    </row>
    <row r="380" spans="1:7" s="409" customFormat="1" x14ac:dyDescent="0.25">
      <c r="A380" s="410" t="s">
        <v>1037</v>
      </c>
      <c r="B380" s="411" t="s">
        <v>1014</v>
      </c>
      <c r="C380" s="416"/>
      <c r="D380" s="410"/>
      <c r="E380" s="413"/>
      <c r="F380" s="412"/>
      <c r="G380" s="412" t="str">
        <f t="shared" si="14"/>
        <v/>
      </c>
    </row>
    <row r="381" spans="1:7" s="409" customFormat="1" x14ac:dyDescent="0.25">
      <c r="A381" s="410" t="s">
        <v>1038</v>
      </c>
      <c r="B381" s="411" t="s">
        <v>1016</v>
      </c>
      <c r="C381" s="416"/>
      <c r="D381" s="410"/>
      <c r="E381" s="413"/>
      <c r="F381" s="412"/>
      <c r="G381" s="412" t="str">
        <f t="shared" si="14"/>
        <v/>
      </c>
    </row>
    <row r="382" spans="1:7" s="409" customFormat="1" x14ac:dyDescent="0.25">
      <c r="A382" s="410" t="s">
        <v>1039</v>
      </c>
      <c r="B382" s="411" t="s">
        <v>937</v>
      </c>
      <c r="C382" s="416"/>
      <c r="D382" s="410"/>
      <c r="E382" s="413"/>
      <c r="F382" s="412"/>
      <c r="G382" s="412" t="str">
        <f t="shared" si="14"/>
        <v/>
      </c>
    </row>
    <row r="383" spans="1:7" s="409" customFormat="1" x14ac:dyDescent="0.25">
      <c r="A383" s="410" t="s">
        <v>1040</v>
      </c>
      <c r="B383" s="411" t="s">
        <v>102</v>
      </c>
      <c r="C383" s="416">
        <v>0</v>
      </c>
      <c r="D383" s="301">
        <v>0</v>
      </c>
      <c r="E383" s="413"/>
      <c r="F383" s="412">
        <v>0</v>
      </c>
      <c r="G383" s="412" t="str">
        <f t="shared" si="14"/>
        <v/>
      </c>
    </row>
    <row r="384" spans="1:7" s="409" customFormat="1" x14ac:dyDescent="0.25">
      <c r="A384" s="410" t="s">
        <v>1041</v>
      </c>
      <c r="B384" s="411" t="s">
        <v>1042</v>
      </c>
      <c r="C384" s="416"/>
      <c r="D384" s="410"/>
      <c r="E384" s="413"/>
      <c r="F384" s="412"/>
      <c r="G384" s="412" t="str">
        <f t="shared" si="14"/>
        <v/>
      </c>
    </row>
    <row r="385" spans="1:7" s="409" customFormat="1" x14ac:dyDescent="0.25">
      <c r="A385" s="410" t="s">
        <v>1043</v>
      </c>
      <c r="B385" s="411"/>
      <c r="C385" s="416"/>
      <c r="D385" s="410"/>
      <c r="E385" s="413"/>
      <c r="F385" s="412"/>
      <c r="G385" s="412"/>
    </row>
    <row r="386" spans="1:7" s="409" customFormat="1" x14ac:dyDescent="0.25">
      <c r="A386" s="410" t="s">
        <v>1044</v>
      </c>
      <c r="B386" s="411"/>
      <c r="C386" s="416"/>
      <c r="D386" s="410"/>
      <c r="E386" s="413"/>
      <c r="F386" s="412"/>
      <c r="G386" s="412"/>
    </row>
    <row r="387" spans="1:7" s="409" customFormat="1" x14ac:dyDescent="0.25">
      <c r="A387" s="410" t="s">
        <v>1045</v>
      </c>
      <c r="B387" s="411"/>
      <c r="C387" s="416"/>
      <c r="D387" s="410"/>
      <c r="E387" s="413"/>
      <c r="F387" s="412"/>
      <c r="G387" s="412"/>
    </row>
    <row r="388" spans="1:7" s="409" customFormat="1" x14ac:dyDescent="0.25">
      <c r="A388" s="410" t="s">
        <v>1046</v>
      </c>
      <c r="B388" s="411"/>
      <c r="C388" s="416"/>
      <c r="D388" s="410"/>
      <c r="E388" s="413"/>
      <c r="F388" s="412"/>
      <c r="G388" s="412"/>
    </row>
    <row r="389" spans="1:7" s="409" customFormat="1" x14ac:dyDescent="0.25">
      <c r="A389" s="410" t="s">
        <v>1047</v>
      </c>
      <c r="B389" s="411"/>
      <c r="C389" s="416"/>
      <c r="D389" s="410"/>
      <c r="E389" s="413"/>
      <c r="F389" s="412"/>
      <c r="G389" s="412"/>
    </row>
    <row r="390" spans="1:7" s="409" customFormat="1" x14ac:dyDescent="0.25">
      <c r="A390" s="410" t="s">
        <v>1048</v>
      </c>
      <c r="B390" s="411"/>
      <c r="C390" s="416"/>
      <c r="D390" s="410"/>
      <c r="E390" s="413"/>
      <c r="F390" s="412"/>
      <c r="G390" s="412"/>
    </row>
    <row r="391" spans="1:7" s="409" customFormat="1" x14ac:dyDescent="0.25">
      <c r="A391" s="410" t="s">
        <v>1049</v>
      </c>
      <c r="B391" s="411"/>
      <c r="C391" s="416"/>
      <c r="D391" s="410"/>
      <c r="E391" s="413"/>
      <c r="F391" s="412"/>
      <c r="G391" s="412"/>
    </row>
    <row r="392" spans="1:7" s="409" customFormat="1" x14ac:dyDescent="0.25">
      <c r="A392" s="410" t="s">
        <v>1050</v>
      </c>
      <c r="B392" s="411"/>
      <c r="C392" s="416"/>
      <c r="D392" s="410"/>
      <c r="E392" s="413"/>
      <c r="F392" s="412"/>
      <c r="G392" s="412"/>
    </row>
    <row r="393" spans="1:7" s="409" customFormat="1" x14ac:dyDescent="0.25">
      <c r="A393" s="410" t="s">
        <v>1051</v>
      </c>
      <c r="B393" s="411"/>
      <c r="C393" s="416"/>
      <c r="D393" s="410"/>
      <c r="E393" s="413"/>
      <c r="F393" s="412"/>
      <c r="G393" s="412"/>
    </row>
    <row r="394" spans="1:7" s="409" customFormat="1" x14ac:dyDescent="0.25">
      <c r="A394" s="410" t="s">
        <v>1052</v>
      </c>
      <c r="B394" s="410"/>
      <c r="C394" s="419"/>
      <c r="D394" s="410"/>
      <c r="E394" s="413"/>
      <c r="F394" s="413"/>
      <c r="G394" s="413"/>
    </row>
    <row r="395" spans="1:7" s="409" customFormat="1" x14ac:dyDescent="0.25">
      <c r="A395" s="410" t="s">
        <v>1053</v>
      </c>
      <c r="B395" s="410"/>
      <c r="C395" s="419"/>
      <c r="D395" s="410"/>
      <c r="E395" s="413"/>
      <c r="F395" s="413"/>
      <c r="G395" s="413"/>
    </row>
    <row r="396" spans="1:7" s="409" customFormat="1" x14ac:dyDescent="0.25">
      <c r="A396" s="410" t="s">
        <v>1054</v>
      </c>
      <c r="B396" s="410"/>
      <c r="C396" s="419"/>
      <c r="D396" s="410"/>
      <c r="E396" s="413"/>
      <c r="F396" s="413"/>
      <c r="G396" s="413"/>
    </row>
    <row r="397" spans="1:7" s="409" customFormat="1" x14ac:dyDescent="0.25">
      <c r="A397" s="410" t="s">
        <v>1055</v>
      </c>
      <c r="B397" s="410"/>
      <c r="C397" s="419"/>
      <c r="D397" s="410"/>
      <c r="E397" s="413"/>
      <c r="F397" s="413"/>
      <c r="G397" s="413"/>
    </row>
    <row r="398" spans="1:7" s="409" customFormat="1" x14ac:dyDescent="0.25">
      <c r="A398" s="410" t="s">
        <v>1056</v>
      </c>
      <c r="B398" s="410"/>
      <c r="C398" s="419"/>
      <c r="D398" s="410"/>
      <c r="E398" s="413"/>
      <c r="F398" s="413"/>
      <c r="G398" s="413"/>
    </row>
    <row r="399" spans="1:7" s="409" customFormat="1" x14ac:dyDescent="0.25">
      <c r="A399" s="410" t="s">
        <v>1057</v>
      </c>
      <c r="B399" s="410"/>
      <c r="C399" s="419"/>
      <c r="D399" s="410"/>
      <c r="E399" s="413"/>
      <c r="F399" s="413"/>
      <c r="G399" s="413"/>
    </row>
    <row r="400" spans="1:7" s="409" customFormat="1" x14ac:dyDescent="0.25">
      <c r="A400" s="410" t="s">
        <v>1058</v>
      </c>
      <c r="B400" s="410"/>
      <c r="C400" s="419"/>
      <c r="D400" s="410"/>
      <c r="E400" s="413"/>
      <c r="F400" s="413"/>
      <c r="G400" s="413"/>
    </row>
    <row r="401" spans="1:7" s="409" customFormat="1" x14ac:dyDescent="0.25">
      <c r="A401" s="410" t="s">
        <v>1059</v>
      </c>
      <c r="B401" s="410"/>
      <c r="C401" s="419"/>
      <c r="D401" s="410"/>
      <c r="E401" s="413"/>
      <c r="F401" s="413"/>
      <c r="G401" s="413"/>
    </row>
    <row r="402" spans="1:7" s="409" customFormat="1" x14ac:dyDescent="0.25">
      <c r="A402" s="410" t="s">
        <v>1060</v>
      </c>
      <c r="B402" s="410"/>
      <c r="C402" s="419"/>
      <c r="D402" s="410"/>
      <c r="E402" s="413"/>
      <c r="F402" s="413"/>
      <c r="G402" s="413"/>
    </row>
    <row r="403" spans="1:7" s="409" customFormat="1" x14ac:dyDescent="0.25">
      <c r="A403" s="410" t="s">
        <v>1061</v>
      </c>
      <c r="B403" s="410"/>
      <c r="C403" s="419"/>
      <c r="D403" s="410"/>
      <c r="E403" s="413"/>
      <c r="F403" s="413"/>
      <c r="G403" s="413"/>
    </row>
    <row r="404" spans="1:7" s="409" customFormat="1" x14ac:dyDescent="0.25">
      <c r="A404" s="410" t="s">
        <v>1062</v>
      </c>
      <c r="B404" s="410"/>
      <c r="C404" s="419"/>
      <c r="D404" s="410"/>
      <c r="E404" s="413"/>
      <c r="F404" s="413"/>
      <c r="G404" s="413"/>
    </row>
    <row r="405" spans="1:7" s="409" customFormat="1" x14ac:dyDescent="0.25">
      <c r="A405" s="410" t="s">
        <v>1063</v>
      </c>
      <c r="B405" s="410"/>
      <c r="C405" s="419"/>
      <c r="D405" s="410"/>
      <c r="E405" s="413"/>
      <c r="F405" s="413"/>
      <c r="G405" s="413"/>
    </row>
    <row r="406" spans="1:7" s="409" customFormat="1" x14ac:dyDescent="0.25">
      <c r="A406" s="410" t="s">
        <v>1064</v>
      </c>
      <c r="B406" s="410"/>
      <c r="C406" s="419"/>
      <c r="D406" s="410"/>
      <c r="E406" s="413"/>
      <c r="F406" s="413"/>
      <c r="G406" s="413"/>
    </row>
    <row r="407" spans="1:7" s="409" customFormat="1" x14ac:dyDescent="0.25">
      <c r="A407" s="410" t="s">
        <v>1065</v>
      </c>
      <c r="B407" s="410"/>
      <c r="C407" s="419"/>
      <c r="D407" s="410"/>
      <c r="E407" s="413"/>
      <c r="F407" s="413"/>
      <c r="G407" s="413"/>
    </row>
    <row r="408" spans="1:7" s="409" customFormat="1" x14ac:dyDescent="0.25">
      <c r="A408" s="410" t="s">
        <v>1066</v>
      </c>
      <c r="B408" s="410"/>
      <c r="C408" s="419"/>
      <c r="D408" s="410"/>
      <c r="E408" s="413"/>
      <c r="F408" s="413"/>
      <c r="G408" s="413"/>
    </row>
    <row r="409" spans="1:7" s="409" customFormat="1" x14ac:dyDescent="0.25">
      <c r="A409" s="410" t="s">
        <v>1067</v>
      </c>
      <c r="B409" s="410"/>
      <c r="C409" s="419"/>
      <c r="D409" s="410"/>
      <c r="E409" s="413"/>
      <c r="F409" s="413"/>
      <c r="G409" s="413"/>
    </row>
    <row r="410" spans="1:7" s="409" customFormat="1" x14ac:dyDescent="0.25">
      <c r="A410" s="410" t="s">
        <v>1068</v>
      </c>
      <c r="B410" s="410"/>
      <c r="C410" s="419"/>
      <c r="D410" s="410"/>
      <c r="E410" s="413"/>
      <c r="F410" s="413"/>
      <c r="G410" s="413"/>
    </row>
    <row r="411" spans="1:7" s="409" customFormat="1" x14ac:dyDescent="0.25">
      <c r="A411" s="410" t="s">
        <v>1069</v>
      </c>
      <c r="B411" s="410"/>
      <c r="C411" s="419"/>
      <c r="D411" s="410"/>
      <c r="E411" s="413"/>
      <c r="F411" s="413"/>
      <c r="G411" s="413"/>
    </row>
    <row r="412" spans="1:7" s="409" customFormat="1" x14ac:dyDescent="0.25">
      <c r="A412" s="410" t="s">
        <v>1070</v>
      </c>
      <c r="B412" s="410"/>
      <c r="C412" s="419"/>
      <c r="D412" s="410"/>
      <c r="E412" s="413"/>
      <c r="F412" s="413"/>
      <c r="G412" s="413"/>
    </row>
    <row r="413" spans="1:7" s="409" customFormat="1" x14ac:dyDescent="0.25">
      <c r="A413" s="410" t="s">
        <v>1071</v>
      </c>
      <c r="B413" s="410"/>
      <c r="C413" s="419"/>
      <c r="D413" s="410"/>
      <c r="E413" s="413"/>
      <c r="F413" s="413"/>
      <c r="G413" s="413"/>
    </row>
    <row r="414" spans="1:7" s="409" customFormat="1" x14ac:dyDescent="0.25">
      <c r="A414" s="410" t="s">
        <v>1072</v>
      </c>
      <c r="B414" s="410"/>
      <c r="C414" s="419"/>
      <c r="D414" s="410"/>
      <c r="E414" s="413"/>
      <c r="F414" s="413"/>
      <c r="G414" s="413"/>
    </row>
    <row r="415" spans="1:7" s="409" customFormat="1" x14ac:dyDescent="0.25">
      <c r="A415" s="410" t="s">
        <v>1073</v>
      </c>
      <c r="B415" s="410"/>
      <c r="C415" s="419"/>
      <c r="D415" s="410"/>
      <c r="E415" s="413"/>
      <c r="F415" s="413"/>
      <c r="G415" s="413"/>
    </row>
    <row r="416" spans="1:7" s="409" customFormat="1" x14ac:dyDescent="0.25">
      <c r="A416" s="410" t="s">
        <v>1074</v>
      </c>
      <c r="B416" s="410"/>
      <c r="C416" s="419"/>
      <c r="D416" s="410"/>
      <c r="E416" s="413"/>
      <c r="F416" s="413"/>
      <c r="G416" s="413"/>
    </row>
    <row r="417" spans="1:7" s="409" customFormat="1" x14ac:dyDescent="0.25">
      <c r="A417" s="410" t="s">
        <v>1075</v>
      </c>
      <c r="B417" s="410"/>
      <c r="C417" s="419"/>
      <c r="D417" s="410"/>
      <c r="E417" s="413"/>
      <c r="F417" s="413"/>
      <c r="G417" s="413"/>
    </row>
    <row r="418" spans="1:7" s="409" customFormat="1" x14ac:dyDescent="0.25">
      <c r="A418" s="410" t="s">
        <v>1076</v>
      </c>
      <c r="B418" s="410"/>
      <c r="C418" s="419"/>
      <c r="D418" s="410"/>
      <c r="E418" s="413"/>
      <c r="F418" s="413"/>
      <c r="G418" s="413"/>
    </row>
    <row r="419" spans="1:7" s="409" customFormat="1" x14ac:dyDescent="0.25">
      <c r="A419" s="410" t="s">
        <v>1077</v>
      </c>
      <c r="B419" s="410"/>
      <c r="C419" s="419"/>
      <c r="D419" s="410"/>
      <c r="E419" s="413"/>
      <c r="F419" s="413"/>
      <c r="G419" s="413"/>
    </row>
    <row r="420" spans="1:7" s="409" customFormat="1" x14ac:dyDescent="0.25">
      <c r="A420" s="410" t="s">
        <v>1078</v>
      </c>
      <c r="B420" s="410"/>
      <c r="C420" s="419"/>
      <c r="D420" s="410"/>
      <c r="E420" s="413"/>
      <c r="F420" s="413"/>
      <c r="G420" s="413"/>
    </row>
    <row r="421" spans="1:7" s="409" customFormat="1" x14ac:dyDescent="0.25">
      <c r="A421" s="410" t="s">
        <v>1079</v>
      </c>
      <c r="B421" s="410"/>
      <c r="C421" s="419"/>
      <c r="D421" s="410"/>
      <c r="E421" s="413"/>
      <c r="F421" s="413"/>
      <c r="G421" s="413"/>
    </row>
    <row r="422" spans="1:7" s="409" customFormat="1" x14ac:dyDescent="0.25">
      <c r="A422" s="410" t="s">
        <v>1080</v>
      </c>
      <c r="B422" s="410"/>
      <c r="C422" s="419"/>
      <c r="D422" s="410"/>
      <c r="E422" s="413"/>
      <c r="F422" s="413"/>
      <c r="G422" s="413"/>
    </row>
    <row r="423" spans="1:7" ht="18.75" x14ac:dyDescent="0.25">
      <c r="A423" s="54"/>
      <c r="B423" s="55" t="s">
        <v>1081</v>
      </c>
      <c r="C423" s="54"/>
      <c r="D423" s="54"/>
      <c r="E423" s="54"/>
      <c r="F423" s="56"/>
      <c r="G423" s="56"/>
    </row>
    <row r="424" spans="1:7" x14ac:dyDescent="0.25">
      <c r="A424" s="35"/>
      <c r="B424" s="66" t="s">
        <v>1082</v>
      </c>
      <c r="C424" s="35" t="s">
        <v>784</v>
      </c>
      <c r="D424" s="35" t="s">
        <v>785</v>
      </c>
      <c r="E424" s="35"/>
      <c r="F424" s="35" t="s">
        <v>575</v>
      </c>
      <c r="G424" s="35" t="s">
        <v>786</v>
      </c>
    </row>
    <row r="425" spans="1:7" x14ac:dyDescent="0.25">
      <c r="A425" s="24" t="s">
        <v>1083</v>
      </c>
      <c r="B425" s="24" t="s">
        <v>788</v>
      </c>
      <c r="C425" s="38"/>
      <c r="D425" s="57"/>
      <c r="E425" s="57"/>
      <c r="F425" s="58"/>
      <c r="G425" s="58"/>
    </row>
    <row r="426" spans="1:7" x14ac:dyDescent="0.25">
      <c r="A426" s="57"/>
      <c r="B426" s="24"/>
      <c r="C426" s="24"/>
      <c r="D426" s="57"/>
      <c r="E426" s="57"/>
      <c r="F426" s="58"/>
      <c r="G426" s="58"/>
    </row>
    <row r="427" spans="1:7" x14ac:dyDescent="0.25">
      <c r="A427" s="24"/>
      <c r="B427" s="24" t="s">
        <v>789</v>
      </c>
      <c r="C427" s="24"/>
      <c r="D427" s="57"/>
      <c r="E427" s="57"/>
      <c r="F427" s="58"/>
      <c r="G427" s="58"/>
    </row>
    <row r="428" spans="1:7" x14ac:dyDescent="0.25">
      <c r="A428" s="24" t="s">
        <v>1084</v>
      </c>
      <c r="B428" s="50" t="s">
        <v>919</v>
      </c>
      <c r="C428" s="38"/>
      <c r="D428" s="60"/>
      <c r="E428" s="57"/>
      <c r="F428" s="39" t="str">
        <f t="shared" ref="F428:F451" si="15">IF($C$452=0,"",IF(C428="[for completion]","",C428/$C$452))</f>
        <v/>
      </c>
      <c r="G428" s="39" t="str">
        <f t="shared" ref="G428:G451" si="16">IF($D$452=0,"",IF(D428="[for completion]","",D428/$D$452))</f>
        <v/>
      </c>
    </row>
    <row r="429" spans="1:7" x14ac:dyDescent="0.25">
      <c r="A429" s="24" t="s">
        <v>1085</v>
      </c>
      <c r="B429" s="50" t="s">
        <v>919</v>
      </c>
      <c r="C429" s="38"/>
      <c r="D429" s="60"/>
      <c r="E429" s="57"/>
      <c r="F429" s="39" t="str">
        <f t="shared" si="15"/>
        <v/>
      </c>
      <c r="G429" s="39" t="str">
        <f t="shared" si="16"/>
        <v/>
      </c>
    </row>
    <row r="430" spans="1:7" x14ac:dyDescent="0.25">
      <c r="A430" s="24" t="s">
        <v>1086</v>
      </c>
      <c r="B430" s="50" t="s">
        <v>919</v>
      </c>
      <c r="C430" s="38"/>
      <c r="D430" s="60"/>
      <c r="E430" s="57"/>
      <c r="F430" s="39" t="str">
        <f t="shared" si="15"/>
        <v/>
      </c>
      <c r="G430" s="39" t="str">
        <f t="shared" si="16"/>
        <v/>
      </c>
    </row>
    <row r="431" spans="1:7" x14ac:dyDescent="0.25">
      <c r="A431" s="24" t="s">
        <v>1087</v>
      </c>
      <c r="B431" s="50" t="s">
        <v>919</v>
      </c>
      <c r="C431" s="38"/>
      <c r="D431" s="60"/>
      <c r="E431" s="57"/>
      <c r="F431" s="39" t="str">
        <f t="shared" si="15"/>
        <v/>
      </c>
      <c r="G431" s="39" t="str">
        <f t="shared" si="16"/>
        <v/>
      </c>
    </row>
    <row r="432" spans="1:7" x14ac:dyDescent="0.25">
      <c r="A432" s="24" t="s">
        <v>1088</v>
      </c>
      <c r="B432" s="50" t="s">
        <v>919</v>
      </c>
      <c r="C432" s="38"/>
      <c r="D432" s="60"/>
      <c r="E432" s="57"/>
      <c r="F432" s="39" t="str">
        <f t="shared" si="15"/>
        <v/>
      </c>
      <c r="G432" s="39" t="str">
        <f t="shared" si="16"/>
        <v/>
      </c>
    </row>
    <row r="433" spans="1:7" x14ac:dyDescent="0.25">
      <c r="A433" s="24" t="s">
        <v>1089</v>
      </c>
      <c r="B433" s="50" t="s">
        <v>919</v>
      </c>
      <c r="C433" s="38"/>
      <c r="D433" s="60"/>
      <c r="E433" s="57"/>
      <c r="F433" s="39" t="str">
        <f t="shared" si="15"/>
        <v/>
      </c>
      <c r="G433" s="39" t="str">
        <f t="shared" si="16"/>
        <v/>
      </c>
    </row>
    <row r="434" spans="1:7" x14ac:dyDescent="0.25">
      <c r="A434" s="24" t="s">
        <v>1090</v>
      </c>
      <c r="B434" s="50" t="s">
        <v>919</v>
      </c>
      <c r="C434" s="38"/>
      <c r="D434" s="60"/>
      <c r="E434" s="57"/>
      <c r="F434" s="39" t="str">
        <f t="shared" si="15"/>
        <v/>
      </c>
      <c r="G434" s="39" t="str">
        <f t="shared" si="16"/>
        <v/>
      </c>
    </row>
    <row r="435" spans="1:7" x14ac:dyDescent="0.25">
      <c r="A435" s="24" t="s">
        <v>1091</v>
      </c>
      <c r="B435" s="50" t="s">
        <v>919</v>
      </c>
      <c r="C435" s="38"/>
      <c r="D435" s="60"/>
      <c r="E435" s="57"/>
      <c r="F435" s="39" t="str">
        <f t="shared" si="15"/>
        <v/>
      </c>
      <c r="G435" s="39" t="str">
        <f t="shared" si="16"/>
        <v/>
      </c>
    </row>
    <row r="436" spans="1:7" x14ac:dyDescent="0.25">
      <c r="A436" s="24" t="s">
        <v>1092</v>
      </c>
      <c r="B436" s="50" t="s">
        <v>919</v>
      </c>
      <c r="C436" s="38"/>
      <c r="D436" s="60"/>
      <c r="E436" s="57"/>
      <c r="F436" s="39" t="str">
        <f t="shared" si="15"/>
        <v/>
      </c>
      <c r="G436" s="39" t="str">
        <f t="shared" si="16"/>
        <v/>
      </c>
    </row>
    <row r="437" spans="1:7" x14ac:dyDescent="0.25">
      <c r="A437" s="24" t="s">
        <v>1093</v>
      </c>
      <c r="B437" s="50" t="s">
        <v>919</v>
      </c>
      <c r="C437" s="38"/>
      <c r="D437" s="60"/>
      <c r="E437" s="50"/>
      <c r="F437" s="39" t="str">
        <f t="shared" si="15"/>
        <v/>
      </c>
      <c r="G437" s="39" t="str">
        <f t="shared" si="16"/>
        <v/>
      </c>
    </row>
    <row r="438" spans="1:7" x14ac:dyDescent="0.25">
      <c r="A438" s="24" t="s">
        <v>1094</v>
      </c>
      <c r="B438" s="50" t="s">
        <v>919</v>
      </c>
      <c r="C438" s="38"/>
      <c r="D438" s="60"/>
      <c r="E438" s="50"/>
      <c r="F438" s="39" t="str">
        <f t="shared" si="15"/>
        <v/>
      </c>
      <c r="G438" s="39" t="str">
        <f t="shared" si="16"/>
        <v/>
      </c>
    </row>
    <row r="439" spans="1:7" x14ac:dyDescent="0.25">
      <c r="A439" s="24" t="s">
        <v>1095</v>
      </c>
      <c r="B439" s="50" t="s">
        <v>919</v>
      </c>
      <c r="C439" s="38"/>
      <c r="D439" s="60"/>
      <c r="E439" s="50"/>
      <c r="F439" s="39" t="str">
        <f t="shared" si="15"/>
        <v/>
      </c>
      <c r="G439" s="39" t="str">
        <f t="shared" si="16"/>
        <v/>
      </c>
    </row>
    <row r="440" spans="1:7" x14ac:dyDescent="0.25">
      <c r="A440" s="24" t="s">
        <v>1096</v>
      </c>
      <c r="B440" s="50" t="s">
        <v>919</v>
      </c>
      <c r="C440" s="38"/>
      <c r="D440" s="60"/>
      <c r="E440" s="50"/>
      <c r="F440" s="39" t="str">
        <f t="shared" si="15"/>
        <v/>
      </c>
      <c r="G440" s="39" t="str">
        <f t="shared" si="16"/>
        <v/>
      </c>
    </row>
    <row r="441" spans="1:7" x14ac:dyDescent="0.25">
      <c r="A441" s="24" t="s">
        <v>1097</v>
      </c>
      <c r="B441" s="50" t="s">
        <v>919</v>
      </c>
      <c r="C441" s="38"/>
      <c r="D441" s="60"/>
      <c r="E441" s="50"/>
      <c r="F441" s="39" t="str">
        <f t="shared" si="15"/>
        <v/>
      </c>
      <c r="G441" s="39" t="str">
        <f t="shared" si="16"/>
        <v/>
      </c>
    </row>
    <row r="442" spans="1:7" x14ac:dyDescent="0.25">
      <c r="A442" s="24" t="s">
        <v>1098</v>
      </c>
      <c r="B442" s="50" t="s">
        <v>919</v>
      </c>
      <c r="C442" s="38"/>
      <c r="D442" s="60"/>
      <c r="E442" s="50"/>
      <c r="F442" s="39" t="str">
        <f t="shared" si="15"/>
        <v/>
      </c>
      <c r="G442" s="39" t="str">
        <f t="shared" si="16"/>
        <v/>
      </c>
    </row>
    <row r="443" spans="1:7" x14ac:dyDescent="0.25">
      <c r="A443" s="24" t="s">
        <v>1099</v>
      </c>
      <c r="B443" s="50" t="s">
        <v>919</v>
      </c>
      <c r="C443" s="38"/>
      <c r="D443" s="60"/>
      <c r="E443" s="24"/>
      <c r="F443" s="39" t="str">
        <f t="shared" si="15"/>
        <v/>
      </c>
      <c r="G443" s="39" t="str">
        <f t="shared" si="16"/>
        <v/>
      </c>
    </row>
    <row r="444" spans="1:7" x14ac:dyDescent="0.25">
      <c r="A444" s="24" t="s">
        <v>1100</v>
      </c>
      <c r="B444" s="50" t="s">
        <v>919</v>
      </c>
      <c r="C444" s="38"/>
      <c r="D444" s="60"/>
      <c r="E444" s="61"/>
      <c r="F444" s="39" t="str">
        <f t="shared" si="15"/>
        <v/>
      </c>
      <c r="G444" s="39" t="str">
        <f t="shared" si="16"/>
        <v/>
      </c>
    </row>
    <row r="445" spans="1:7" x14ac:dyDescent="0.25">
      <c r="A445" s="24" t="s">
        <v>1101</v>
      </c>
      <c r="B445" s="50" t="s">
        <v>919</v>
      </c>
      <c r="C445" s="38"/>
      <c r="D445" s="60"/>
      <c r="E445" s="61"/>
      <c r="F445" s="39" t="str">
        <f t="shared" si="15"/>
        <v/>
      </c>
      <c r="G445" s="39" t="str">
        <f t="shared" si="16"/>
        <v/>
      </c>
    </row>
    <row r="446" spans="1:7" x14ac:dyDescent="0.25">
      <c r="A446" s="24" t="s">
        <v>1102</v>
      </c>
      <c r="B446" s="50" t="s">
        <v>919</v>
      </c>
      <c r="C446" s="38"/>
      <c r="D446" s="60"/>
      <c r="E446" s="61"/>
      <c r="F446" s="39" t="str">
        <f t="shared" si="15"/>
        <v/>
      </c>
      <c r="G446" s="39" t="str">
        <f t="shared" si="16"/>
        <v/>
      </c>
    </row>
    <row r="447" spans="1:7" x14ac:dyDescent="0.25">
      <c r="A447" s="24" t="s">
        <v>1103</v>
      </c>
      <c r="B447" s="50" t="s">
        <v>919</v>
      </c>
      <c r="C447" s="38"/>
      <c r="D447" s="60"/>
      <c r="E447" s="61"/>
      <c r="F447" s="39" t="str">
        <f t="shared" si="15"/>
        <v/>
      </c>
      <c r="G447" s="39" t="str">
        <f t="shared" si="16"/>
        <v/>
      </c>
    </row>
    <row r="448" spans="1:7" x14ac:dyDescent="0.25">
      <c r="A448" s="24" t="s">
        <v>1104</v>
      </c>
      <c r="B448" s="50" t="s">
        <v>919</v>
      </c>
      <c r="C448" s="38"/>
      <c r="D448" s="60"/>
      <c r="E448" s="61"/>
      <c r="F448" s="39" t="str">
        <f t="shared" si="15"/>
        <v/>
      </c>
      <c r="G448" s="39" t="str">
        <f t="shared" si="16"/>
        <v/>
      </c>
    </row>
    <row r="449" spans="1:7" x14ac:dyDescent="0.25">
      <c r="A449" s="24" t="s">
        <v>1105</v>
      </c>
      <c r="B449" s="50" t="s">
        <v>919</v>
      </c>
      <c r="C449" s="38"/>
      <c r="D449" s="60"/>
      <c r="E449" s="61"/>
      <c r="F449" s="39" t="str">
        <f t="shared" si="15"/>
        <v/>
      </c>
      <c r="G449" s="39" t="str">
        <f t="shared" si="16"/>
        <v/>
      </c>
    </row>
    <row r="450" spans="1:7" x14ac:dyDescent="0.25">
      <c r="A450" s="24" t="s">
        <v>1106</v>
      </c>
      <c r="B450" s="50" t="s">
        <v>919</v>
      </c>
      <c r="C450" s="38"/>
      <c r="D450" s="60"/>
      <c r="E450" s="61"/>
      <c r="F450" s="39" t="str">
        <f t="shared" si="15"/>
        <v/>
      </c>
      <c r="G450" s="39" t="str">
        <f t="shared" si="16"/>
        <v/>
      </c>
    </row>
    <row r="451" spans="1:7" x14ac:dyDescent="0.25">
      <c r="A451" s="24" t="s">
        <v>1107</v>
      </c>
      <c r="B451" s="50" t="s">
        <v>919</v>
      </c>
      <c r="C451" s="38"/>
      <c r="D451" s="60"/>
      <c r="E451" s="61"/>
      <c r="F451" s="39" t="str">
        <f t="shared" si="15"/>
        <v/>
      </c>
      <c r="G451" s="39" t="str">
        <f t="shared" si="16"/>
        <v/>
      </c>
    </row>
    <row r="452" spans="1:7" x14ac:dyDescent="0.25">
      <c r="A452" s="24" t="s">
        <v>1108</v>
      </c>
      <c r="B452" s="50" t="s">
        <v>102</v>
      </c>
      <c r="C452" s="63">
        <f>SUM(C428:C451)</f>
        <v>0</v>
      </c>
      <c r="D452" s="64">
        <f>SUM(D428:D451)</f>
        <v>0</v>
      </c>
      <c r="E452" s="61"/>
      <c r="F452" s="65">
        <f>SUM(F428:F451)</f>
        <v>0</v>
      </c>
      <c r="G452" s="65">
        <f>SUM(G428:G451)</f>
        <v>0</v>
      </c>
    </row>
    <row r="453" spans="1:7" x14ac:dyDescent="0.25">
      <c r="A453" s="35"/>
      <c r="B453" s="35" t="s">
        <v>1109</v>
      </c>
      <c r="C453" s="35" t="s">
        <v>784</v>
      </c>
      <c r="D453" s="35" t="s">
        <v>785</v>
      </c>
      <c r="E453" s="35"/>
      <c r="F453" s="35" t="s">
        <v>575</v>
      </c>
      <c r="G453" s="35" t="s">
        <v>786</v>
      </c>
    </row>
    <row r="454" spans="1:7" x14ac:dyDescent="0.25">
      <c r="A454" s="24" t="s">
        <v>1110</v>
      </c>
      <c r="B454" s="24" t="s">
        <v>823</v>
      </c>
      <c r="C454" s="41"/>
      <c r="D454" s="24"/>
      <c r="E454" s="24"/>
      <c r="F454" s="24"/>
      <c r="G454" s="24"/>
    </row>
    <row r="455" spans="1:7" x14ac:dyDescent="0.25">
      <c r="A455" s="24"/>
      <c r="B455" s="24"/>
      <c r="C455" s="24"/>
      <c r="D455" s="24"/>
      <c r="E455" s="24"/>
      <c r="F455" s="24"/>
      <c r="G455" s="24"/>
    </row>
    <row r="456" spans="1:7" x14ac:dyDescent="0.25">
      <c r="A456" s="24"/>
      <c r="B456" s="50" t="s">
        <v>824</v>
      </c>
      <c r="C456" s="24"/>
      <c r="D456" s="24"/>
      <c r="E456" s="24"/>
      <c r="F456" s="24"/>
      <c r="G456" s="24"/>
    </row>
    <row r="457" spans="1:7" x14ac:dyDescent="0.25">
      <c r="A457" s="24" t="s">
        <v>1111</v>
      </c>
      <c r="B457" s="24" t="s">
        <v>826</v>
      </c>
      <c r="C457" s="38"/>
      <c r="D457" s="60"/>
      <c r="E457" s="24"/>
      <c r="F457" s="39" t="str">
        <f>IF($C$465=0,"",IF(C457="[for completion]","",C457/$C$465))</f>
        <v/>
      </c>
      <c r="G457" s="39" t="str">
        <f>IF($D$465=0,"",IF(D457="[for completion]","",D457/$D$465))</f>
        <v/>
      </c>
    </row>
    <row r="458" spans="1:7" x14ac:dyDescent="0.25">
      <c r="A458" s="24" t="s">
        <v>1112</v>
      </c>
      <c r="B458" s="24" t="s">
        <v>828</v>
      </c>
      <c r="C458" s="38"/>
      <c r="D458" s="60"/>
      <c r="E458" s="24"/>
      <c r="F458" s="39" t="str">
        <f t="shared" ref="F458:F471" si="17">IF($C$465=0,"",IF(C458="[for completion]","",C458/$C$465))</f>
        <v/>
      </c>
      <c r="G458" s="39" t="str">
        <f t="shared" ref="G458:G471" si="18">IF($D$465=0,"",IF(D458="[for completion]","",D458/$D$465))</f>
        <v/>
      </c>
    </row>
    <row r="459" spans="1:7" x14ac:dyDescent="0.25">
      <c r="A459" s="24" t="s">
        <v>1113</v>
      </c>
      <c r="B459" s="24" t="s">
        <v>830</v>
      </c>
      <c r="C459" s="38"/>
      <c r="D459" s="60"/>
      <c r="E459" s="24"/>
      <c r="F459" s="39" t="str">
        <f t="shared" si="17"/>
        <v/>
      </c>
      <c r="G459" s="39" t="str">
        <f t="shared" si="18"/>
        <v/>
      </c>
    </row>
    <row r="460" spans="1:7" x14ac:dyDescent="0.25">
      <c r="A460" s="24" t="s">
        <v>1114</v>
      </c>
      <c r="B460" s="24" t="s">
        <v>832</v>
      </c>
      <c r="C460" s="38"/>
      <c r="D460" s="60"/>
      <c r="E460" s="24"/>
      <c r="F460" s="39" t="str">
        <f t="shared" si="17"/>
        <v/>
      </c>
      <c r="G460" s="39" t="str">
        <f t="shared" si="18"/>
        <v/>
      </c>
    </row>
    <row r="461" spans="1:7" x14ac:dyDescent="0.25">
      <c r="A461" s="24" t="s">
        <v>1115</v>
      </c>
      <c r="B461" s="24" t="s">
        <v>834</v>
      </c>
      <c r="C461" s="38"/>
      <c r="D461" s="60"/>
      <c r="E461" s="24"/>
      <c r="F461" s="39" t="str">
        <f t="shared" si="17"/>
        <v/>
      </c>
      <c r="G461" s="39" t="str">
        <f t="shared" si="18"/>
        <v/>
      </c>
    </row>
    <row r="462" spans="1:7" x14ac:dyDescent="0.25">
      <c r="A462" s="24" t="s">
        <v>1116</v>
      </c>
      <c r="B462" s="24" t="s">
        <v>836</v>
      </c>
      <c r="C462" s="38"/>
      <c r="D462" s="60"/>
      <c r="E462" s="24"/>
      <c r="F462" s="39" t="str">
        <f t="shared" si="17"/>
        <v/>
      </c>
      <c r="G462" s="39" t="str">
        <f t="shared" si="18"/>
        <v/>
      </c>
    </row>
    <row r="463" spans="1:7" x14ac:dyDescent="0.25">
      <c r="A463" s="24" t="s">
        <v>1117</v>
      </c>
      <c r="B463" s="24" t="s">
        <v>838</v>
      </c>
      <c r="C463" s="38"/>
      <c r="D463" s="60"/>
      <c r="E463" s="24"/>
      <c r="F463" s="39" t="str">
        <f t="shared" si="17"/>
        <v/>
      </c>
      <c r="G463" s="39" t="str">
        <f t="shared" si="18"/>
        <v/>
      </c>
    </row>
    <row r="464" spans="1:7" x14ac:dyDescent="0.25">
      <c r="A464" s="24" t="s">
        <v>1118</v>
      </c>
      <c r="B464" s="24" t="s">
        <v>840</v>
      </c>
      <c r="C464" s="38"/>
      <c r="D464" s="60"/>
      <c r="E464" s="24"/>
      <c r="F464" s="39" t="str">
        <f t="shared" si="17"/>
        <v/>
      </c>
      <c r="G464" s="39" t="str">
        <f t="shared" si="18"/>
        <v/>
      </c>
    </row>
    <row r="465" spans="1:7" x14ac:dyDescent="0.25">
      <c r="A465" s="24" t="s">
        <v>1119</v>
      </c>
      <c r="B465" s="62" t="s">
        <v>102</v>
      </c>
      <c r="C465" s="38">
        <f>SUM(C457:C464)</f>
        <v>0</v>
      </c>
      <c r="D465" s="60">
        <f>SUM(D457:D464)</f>
        <v>0</v>
      </c>
      <c r="E465" s="24"/>
      <c r="F465" s="41">
        <f>SUM(F457:F464)</f>
        <v>0</v>
      </c>
      <c r="G465" s="41">
        <f>SUM(G457:G464)</f>
        <v>0</v>
      </c>
    </row>
    <row r="466" spans="1:7" hidden="1" outlineLevel="1" x14ac:dyDescent="0.25">
      <c r="A466" s="24" t="s">
        <v>1120</v>
      </c>
      <c r="B466" s="42" t="s">
        <v>843</v>
      </c>
      <c r="C466" s="38"/>
      <c r="D466" s="60"/>
      <c r="E466" s="24"/>
      <c r="F466" s="39" t="str">
        <f t="shared" si="17"/>
        <v/>
      </c>
      <c r="G466" s="39" t="str">
        <f t="shared" si="18"/>
        <v/>
      </c>
    </row>
    <row r="467" spans="1:7" hidden="1" outlineLevel="1" x14ac:dyDescent="0.25">
      <c r="A467" s="24" t="s">
        <v>1121</v>
      </c>
      <c r="B467" s="42" t="s">
        <v>845</v>
      </c>
      <c r="C467" s="38"/>
      <c r="D467" s="60"/>
      <c r="E467" s="24"/>
      <c r="F467" s="39" t="str">
        <f t="shared" si="17"/>
        <v/>
      </c>
      <c r="G467" s="39" t="str">
        <f t="shared" si="18"/>
        <v/>
      </c>
    </row>
    <row r="468" spans="1:7" hidden="1" outlineLevel="1" x14ac:dyDescent="0.25">
      <c r="A468" s="24" t="s">
        <v>1122</v>
      </c>
      <c r="B468" s="42" t="s">
        <v>847</v>
      </c>
      <c r="C468" s="38"/>
      <c r="D468" s="60"/>
      <c r="E468" s="24"/>
      <c r="F468" s="39" t="str">
        <f t="shared" si="17"/>
        <v/>
      </c>
      <c r="G468" s="39" t="str">
        <f t="shared" si="18"/>
        <v/>
      </c>
    </row>
    <row r="469" spans="1:7" hidden="1" outlineLevel="1" x14ac:dyDescent="0.25">
      <c r="A469" s="24" t="s">
        <v>1123</v>
      </c>
      <c r="B469" s="42" t="s">
        <v>849</v>
      </c>
      <c r="C469" s="38"/>
      <c r="D469" s="60"/>
      <c r="E469" s="24"/>
      <c r="F469" s="39" t="str">
        <f t="shared" si="17"/>
        <v/>
      </c>
      <c r="G469" s="39" t="str">
        <f t="shared" si="18"/>
        <v/>
      </c>
    </row>
    <row r="470" spans="1:7" hidden="1" outlineLevel="1" x14ac:dyDescent="0.25">
      <c r="A470" s="24" t="s">
        <v>1124</v>
      </c>
      <c r="B470" s="42" t="s">
        <v>851</v>
      </c>
      <c r="C470" s="38"/>
      <c r="D470" s="60"/>
      <c r="E470" s="24"/>
      <c r="F470" s="39" t="str">
        <f t="shared" si="17"/>
        <v/>
      </c>
      <c r="G470" s="39" t="str">
        <f t="shared" si="18"/>
        <v/>
      </c>
    </row>
    <row r="471" spans="1:7" hidden="1" outlineLevel="1" x14ac:dyDescent="0.25">
      <c r="A471" s="24" t="s">
        <v>1125</v>
      </c>
      <c r="B471" s="42" t="s">
        <v>853</v>
      </c>
      <c r="C471" s="38"/>
      <c r="D471" s="60"/>
      <c r="E471" s="24"/>
      <c r="F471" s="39" t="str">
        <f t="shared" si="17"/>
        <v/>
      </c>
      <c r="G471" s="39" t="str">
        <f t="shared" si="18"/>
        <v/>
      </c>
    </row>
    <row r="472" spans="1:7" hidden="1" outlineLevel="1" x14ac:dyDescent="0.25">
      <c r="A472" s="24" t="s">
        <v>1126</v>
      </c>
      <c r="B472" s="42"/>
      <c r="C472" s="24"/>
      <c r="D472" s="24"/>
      <c r="E472" s="24"/>
      <c r="F472" s="67"/>
      <c r="G472" s="67"/>
    </row>
    <row r="473" spans="1:7" hidden="1" outlineLevel="1" x14ac:dyDescent="0.25">
      <c r="A473" s="24" t="s">
        <v>1127</v>
      </c>
      <c r="B473" s="42"/>
      <c r="C473" s="24"/>
      <c r="D473" s="24"/>
      <c r="E473" s="24"/>
      <c r="F473" s="67"/>
      <c r="G473" s="67"/>
    </row>
    <row r="474" spans="1:7" hidden="1" outlineLevel="1" x14ac:dyDescent="0.25">
      <c r="A474" s="24" t="s">
        <v>1128</v>
      </c>
      <c r="B474" s="42"/>
      <c r="C474" s="24"/>
      <c r="D474" s="24"/>
      <c r="E474" s="24"/>
      <c r="F474" s="61"/>
      <c r="G474" s="61"/>
    </row>
    <row r="475" spans="1:7" x14ac:dyDescent="0.25">
      <c r="A475" s="35"/>
      <c r="B475" s="35" t="s">
        <v>1129</v>
      </c>
      <c r="C475" s="35" t="s">
        <v>784</v>
      </c>
      <c r="D475" s="35" t="s">
        <v>785</v>
      </c>
      <c r="E475" s="35"/>
      <c r="F475" s="35" t="s">
        <v>575</v>
      </c>
      <c r="G475" s="35" t="s">
        <v>786</v>
      </c>
    </row>
    <row r="476" spans="1:7" x14ac:dyDescent="0.25">
      <c r="A476" s="24" t="s">
        <v>1130</v>
      </c>
      <c r="B476" s="24" t="s">
        <v>823</v>
      </c>
      <c r="C476" s="41"/>
      <c r="D476" s="24"/>
      <c r="E476" s="24"/>
      <c r="F476" s="24"/>
      <c r="G476" s="24"/>
    </row>
    <row r="477" spans="1:7" x14ac:dyDescent="0.25">
      <c r="A477" s="24"/>
      <c r="B477" s="24"/>
      <c r="C477" s="24"/>
      <c r="D477" s="24"/>
      <c r="E477" s="24"/>
      <c r="F477" s="24"/>
      <c r="G477" s="24"/>
    </row>
    <row r="478" spans="1:7" x14ac:dyDescent="0.25">
      <c r="A478" s="24"/>
      <c r="B478" s="50" t="s">
        <v>824</v>
      </c>
      <c r="C478" s="24"/>
      <c r="D478" s="24"/>
      <c r="E478" s="24"/>
      <c r="F478" s="24"/>
      <c r="G478" s="24"/>
    </row>
    <row r="479" spans="1:7" x14ac:dyDescent="0.25">
      <c r="A479" s="24" t="s">
        <v>1131</v>
      </c>
      <c r="B479" s="24" t="s">
        <v>826</v>
      </c>
      <c r="C479" s="38"/>
      <c r="D479" s="60"/>
      <c r="E479" s="24"/>
      <c r="F479" s="39" t="str">
        <f>IF($C$487=0,"",IF(C479="[Mark as ND1 if not relevant]","",C479/$C$487))</f>
        <v/>
      </c>
      <c r="G479" s="39" t="str">
        <f>IF($D$487=0,"",IF(D479="[Mark as ND1 if not relevant]","",D479/$D$487))</f>
        <v/>
      </c>
    </row>
    <row r="480" spans="1:7" x14ac:dyDescent="0.25">
      <c r="A480" s="24" t="s">
        <v>1132</v>
      </c>
      <c r="B480" s="24" t="s">
        <v>828</v>
      </c>
      <c r="C480" s="38"/>
      <c r="D480" s="60"/>
      <c r="E480" s="24"/>
      <c r="F480" s="39" t="str">
        <f t="shared" ref="F480:F486" si="19">IF($C$487=0,"",IF(C480="[Mark as ND1 if not relevant]","",C480/$C$487))</f>
        <v/>
      </c>
      <c r="G480" s="39" t="str">
        <f t="shared" ref="G480:G486" si="20">IF($D$487=0,"",IF(D480="[Mark as ND1 if not relevant]","",D480/$D$487))</f>
        <v/>
      </c>
    </row>
    <row r="481" spans="1:7" x14ac:dyDescent="0.25">
      <c r="A481" s="24" t="s">
        <v>1133</v>
      </c>
      <c r="B481" s="24" t="s">
        <v>830</v>
      </c>
      <c r="C481" s="38"/>
      <c r="D481" s="60"/>
      <c r="E481" s="24"/>
      <c r="F481" s="39" t="str">
        <f t="shared" si="19"/>
        <v/>
      </c>
      <c r="G481" s="39" t="str">
        <f t="shared" si="20"/>
        <v/>
      </c>
    </row>
    <row r="482" spans="1:7" x14ac:dyDescent="0.25">
      <c r="A482" s="24" t="s">
        <v>1134</v>
      </c>
      <c r="B482" s="24" t="s">
        <v>832</v>
      </c>
      <c r="C482" s="38"/>
      <c r="D482" s="60"/>
      <c r="E482" s="24"/>
      <c r="F482" s="39" t="str">
        <f t="shared" si="19"/>
        <v/>
      </c>
      <c r="G482" s="39" t="str">
        <f t="shared" si="20"/>
        <v/>
      </c>
    </row>
    <row r="483" spans="1:7" x14ac:dyDescent="0.25">
      <c r="A483" s="24" t="s">
        <v>1135</v>
      </c>
      <c r="B483" s="24" t="s">
        <v>834</v>
      </c>
      <c r="C483" s="38"/>
      <c r="D483" s="60"/>
      <c r="E483" s="24"/>
      <c r="F483" s="39" t="str">
        <f t="shared" si="19"/>
        <v/>
      </c>
      <c r="G483" s="39" t="str">
        <f t="shared" si="20"/>
        <v/>
      </c>
    </row>
    <row r="484" spans="1:7" x14ac:dyDescent="0.25">
      <c r="A484" s="24" t="s">
        <v>1136</v>
      </c>
      <c r="B484" s="24" t="s">
        <v>836</v>
      </c>
      <c r="C484" s="38"/>
      <c r="D484" s="60"/>
      <c r="E484" s="24"/>
      <c r="F484" s="39" t="str">
        <f t="shared" si="19"/>
        <v/>
      </c>
      <c r="G484" s="39" t="str">
        <f t="shared" si="20"/>
        <v/>
      </c>
    </row>
    <row r="485" spans="1:7" x14ac:dyDescent="0.25">
      <c r="A485" s="24" t="s">
        <v>1137</v>
      </c>
      <c r="B485" s="24" t="s">
        <v>838</v>
      </c>
      <c r="C485" s="38"/>
      <c r="D485" s="60"/>
      <c r="E485" s="24"/>
      <c r="F485" s="39" t="str">
        <f t="shared" si="19"/>
        <v/>
      </c>
      <c r="G485" s="39" t="str">
        <f t="shared" si="20"/>
        <v/>
      </c>
    </row>
    <row r="486" spans="1:7" x14ac:dyDescent="0.25">
      <c r="A486" s="24" t="s">
        <v>1138</v>
      </c>
      <c r="B486" s="24" t="s">
        <v>840</v>
      </c>
      <c r="C486" s="38"/>
      <c r="D486" s="60"/>
      <c r="E486" s="24"/>
      <c r="F486" s="39" t="str">
        <f t="shared" si="19"/>
        <v/>
      </c>
      <c r="G486" s="39" t="str">
        <f t="shared" si="20"/>
        <v/>
      </c>
    </row>
    <row r="487" spans="1:7" x14ac:dyDescent="0.25">
      <c r="A487" s="24" t="s">
        <v>1139</v>
      </c>
      <c r="B487" s="62" t="s">
        <v>102</v>
      </c>
      <c r="C487" s="38">
        <f>SUM(C479:C486)</f>
        <v>0</v>
      </c>
      <c r="D487" s="60">
        <f>SUM(D479:D486)</f>
        <v>0</v>
      </c>
      <c r="E487" s="24"/>
      <c r="F487" s="41">
        <f>SUM(F479:F486)</f>
        <v>0</v>
      </c>
      <c r="G487" s="41">
        <f>SUM(G479:G486)</f>
        <v>0</v>
      </c>
    </row>
    <row r="488" spans="1:7" hidden="1" outlineLevel="1" x14ac:dyDescent="0.25">
      <c r="A488" s="24" t="s">
        <v>1140</v>
      </c>
      <c r="B488" s="42" t="s">
        <v>843</v>
      </c>
      <c r="C488" s="38"/>
      <c r="D488" s="60"/>
      <c r="E488" s="24"/>
      <c r="F488" s="39" t="str">
        <f t="shared" ref="F488:F493" si="21">IF($C$487=0,"",IF(C488="[for completion]","",C488/$C$487))</f>
        <v/>
      </c>
      <c r="G488" s="39" t="str">
        <f t="shared" ref="G488:G493" si="22">IF($D$487=0,"",IF(D488="[for completion]","",D488/$D$487))</f>
        <v/>
      </c>
    </row>
    <row r="489" spans="1:7" hidden="1" outlineLevel="1" x14ac:dyDescent="0.25">
      <c r="A489" s="24" t="s">
        <v>1141</v>
      </c>
      <c r="B489" s="42" t="s">
        <v>845</v>
      </c>
      <c r="C489" s="38"/>
      <c r="D489" s="60"/>
      <c r="E489" s="24"/>
      <c r="F489" s="39" t="str">
        <f t="shared" si="21"/>
        <v/>
      </c>
      <c r="G489" s="39" t="str">
        <f t="shared" si="22"/>
        <v/>
      </c>
    </row>
    <row r="490" spans="1:7" hidden="1" outlineLevel="1" x14ac:dyDescent="0.25">
      <c r="A490" s="24" t="s">
        <v>1142</v>
      </c>
      <c r="B490" s="42" t="s">
        <v>847</v>
      </c>
      <c r="C490" s="38"/>
      <c r="D490" s="60"/>
      <c r="E490" s="24"/>
      <c r="F490" s="39" t="str">
        <f t="shared" si="21"/>
        <v/>
      </c>
      <c r="G490" s="39" t="str">
        <f t="shared" si="22"/>
        <v/>
      </c>
    </row>
    <row r="491" spans="1:7" hidden="1" outlineLevel="1" x14ac:dyDescent="0.25">
      <c r="A491" s="24" t="s">
        <v>1143</v>
      </c>
      <c r="B491" s="42" t="s">
        <v>849</v>
      </c>
      <c r="C491" s="38"/>
      <c r="D491" s="60"/>
      <c r="E491" s="24"/>
      <c r="F491" s="39" t="str">
        <f t="shared" si="21"/>
        <v/>
      </c>
      <c r="G491" s="39" t="str">
        <f t="shared" si="22"/>
        <v/>
      </c>
    </row>
    <row r="492" spans="1:7" hidden="1" outlineLevel="1" x14ac:dyDescent="0.25">
      <c r="A492" s="24" t="s">
        <v>1144</v>
      </c>
      <c r="B492" s="42" t="s">
        <v>851</v>
      </c>
      <c r="C492" s="38"/>
      <c r="D492" s="60"/>
      <c r="E492" s="24"/>
      <c r="F492" s="39" t="str">
        <f t="shared" si="21"/>
        <v/>
      </c>
      <c r="G492" s="39" t="str">
        <f t="shared" si="22"/>
        <v/>
      </c>
    </row>
    <row r="493" spans="1:7" hidden="1" outlineLevel="1" x14ac:dyDescent="0.25">
      <c r="A493" s="24" t="s">
        <v>1145</v>
      </c>
      <c r="B493" s="42" t="s">
        <v>853</v>
      </c>
      <c r="C493" s="38"/>
      <c r="D493" s="60"/>
      <c r="E493" s="24"/>
      <c r="F493" s="39" t="str">
        <f t="shared" si="21"/>
        <v/>
      </c>
      <c r="G493" s="39" t="str">
        <f t="shared" si="22"/>
        <v/>
      </c>
    </row>
    <row r="494" spans="1:7" hidden="1" outlineLevel="1" x14ac:dyDescent="0.25">
      <c r="A494" s="24" t="s">
        <v>1146</v>
      </c>
      <c r="B494" s="42"/>
      <c r="C494" s="24"/>
      <c r="D494" s="24"/>
      <c r="E494" s="24"/>
      <c r="F494" s="39"/>
      <c r="G494" s="39"/>
    </row>
    <row r="495" spans="1:7" hidden="1" outlineLevel="1" x14ac:dyDescent="0.25">
      <c r="A495" s="24" t="s">
        <v>1147</v>
      </c>
      <c r="B495" s="42"/>
      <c r="C495" s="24"/>
      <c r="D495" s="24"/>
      <c r="E495" s="24"/>
      <c r="F495" s="39"/>
      <c r="G495" s="39"/>
    </row>
    <row r="496" spans="1:7" hidden="1" outlineLevel="1" x14ac:dyDescent="0.25">
      <c r="A496" s="24" t="s">
        <v>1148</v>
      </c>
      <c r="B496" s="42"/>
      <c r="C496" s="24"/>
      <c r="D496" s="24"/>
      <c r="E496" s="24"/>
      <c r="F496" s="39"/>
      <c r="G496" s="41"/>
    </row>
    <row r="497" spans="1:7" x14ac:dyDescent="0.25">
      <c r="A497" s="35"/>
      <c r="B497" s="36" t="s">
        <v>1149</v>
      </c>
      <c r="C497" s="35" t="s">
        <v>1150</v>
      </c>
      <c r="D497" s="35"/>
      <c r="E497" s="35"/>
      <c r="F497" s="35"/>
      <c r="G497" s="37"/>
    </row>
    <row r="498" spans="1:7" x14ac:dyDescent="0.25">
      <c r="A498" s="24" t="s">
        <v>1151</v>
      </c>
      <c r="B498" s="50" t="s">
        <v>1152</v>
      </c>
      <c r="C498" s="41"/>
      <c r="D498" s="24"/>
      <c r="E498" s="24"/>
      <c r="F498" s="24"/>
      <c r="G498" s="24"/>
    </row>
    <row r="499" spans="1:7" x14ac:dyDescent="0.25">
      <c r="A499" s="24" t="s">
        <v>1153</v>
      </c>
      <c r="B499" s="50" t="s">
        <v>1154</v>
      </c>
      <c r="C499" s="41"/>
      <c r="D499" s="24"/>
      <c r="E499" s="24"/>
      <c r="F499" s="24"/>
      <c r="G499" s="24"/>
    </row>
    <row r="500" spans="1:7" x14ac:dyDescent="0.25">
      <c r="A500" s="24" t="s">
        <v>1155</v>
      </c>
      <c r="B500" s="50" t="s">
        <v>1156</v>
      </c>
      <c r="C500" s="41"/>
      <c r="D500" s="24"/>
      <c r="E500" s="24"/>
      <c r="F500" s="24"/>
      <c r="G500" s="24"/>
    </row>
    <row r="501" spans="1:7" x14ac:dyDescent="0.25">
      <c r="A501" s="24" t="s">
        <v>1157</v>
      </c>
      <c r="B501" s="50" t="s">
        <v>1158</v>
      </c>
      <c r="C501" s="41"/>
      <c r="D501" s="24"/>
      <c r="E501" s="24"/>
      <c r="F501" s="24"/>
      <c r="G501" s="24"/>
    </row>
    <row r="502" spans="1:7" x14ac:dyDescent="0.25">
      <c r="A502" s="24" t="s">
        <v>1159</v>
      </c>
      <c r="B502" s="50" t="s">
        <v>1160</v>
      </c>
      <c r="C502" s="41"/>
      <c r="D502" s="24"/>
      <c r="E502" s="24"/>
      <c r="F502" s="24"/>
      <c r="G502" s="24"/>
    </row>
    <row r="503" spans="1:7" x14ac:dyDescent="0.25">
      <c r="A503" s="24" t="s">
        <v>1161</v>
      </c>
      <c r="B503" s="50" t="s">
        <v>1162</v>
      </c>
      <c r="C503" s="41"/>
      <c r="D503" s="24"/>
      <c r="E503" s="24"/>
      <c r="F503" s="24"/>
      <c r="G503" s="24"/>
    </row>
    <row r="504" spans="1:7" x14ac:dyDescent="0.25">
      <c r="A504" s="24" t="s">
        <v>1163</v>
      </c>
      <c r="B504" s="50" t="s">
        <v>1164</v>
      </c>
      <c r="C504" s="41"/>
      <c r="D504" s="24"/>
      <c r="E504" s="24"/>
      <c r="F504" s="24"/>
      <c r="G504" s="24"/>
    </row>
    <row r="505" spans="1:7" x14ac:dyDescent="0.25">
      <c r="A505" s="24" t="s">
        <v>1165</v>
      </c>
      <c r="B505" s="50" t="s">
        <v>1166</v>
      </c>
      <c r="C505" s="41"/>
      <c r="D505" s="24"/>
      <c r="E505" s="24"/>
      <c r="F505" s="24"/>
      <c r="G505" s="24"/>
    </row>
    <row r="506" spans="1:7" x14ac:dyDescent="0.25">
      <c r="A506" s="24" t="s">
        <v>1167</v>
      </c>
      <c r="B506" s="50" t="s">
        <v>1168</v>
      </c>
      <c r="C506" s="41"/>
      <c r="D506" s="24"/>
      <c r="E506" s="24"/>
      <c r="F506" s="24"/>
      <c r="G506" s="24"/>
    </row>
    <row r="507" spans="1:7" x14ac:dyDescent="0.25">
      <c r="A507" s="24" t="s">
        <v>1169</v>
      </c>
      <c r="B507" s="50" t="s">
        <v>1170</v>
      </c>
      <c r="C507" s="41"/>
      <c r="D507" s="24"/>
      <c r="E507" s="24"/>
      <c r="F507" s="24"/>
      <c r="G507" s="24"/>
    </row>
    <row r="508" spans="1:7" x14ac:dyDescent="0.25">
      <c r="A508" s="24" t="s">
        <v>1171</v>
      </c>
      <c r="B508" s="50" t="s">
        <v>1172</v>
      </c>
      <c r="C508" s="41"/>
      <c r="D508" s="24"/>
      <c r="E508" s="24"/>
      <c r="F508" s="24"/>
      <c r="G508" s="24"/>
    </row>
    <row r="509" spans="1:7" x14ac:dyDescent="0.25">
      <c r="A509" s="24" t="s">
        <v>1173</v>
      </c>
      <c r="B509" s="50" t="s">
        <v>1174</v>
      </c>
      <c r="C509" s="41"/>
      <c r="D509" s="24"/>
      <c r="E509" s="24"/>
      <c r="F509" s="24"/>
      <c r="G509" s="24"/>
    </row>
    <row r="510" spans="1:7" x14ac:dyDescent="0.25">
      <c r="A510" s="24" t="s">
        <v>1175</v>
      </c>
      <c r="B510" s="50" t="s">
        <v>100</v>
      </c>
      <c r="C510" s="41"/>
      <c r="D510" s="24"/>
      <c r="E510" s="24"/>
      <c r="F510" s="24"/>
      <c r="G510" s="24"/>
    </row>
    <row r="511" spans="1:7" hidden="1" outlineLevel="1" x14ac:dyDescent="0.25">
      <c r="A511" s="24" t="s">
        <v>1176</v>
      </c>
      <c r="B511" s="42" t="s">
        <v>1177</v>
      </c>
      <c r="C511" s="41"/>
      <c r="D511" s="24"/>
      <c r="E511" s="24"/>
      <c r="F511" s="24"/>
      <c r="G511" s="24"/>
    </row>
    <row r="512" spans="1:7" hidden="1" outlineLevel="1" x14ac:dyDescent="0.25">
      <c r="A512" s="24" t="s">
        <v>1178</v>
      </c>
      <c r="B512" s="42" t="s">
        <v>104</v>
      </c>
      <c r="C512" s="41"/>
      <c r="D512" s="24"/>
      <c r="E512" s="24"/>
      <c r="F512" s="24"/>
      <c r="G512" s="24"/>
    </row>
    <row r="513" spans="1:7" hidden="1" outlineLevel="1" x14ac:dyDescent="0.25">
      <c r="A513" s="24" t="s">
        <v>1179</v>
      </c>
      <c r="B513" s="42" t="s">
        <v>104</v>
      </c>
      <c r="C513" s="41"/>
      <c r="D513" s="24"/>
      <c r="E513" s="24"/>
      <c r="F513" s="24"/>
      <c r="G513" s="24"/>
    </row>
    <row r="514" spans="1:7" hidden="1" outlineLevel="1" x14ac:dyDescent="0.25">
      <c r="A514" s="24" t="s">
        <v>1180</v>
      </c>
      <c r="B514" s="42" t="s">
        <v>104</v>
      </c>
      <c r="C514" s="41"/>
      <c r="D514" s="24"/>
      <c r="E514" s="24"/>
      <c r="F514" s="24"/>
      <c r="G514" s="24"/>
    </row>
    <row r="515" spans="1:7" hidden="1" outlineLevel="1" x14ac:dyDescent="0.25">
      <c r="A515" s="24" t="s">
        <v>1181</v>
      </c>
      <c r="B515" s="42" t="s">
        <v>104</v>
      </c>
      <c r="C515" s="41"/>
      <c r="D515" s="24"/>
      <c r="E515" s="24"/>
      <c r="F515" s="24"/>
      <c r="G515" s="24"/>
    </row>
    <row r="516" spans="1:7" hidden="1" outlineLevel="1" x14ac:dyDescent="0.25">
      <c r="A516" s="24" t="s">
        <v>1182</v>
      </c>
      <c r="B516" s="42" t="s">
        <v>104</v>
      </c>
      <c r="C516" s="41"/>
      <c r="D516" s="24"/>
      <c r="E516" s="24"/>
      <c r="F516" s="24"/>
      <c r="G516" s="24"/>
    </row>
    <row r="517" spans="1:7" hidden="1" outlineLevel="1" x14ac:dyDescent="0.25">
      <c r="A517" s="24" t="s">
        <v>1183</v>
      </c>
      <c r="B517" s="42" t="s">
        <v>104</v>
      </c>
      <c r="C517" s="41"/>
      <c r="D517" s="24"/>
      <c r="E517" s="24"/>
      <c r="F517" s="24"/>
      <c r="G517" s="24"/>
    </row>
    <row r="518" spans="1:7" hidden="1" outlineLevel="1" x14ac:dyDescent="0.25">
      <c r="A518" s="24" t="s">
        <v>1184</v>
      </c>
      <c r="B518" s="42" t="s">
        <v>104</v>
      </c>
      <c r="C518" s="41"/>
      <c r="D518" s="24"/>
      <c r="E518" s="24"/>
      <c r="F518" s="24"/>
      <c r="G518" s="24"/>
    </row>
    <row r="519" spans="1:7" hidden="1" outlineLevel="1" x14ac:dyDescent="0.25">
      <c r="A519" s="24" t="s">
        <v>1185</v>
      </c>
      <c r="B519" s="42" t="s">
        <v>104</v>
      </c>
      <c r="C519" s="41"/>
      <c r="D519" s="24"/>
      <c r="E519" s="24"/>
      <c r="F519" s="24"/>
      <c r="G519" s="24"/>
    </row>
    <row r="520" spans="1:7" hidden="1" outlineLevel="1" x14ac:dyDescent="0.25">
      <c r="A520" s="24" t="s">
        <v>1186</v>
      </c>
      <c r="B520" s="42" t="s">
        <v>104</v>
      </c>
      <c r="C520" s="41"/>
      <c r="D520" s="24"/>
      <c r="E520" s="24"/>
      <c r="F520" s="24"/>
      <c r="G520" s="24"/>
    </row>
    <row r="521" spans="1:7" hidden="1" outlineLevel="1" x14ac:dyDescent="0.25">
      <c r="A521" s="24" t="s">
        <v>1187</v>
      </c>
      <c r="B521" s="42" t="s">
        <v>104</v>
      </c>
      <c r="C521" s="41"/>
      <c r="D521" s="24"/>
      <c r="E521" s="24"/>
      <c r="F521" s="24"/>
      <c r="G521" s="24"/>
    </row>
    <row r="522" spans="1:7" hidden="1" outlineLevel="1" x14ac:dyDescent="0.25">
      <c r="A522" s="24" t="s">
        <v>1188</v>
      </c>
      <c r="B522" s="42" t="s">
        <v>104</v>
      </c>
      <c r="C522" s="41"/>
      <c r="D522" s="24"/>
      <c r="E522" s="24"/>
      <c r="F522" s="24"/>
      <c r="G522" s="19"/>
    </row>
    <row r="523" spans="1:7" hidden="1" outlineLevel="1" x14ac:dyDescent="0.25">
      <c r="A523" s="24" t="s">
        <v>1189</v>
      </c>
      <c r="B523" s="42" t="s">
        <v>104</v>
      </c>
      <c r="C523" s="41"/>
      <c r="D523" s="24"/>
      <c r="E523" s="24"/>
      <c r="F523" s="24"/>
      <c r="G523" s="19"/>
    </row>
    <row r="524" spans="1:7" hidden="1" outlineLevel="1" x14ac:dyDescent="0.25">
      <c r="A524" s="24" t="s">
        <v>1190</v>
      </c>
      <c r="B524" s="42" t="s">
        <v>104</v>
      </c>
      <c r="C524" s="41"/>
      <c r="D524" s="24"/>
      <c r="E524" s="24"/>
      <c r="F524" s="24"/>
      <c r="G524" s="19"/>
    </row>
    <row r="525" spans="1:7" x14ac:dyDescent="0.25">
      <c r="A525" s="51"/>
      <c r="B525" s="51" t="s">
        <v>1191</v>
      </c>
      <c r="C525" s="35" t="s">
        <v>61</v>
      </c>
      <c r="D525" s="35" t="s">
        <v>1192</v>
      </c>
      <c r="E525" s="35"/>
      <c r="F525" s="35" t="s">
        <v>575</v>
      </c>
      <c r="G525" s="35" t="s">
        <v>1193</v>
      </c>
    </row>
    <row r="526" spans="1:7" x14ac:dyDescent="0.25">
      <c r="A526" s="24" t="s">
        <v>1194</v>
      </c>
      <c r="B526" s="50" t="s">
        <v>919</v>
      </c>
      <c r="C526" s="38"/>
      <c r="D526" s="60"/>
      <c r="E526" s="27"/>
      <c r="F526" s="39" t="str">
        <f>IF($C$544=0,"",IF(C526="[for completion]","",IF(C526="","",C526/$C$544)))</f>
        <v/>
      </c>
      <c r="G526" s="39" t="str">
        <f>IF($D$544=0,"",IF(D526="[for completion]","",IF(D526="","",D526/$D$544)))</f>
        <v/>
      </c>
    </row>
    <row r="527" spans="1:7" x14ac:dyDescent="0.25">
      <c r="A527" s="24" t="s">
        <v>1195</v>
      </c>
      <c r="B527" s="50" t="s">
        <v>919</v>
      </c>
      <c r="C527" s="38"/>
      <c r="D527" s="60"/>
      <c r="E527" s="27"/>
      <c r="F527" s="39" t="str">
        <f t="shared" ref="F527:F543" si="23">IF($C$544=0,"",IF(C527="[for completion]","",IF(C527="","",C527/$C$544)))</f>
        <v/>
      </c>
      <c r="G527" s="39" t="str">
        <f t="shared" ref="G527:G543" si="24">IF($D$544=0,"",IF(D527="[for completion]","",IF(D527="","",D527/$D$544)))</f>
        <v/>
      </c>
    </row>
    <row r="528" spans="1:7" x14ac:dyDescent="0.25">
      <c r="A528" s="24" t="s">
        <v>1196</v>
      </c>
      <c r="B528" s="50" t="s">
        <v>919</v>
      </c>
      <c r="C528" s="38"/>
      <c r="D528" s="60"/>
      <c r="E528" s="27"/>
      <c r="F528" s="39" t="str">
        <f t="shared" si="23"/>
        <v/>
      </c>
      <c r="G528" s="39" t="str">
        <f t="shared" si="24"/>
        <v/>
      </c>
    </row>
    <row r="529" spans="1:7" x14ac:dyDescent="0.25">
      <c r="A529" s="24" t="s">
        <v>1197</v>
      </c>
      <c r="B529" s="50" t="s">
        <v>919</v>
      </c>
      <c r="C529" s="38"/>
      <c r="D529" s="60"/>
      <c r="E529" s="27"/>
      <c r="F529" s="39" t="str">
        <f t="shared" si="23"/>
        <v/>
      </c>
      <c r="G529" s="39" t="str">
        <f t="shared" si="24"/>
        <v/>
      </c>
    </row>
    <row r="530" spans="1:7" x14ac:dyDescent="0.25">
      <c r="A530" s="24" t="s">
        <v>1198</v>
      </c>
      <c r="B530" s="50" t="s">
        <v>919</v>
      </c>
      <c r="C530" s="38"/>
      <c r="D530" s="60"/>
      <c r="E530" s="27"/>
      <c r="F530" s="39" t="str">
        <f t="shared" si="23"/>
        <v/>
      </c>
      <c r="G530" s="39" t="str">
        <f t="shared" si="24"/>
        <v/>
      </c>
    </row>
    <row r="531" spans="1:7" x14ac:dyDescent="0.25">
      <c r="A531" s="24" t="s">
        <v>1199</v>
      </c>
      <c r="B531" s="50" t="s">
        <v>919</v>
      </c>
      <c r="C531" s="38"/>
      <c r="D531" s="60"/>
      <c r="E531" s="27"/>
      <c r="F531" s="39" t="str">
        <f t="shared" si="23"/>
        <v/>
      </c>
      <c r="G531" s="39" t="str">
        <f t="shared" si="24"/>
        <v/>
      </c>
    </row>
    <row r="532" spans="1:7" x14ac:dyDescent="0.25">
      <c r="A532" s="24" t="s">
        <v>1200</v>
      </c>
      <c r="B532" s="50" t="s">
        <v>919</v>
      </c>
      <c r="C532" s="38"/>
      <c r="D532" s="60"/>
      <c r="E532" s="27"/>
      <c r="F532" s="39" t="str">
        <f t="shared" si="23"/>
        <v/>
      </c>
      <c r="G532" s="39" t="str">
        <f t="shared" si="24"/>
        <v/>
      </c>
    </row>
    <row r="533" spans="1:7" x14ac:dyDescent="0.25">
      <c r="A533" s="24" t="s">
        <v>1201</v>
      </c>
      <c r="B533" s="50" t="s">
        <v>919</v>
      </c>
      <c r="C533" s="38"/>
      <c r="D533" s="60"/>
      <c r="E533" s="27"/>
      <c r="F533" s="39" t="str">
        <f t="shared" si="23"/>
        <v/>
      </c>
      <c r="G533" s="39" t="str">
        <f t="shared" si="24"/>
        <v/>
      </c>
    </row>
    <row r="534" spans="1:7" x14ac:dyDescent="0.25">
      <c r="A534" s="24" t="s">
        <v>1202</v>
      </c>
      <c r="B534" s="50" t="s">
        <v>919</v>
      </c>
      <c r="C534" s="38"/>
      <c r="D534" s="60"/>
      <c r="E534" s="27"/>
      <c r="F534" s="39" t="str">
        <f t="shared" si="23"/>
        <v/>
      </c>
      <c r="G534" s="39" t="str">
        <f t="shared" si="24"/>
        <v/>
      </c>
    </row>
    <row r="535" spans="1:7" x14ac:dyDescent="0.25">
      <c r="A535" s="24" t="s">
        <v>1203</v>
      </c>
      <c r="B535" s="50" t="s">
        <v>919</v>
      </c>
      <c r="C535" s="38"/>
      <c r="D535" s="60"/>
      <c r="E535" s="27"/>
      <c r="F535" s="39" t="str">
        <f t="shared" si="23"/>
        <v/>
      </c>
      <c r="G535" s="39" t="str">
        <f t="shared" si="24"/>
        <v/>
      </c>
    </row>
    <row r="536" spans="1:7" x14ac:dyDescent="0.25">
      <c r="A536" s="24" t="s">
        <v>1204</v>
      </c>
      <c r="B536" s="50" t="s">
        <v>919</v>
      </c>
      <c r="C536" s="38"/>
      <c r="D536" s="60"/>
      <c r="E536" s="27"/>
      <c r="F536" s="39" t="str">
        <f t="shared" si="23"/>
        <v/>
      </c>
      <c r="G536" s="39" t="str">
        <f t="shared" si="24"/>
        <v/>
      </c>
    </row>
    <row r="537" spans="1:7" x14ac:dyDescent="0.25">
      <c r="A537" s="24" t="s">
        <v>1205</v>
      </c>
      <c r="B537" s="50" t="s">
        <v>919</v>
      </c>
      <c r="C537" s="38"/>
      <c r="D537" s="60"/>
      <c r="E537" s="27"/>
      <c r="F537" s="39" t="str">
        <f t="shared" si="23"/>
        <v/>
      </c>
      <c r="G537" s="39" t="str">
        <f t="shared" si="24"/>
        <v/>
      </c>
    </row>
    <row r="538" spans="1:7" x14ac:dyDescent="0.25">
      <c r="A538" s="24" t="s">
        <v>1206</v>
      </c>
      <c r="B538" s="50" t="s">
        <v>919</v>
      </c>
      <c r="C538" s="38"/>
      <c r="D538" s="60"/>
      <c r="E538" s="27"/>
      <c r="F538" s="39" t="str">
        <f t="shared" si="23"/>
        <v/>
      </c>
      <c r="G538" s="39" t="str">
        <f t="shared" si="24"/>
        <v/>
      </c>
    </row>
    <row r="539" spans="1:7" x14ac:dyDescent="0.25">
      <c r="A539" s="24" t="s">
        <v>1207</v>
      </c>
      <c r="B539" s="50" t="s">
        <v>919</v>
      </c>
      <c r="C539" s="38"/>
      <c r="D539" s="60"/>
      <c r="E539" s="27"/>
      <c r="F539" s="39" t="str">
        <f t="shared" si="23"/>
        <v/>
      </c>
      <c r="G539" s="39" t="str">
        <f t="shared" si="24"/>
        <v/>
      </c>
    </row>
    <row r="540" spans="1:7" x14ac:dyDescent="0.25">
      <c r="A540" s="24" t="s">
        <v>1208</v>
      </c>
      <c r="B540" s="50" t="s">
        <v>919</v>
      </c>
      <c r="C540" s="38"/>
      <c r="D540" s="60"/>
      <c r="E540" s="27"/>
      <c r="F540" s="39" t="str">
        <f t="shared" si="23"/>
        <v/>
      </c>
      <c r="G540" s="39" t="str">
        <f t="shared" si="24"/>
        <v/>
      </c>
    </row>
    <row r="541" spans="1:7" x14ac:dyDescent="0.25">
      <c r="A541" s="24" t="s">
        <v>1209</v>
      </c>
      <c r="B541" s="50" t="s">
        <v>919</v>
      </c>
      <c r="C541" s="38"/>
      <c r="D541" s="60"/>
      <c r="E541" s="27"/>
      <c r="F541" s="39" t="str">
        <f t="shared" si="23"/>
        <v/>
      </c>
      <c r="G541" s="39" t="str">
        <f t="shared" si="24"/>
        <v/>
      </c>
    </row>
    <row r="542" spans="1:7" x14ac:dyDescent="0.25">
      <c r="A542" s="24" t="s">
        <v>1210</v>
      </c>
      <c r="B542" s="50" t="s">
        <v>919</v>
      </c>
      <c r="C542" s="38"/>
      <c r="D542" s="60"/>
      <c r="E542" s="27"/>
      <c r="F542" s="39" t="str">
        <f t="shared" si="23"/>
        <v/>
      </c>
      <c r="G542" s="39" t="str">
        <f t="shared" si="24"/>
        <v/>
      </c>
    </row>
    <row r="543" spans="1:7" x14ac:dyDescent="0.25">
      <c r="A543" s="24" t="s">
        <v>1211</v>
      </c>
      <c r="B543" s="50" t="s">
        <v>937</v>
      </c>
      <c r="C543" s="38"/>
      <c r="D543" s="60"/>
      <c r="E543" s="27"/>
      <c r="F543" s="39" t="str">
        <f t="shared" si="23"/>
        <v/>
      </c>
      <c r="G543" s="39" t="str">
        <f t="shared" si="24"/>
        <v/>
      </c>
    </row>
    <row r="544" spans="1:7" x14ac:dyDescent="0.25">
      <c r="A544" s="24" t="s">
        <v>1212</v>
      </c>
      <c r="B544" s="50" t="s">
        <v>102</v>
      </c>
      <c r="C544" s="38">
        <f>SUM(C526:C543)</f>
        <v>0</v>
      </c>
      <c r="D544" s="60">
        <f>SUM(D526:D543)</f>
        <v>0</v>
      </c>
      <c r="E544" s="27"/>
      <c r="F544" s="41">
        <f>SUM(F526:F543)</f>
        <v>0</v>
      </c>
      <c r="G544" s="41">
        <f>SUM(G526:G543)</f>
        <v>0</v>
      </c>
    </row>
    <row r="545" spans="1:7" hidden="1" outlineLevel="1" x14ac:dyDescent="0.25">
      <c r="A545" s="24" t="s">
        <v>1213</v>
      </c>
      <c r="B545" s="50"/>
      <c r="C545" s="24"/>
      <c r="D545" s="24"/>
      <c r="E545" s="27"/>
      <c r="F545" s="27"/>
      <c r="G545" s="27"/>
    </row>
    <row r="546" spans="1:7" hidden="1" outlineLevel="1" x14ac:dyDescent="0.25">
      <c r="A546" s="24" t="s">
        <v>1214</v>
      </c>
      <c r="B546" s="50"/>
      <c r="C546" s="24"/>
      <c r="D546" s="24"/>
      <c r="E546" s="27"/>
      <c r="F546" s="27"/>
      <c r="G546" s="27"/>
    </row>
    <row r="547" spans="1:7" hidden="1" outlineLevel="1" x14ac:dyDescent="0.25">
      <c r="A547" s="24" t="s">
        <v>1215</v>
      </c>
      <c r="B547" s="50"/>
      <c r="C547" s="24"/>
      <c r="D547" s="24"/>
      <c r="E547" s="27"/>
      <c r="F547" s="27"/>
      <c r="G547" s="27"/>
    </row>
    <row r="548" spans="1:7" x14ac:dyDescent="0.25">
      <c r="A548" s="51"/>
      <c r="B548" s="36" t="s">
        <v>1216</v>
      </c>
      <c r="C548" s="35" t="s">
        <v>61</v>
      </c>
      <c r="D548" s="35" t="s">
        <v>1192</v>
      </c>
      <c r="E548" s="35"/>
      <c r="F548" s="35" t="s">
        <v>575</v>
      </c>
      <c r="G548" s="35" t="s">
        <v>1193</v>
      </c>
    </row>
    <row r="549" spans="1:7" x14ac:dyDescent="0.25">
      <c r="A549" s="24" t="s">
        <v>1217</v>
      </c>
      <c r="B549" s="50" t="s">
        <v>919</v>
      </c>
      <c r="C549" s="38"/>
      <c r="D549" s="60"/>
      <c r="E549" s="27"/>
      <c r="F549" s="39" t="str">
        <f>IF($C$567=0,"",IF(C549="[for completion]","",IF(C549="","",C549/$C$567)))</f>
        <v/>
      </c>
      <c r="G549" s="39" t="str">
        <f>IF($D$567=0,"",IF(D549="[for completion]","",IF(D549="","",D549/$D$567)))</f>
        <v/>
      </c>
    </row>
    <row r="550" spans="1:7" x14ac:dyDescent="0.25">
      <c r="A550" s="24" t="s">
        <v>1218</v>
      </c>
      <c r="B550" s="50" t="s">
        <v>919</v>
      </c>
      <c r="C550" s="38"/>
      <c r="D550" s="60"/>
      <c r="E550" s="27"/>
      <c r="F550" s="39" t="str">
        <f t="shared" ref="F550:F566" si="25">IF($C$567=0,"",IF(C550="[for completion]","",IF(C550="","",C550/$C$567)))</f>
        <v/>
      </c>
      <c r="G550" s="39" t="str">
        <f t="shared" ref="G550:G566" si="26">IF($D$567=0,"",IF(D550="[for completion]","",IF(D550="","",D550/$D$567)))</f>
        <v/>
      </c>
    </row>
    <row r="551" spans="1:7" x14ac:dyDescent="0.25">
      <c r="A551" s="24" t="s">
        <v>1219</v>
      </c>
      <c r="B551" s="50" t="s">
        <v>919</v>
      </c>
      <c r="C551" s="38"/>
      <c r="D551" s="60"/>
      <c r="E551" s="27"/>
      <c r="F551" s="39" t="str">
        <f t="shared" si="25"/>
        <v/>
      </c>
      <c r="G551" s="39" t="str">
        <f t="shared" si="26"/>
        <v/>
      </c>
    </row>
    <row r="552" spans="1:7" x14ac:dyDescent="0.25">
      <c r="A552" s="24" t="s">
        <v>1220</v>
      </c>
      <c r="B552" s="50" t="s">
        <v>919</v>
      </c>
      <c r="C552" s="38"/>
      <c r="D552" s="60"/>
      <c r="E552" s="27"/>
      <c r="F552" s="39" t="str">
        <f t="shared" si="25"/>
        <v/>
      </c>
      <c r="G552" s="39" t="str">
        <f t="shared" si="26"/>
        <v/>
      </c>
    </row>
    <row r="553" spans="1:7" x14ac:dyDescent="0.25">
      <c r="A553" s="24" t="s">
        <v>1221</v>
      </c>
      <c r="B553" s="50" t="s">
        <v>919</v>
      </c>
      <c r="C553" s="38"/>
      <c r="D553" s="60"/>
      <c r="E553" s="27"/>
      <c r="F553" s="39" t="str">
        <f t="shared" si="25"/>
        <v/>
      </c>
      <c r="G553" s="39" t="str">
        <f t="shared" si="26"/>
        <v/>
      </c>
    </row>
    <row r="554" spans="1:7" x14ac:dyDescent="0.25">
      <c r="A554" s="24" t="s">
        <v>1222</v>
      </c>
      <c r="B554" s="50" t="s">
        <v>919</v>
      </c>
      <c r="C554" s="38"/>
      <c r="D554" s="60"/>
      <c r="E554" s="27"/>
      <c r="F554" s="39" t="str">
        <f t="shared" si="25"/>
        <v/>
      </c>
      <c r="G554" s="39" t="str">
        <f t="shared" si="26"/>
        <v/>
      </c>
    </row>
    <row r="555" spans="1:7" x14ac:dyDescent="0.25">
      <c r="A555" s="24" t="s">
        <v>1223</v>
      </c>
      <c r="B555" s="50" t="s">
        <v>919</v>
      </c>
      <c r="C555" s="38"/>
      <c r="D555" s="60"/>
      <c r="E555" s="27"/>
      <c r="F555" s="39" t="str">
        <f t="shared" si="25"/>
        <v/>
      </c>
      <c r="G555" s="39" t="str">
        <f t="shared" si="26"/>
        <v/>
      </c>
    </row>
    <row r="556" spans="1:7" x14ac:dyDescent="0.25">
      <c r="A556" s="24" t="s">
        <v>1224</v>
      </c>
      <c r="B556" s="50" t="s">
        <v>919</v>
      </c>
      <c r="C556" s="38"/>
      <c r="D556" s="60"/>
      <c r="E556" s="27"/>
      <c r="F556" s="39" t="str">
        <f t="shared" si="25"/>
        <v/>
      </c>
      <c r="G556" s="39" t="str">
        <f t="shared" si="26"/>
        <v/>
      </c>
    </row>
    <row r="557" spans="1:7" x14ac:dyDescent="0.25">
      <c r="A557" s="24" t="s">
        <v>1225</v>
      </c>
      <c r="B557" s="50" t="s">
        <v>919</v>
      </c>
      <c r="C557" s="38"/>
      <c r="D557" s="60"/>
      <c r="E557" s="27"/>
      <c r="F557" s="39" t="str">
        <f t="shared" si="25"/>
        <v/>
      </c>
      <c r="G557" s="39" t="str">
        <f t="shared" si="26"/>
        <v/>
      </c>
    </row>
    <row r="558" spans="1:7" x14ac:dyDescent="0.25">
      <c r="A558" s="24" t="s">
        <v>1226</v>
      </c>
      <c r="B558" s="50" t="s">
        <v>919</v>
      </c>
      <c r="C558" s="38"/>
      <c r="D558" s="60"/>
      <c r="E558" s="27"/>
      <c r="F558" s="39" t="str">
        <f t="shared" si="25"/>
        <v/>
      </c>
      <c r="G558" s="39" t="str">
        <f t="shared" si="26"/>
        <v/>
      </c>
    </row>
    <row r="559" spans="1:7" x14ac:dyDescent="0.25">
      <c r="A559" s="24" t="s">
        <v>1227</v>
      </c>
      <c r="B559" s="50" t="s">
        <v>919</v>
      </c>
      <c r="C559" s="38"/>
      <c r="D559" s="60"/>
      <c r="E559" s="27"/>
      <c r="F559" s="39" t="str">
        <f t="shared" si="25"/>
        <v/>
      </c>
      <c r="G559" s="39" t="str">
        <f t="shared" si="26"/>
        <v/>
      </c>
    </row>
    <row r="560" spans="1:7" x14ac:dyDescent="0.25">
      <c r="A560" s="24" t="s">
        <v>1228</v>
      </c>
      <c r="B560" s="50" t="s">
        <v>919</v>
      </c>
      <c r="C560" s="38"/>
      <c r="D560" s="60"/>
      <c r="E560" s="27"/>
      <c r="F560" s="39" t="str">
        <f t="shared" si="25"/>
        <v/>
      </c>
      <c r="G560" s="39" t="str">
        <f t="shared" si="26"/>
        <v/>
      </c>
    </row>
    <row r="561" spans="1:7" x14ac:dyDescent="0.25">
      <c r="A561" s="24" t="s">
        <v>1229</v>
      </c>
      <c r="B561" s="50" t="s">
        <v>919</v>
      </c>
      <c r="C561" s="38"/>
      <c r="D561" s="60"/>
      <c r="E561" s="27"/>
      <c r="F561" s="39" t="str">
        <f t="shared" si="25"/>
        <v/>
      </c>
      <c r="G561" s="39" t="str">
        <f t="shared" si="26"/>
        <v/>
      </c>
    </row>
    <row r="562" spans="1:7" x14ac:dyDescent="0.25">
      <c r="A562" s="24" t="s">
        <v>1230</v>
      </c>
      <c r="B562" s="50" t="s">
        <v>919</v>
      </c>
      <c r="C562" s="38"/>
      <c r="D562" s="60"/>
      <c r="E562" s="27"/>
      <c r="F562" s="39" t="str">
        <f t="shared" si="25"/>
        <v/>
      </c>
      <c r="G562" s="39" t="str">
        <f t="shared" si="26"/>
        <v/>
      </c>
    </row>
    <row r="563" spans="1:7" x14ac:dyDescent="0.25">
      <c r="A563" s="24" t="s">
        <v>1231</v>
      </c>
      <c r="B563" s="50" t="s">
        <v>919</v>
      </c>
      <c r="C563" s="38"/>
      <c r="D563" s="60"/>
      <c r="E563" s="27"/>
      <c r="F563" s="39" t="str">
        <f t="shared" si="25"/>
        <v/>
      </c>
      <c r="G563" s="39" t="str">
        <f t="shared" si="26"/>
        <v/>
      </c>
    </row>
    <row r="564" spans="1:7" x14ac:dyDescent="0.25">
      <c r="A564" s="24" t="s">
        <v>1232</v>
      </c>
      <c r="B564" s="50" t="s">
        <v>919</v>
      </c>
      <c r="C564" s="38"/>
      <c r="D564" s="60"/>
      <c r="E564" s="27"/>
      <c r="F564" s="39" t="str">
        <f t="shared" si="25"/>
        <v/>
      </c>
      <c r="G564" s="39" t="str">
        <f t="shared" si="26"/>
        <v/>
      </c>
    </row>
    <row r="565" spans="1:7" x14ac:dyDescent="0.25">
      <c r="A565" s="24" t="s">
        <v>1233</v>
      </c>
      <c r="B565" s="50" t="s">
        <v>919</v>
      </c>
      <c r="C565" s="38"/>
      <c r="D565" s="60"/>
      <c r="E565" s="27"/>
      <c r="F565" s="39" t="str">
        <f t="shared" si="25"/>
        <v/>
      </c>
      <c r="G565" s="39" t="str">
        <f t="shared" si="26"/>
        <v/>
      </c>
    </row>
    <row r="566" spans="1:7" x14ac:dyDescent="0.25">
      <c r="A566" s="24" t="s">
        <v>1234</v>
      </c>
      <c r="B566" s="50" t="s">
        <v>937</v>
      </c>
      <c r="C566" s="38"/>
      <c r="D566" s="60"/>
      <c r="E566" s="27"/>
      <c r="F566" s="39" t="str">
        <f t="shared" si="25"/>
        <v/>
      </c>
      <c r="G566" s="39" t="str">
        <f t="shared" si="26"/>
        <v/>
      </c>
    </row>
    <row r="567" spans="1:7" x14ac:dyDescent="0.25">
      <c r="A567" s="24" t="s">
        <v>1235</v>
      </c>
      <c r="B567" s="50" t="s">
        <v>102</v>
      </c>
      <c r="C567" s="38">
        <f>SUM(C549:C566)</f>
        <v>0</v>
      </c>
      <c r="D567" s="60">
        <f>SUM(D549:D566)</f>
        <v>0</v>
      </c>
      <c r="E567" s="27"/>
      <c r="F567" s="41">
        <f>SUM(F549:F566)</f>
        <v>0</v>
      </c>
      <c r="G567" s="41">
        <f>SUM(G549:G566)</f>
        <v>0</v>
      </c>
    </row>
    <row r="568" spans="1:7" hidden="1" outlineLevel="1" x14ac:dyDescent="0.25">
      <c r="A568" s="24" t="s">
        <v>1236</v>
      </c>
      <c r="B568" s="50"/>
      <c r="C568" s="24"/>
      <c r="D568" s="24"/>
      <c r="E568" s="27"/>
      <c r="F568" s="27"/>
      <c r="G568" s="27"/>
    </row>
    <row r="569" spans="1:7" hidden="1" outlineLevel="1" x14ac:dyDescent="0.25">
      <c r="A569" s="24" t="s">
        <v>1237</v>
      </c>
      <c r="B569" s="50"/>
      <c r="C569" s="24"/>
      <c r="D569" s="24"/>
      <c r="E569" s="27"/>
      <c r="F569" s="27"/>
      <c r="G569" s="27"/>
    </row>
    <row r="570" spans="1:7" hidden="1" outlineLevel="1" x14ac:dyDescent="0.25">
      <c r="A570" s="24" t="s">
        <v>1238</v>
      </c>
      <c r="B570" s="50"/>
      <c r="C570" s="24"/>
      <c r="D570" s="24"/>
      <c r="E570" s="27"/>
      <c r="F570" s="27"/>
      <c r="G570" s="27"/>
    </row>
    <row r="571" spans="1:7" x14ac:dyDescent="0.25">
      <c r="A571" s="51"/>
      <c r="B571" s="51" t="s">
        <v>1239</v>
      </c>
      <c r="C571" s="35" t="s">
        <v>61</v>
      </c>
      <c r="D571" s="35" t="s">
        <v>1192</v>
      </c>
      <c r="E571" s="35"/>
      <c r="F571" s="35" t="s">
        <v>575</v>
      </c>
      <c r="G571" s="35" t="s">
        <v>1193</v>
      </c>
    </row>
    <row r="572" spans="1:7" x14ac:dyDescent="0.25">
      <c r="A572" s="24" t="s">
        <v>1240</v>
      </c>
      <c r="B572" s="50" t="s">
        <v>967</v>
      </c>
      <c r="C572" s="38"/>
      <c r="D572" s="60"/>
      <c r="E572" s="27"/>
      <c r="F572" s="39" t="str">
        <f t="shared" ref="F572:F579" si="27">IF($C$585=0,"",IF(C572="[for completion]","",IF(C572="","",C572/$C$585)))</f>
        <v/>
      </c>
      <c r="G572" s="39" t="str">
        <f t="shared" ref="G572:G579" si="28">IF($D$585=0,"",IF(D572="[for completion]","",IF(D572="","",D572/$D$585)))</f>
        <v/>
      </c>
    </row>
    <row r="573" spans="1:7" x14ac:dyDescent="0.25">
      <c r="A573" s="24" t="s">
        <v>1241</v>
      </c>
      <c r="B573" s="50" t="s">
        <v>969</v>
      </c>
      <c r="C573" s="38"/>
      <c r="D573" s="60"/>
      <c r="E573" s="27"/>
      <c r="F573" s="39" t="str">
        <f t="shared" si="27"/>
        <v/>
      </c>
      <c r="G573" s="39" t="str">
        <f t="shared" si="28"/>
        <v/>
      </c>
    </row>
    <row r="574" spans="1:7" x14ac:dyDescent="0.25">
      <c r="A574" s="24" t="s">
        <v>1242</v>
      </c>
      <c r="B574" s="411" t="s">
        <v>971</v>
      </c>
      <c r="C574" s="38"/>
      <c r="D574" s="60"/>
      <c r="E574" s="27"/>
      <c r="F574" s="39" t="str">
        <f t="shared" si="27"/>
        <v/>
      </c>
      <c r="G574" s="39" t="str">
        <f t="shared" si="28"/>
        <v/>
      </c>
    </row>
    <row r="575" spans="1:7" x14ac:dyDescent="0.25">
      <c r="A575" s="24" t="s">
        <v>1243</v>
      </c>
      <c r="B575" s="50" t="s">
        <v>973</v>
      </c>
      <c r="C575" s="38"/>
      <c r="D575" s="60"/>
      <c r="E575" s="27"/>
      <c r="F575" s="39" t="str">
        <f t="shared" si="27"/>
        <v/>
      </c>
      <c r="G575" s="39" t="str">
        <f t="shared" si="28"/>
        <v/>
      </c>
    </row>
    <row r="576" spans="1:7" x14ac:dyDescent="0.25">
      <c r="A576" s="24" t="s">
        <v>1244</v>
      </c>
      <c r="B576" s="50" t="s">
        <v>975</v>
      </c>
      <c r="C576" s="38"/>
      <c r="D576" s="60"/>
      <c r="E576" s="27"/>
      <c r="F576" s="39" t="str">
        <f t="shared" si="27"/>
        <v/>
      </c>
      <c r="G576" s="39" t="str">
        <f t="shared" si="28"/>
        <v/>
      </c>
    </row>
    <row r="577" spans="1:7" x14ac:dyDescent="0.25">
      <c r="A577" s="24" t="s">
        <v>1245</v>
      </c>
      <c r="B577" s="50" t="s">
        <v>977</v>
      </c>
      <c r="C577" s="38"/>
      <c r="D577" s="60"/>
      <c r="E577" s="27"/>
      <c r="F577" s="39" t="str">
        <f t="shared" si="27"/>
        <v/>
      </c>
      <c r="G577" s="39" t="str">
        <f t="shared" si="28"/>
        <v/>
      </c>
    </row>
    <row r="578" spans="1:7" x14ac:dyDescent="0.25">
      <c r="A578" s="24" t="s">
        <v>1246</v>
      </c>
      <c r="B578" s="50" t="s">
        <v>979</v>
      </c>
      <c r="C578" s="38"/>
      <c r="D578" s="60"/>
      <c r="E578" s="27"/>
      <c r="F578" s="39" t="str">
        <f t="shared" si="27"/>
        <v/>
      </c>
      <c r="G578" s="39" t="str">
        <f t="shared" si="28"/>
        <v/>
      </c>
    </row>
    <row r="579" spans="1:7" x14ac:dyDescent="0.25">
      <c r="A579" s="24" t="s">
        <v>1247</v>
      </c>
      <c r="B579" s="50" t="s">
        <v>981</v>
      </c>
      <c r="C579" s="38"/>
      <c r="D579" s="60"/>
      <c r="E579" s="27"/>
      <c r="F579" s="39" t="str">
        <f t="shared" si="27"/>
        <v/>
      </c>
      <c r="G579" s="39" t="str">
        <f t="shared" si="28"/>
        <v/>
      </c>
    </row>
    <row r="580" spans="1:7" s="420" customFormat="1" x14ac:dyDescent="0.25">
      <c r="A580" s="410" t="s">
        <v>1248</v>
      </c>
      <c r="B580" s="411" t="s">
        <v>983</v>
      </c>
      <c r="C580" s="416"/>
      <c r="D580" s="417"/>
      <c r="E580" s="27"/>
      <c r="F580" s="412"/>
      <c r="G580" s="412"/>
    </row>
    <row r="581" spans="1:7" s="420" customFormat="1" x14ac:dyDescent="0.25">
      <c r="A581" s="410" t="s">
        <v>1249</v>
      </c>
      <c r="B581" s="411" t="s">
        <v>985</v>
      </c>
      <c r="C581" s="416"/>
      <c r="D581" s="417"/>
      <c r="E581" s="27"/>
      <c r="F581" s="412"/>
      <c r="G581" s="412"/>
    </row>
    <row r="582" spans="1:7" s="420" customFormat="1" x14ac:dyDescent="0.25">
      <c r="A582" s="410" t="s">
        <v>1250</v>
      </c>
      <c r="B582" s="411" t="s">
        <v>987</v>
      </c>
      <c r="C582" s="416"/>
      <c r="D582" s="417"/>
      <c r="E582" s="27"/>
      <c r="F582" s="412"/>
      <c r="G582" s="412"/>
    </row>
    <row r="583" spans="1:7" x14ac:dyDescent="0.25">
      <c r="A583" s="24" t="s">
        <v>1251</v>
      </c>
      <c r="B583" s="50" t="s">
        <v>989</v>
      </c>
      <c r="C583" s="38"/>
      <c r="D583" s="60"/>
      <c r="E583" s="27"/>
      <c r="F583" s="39" t="str">
        <f>IF($C$585=0,"",IF(C583="[for completion]","",IF(C583="","",C583/$C$585)))</f>
        <v/>
      </c>
      <c r="G583" s="39" t="str">
        <f>IF($D$585=0,"",IF(D583="[for completion]","",IF(D583="","",D583/$D$585)))</f>
        <v/>
      </c>
    </row>
    <row r="584" spans="1:7" x14ac:dyDescent="0.25">
      <c r="A584" s="24" t="s">
        <v>1252</v>
      </c>
      <c r="B584" s="24" t="s">
        <v>937</v>
      </c>
      <c r="C584" s="38"/>
      <c r="D584" s="60"/>
      <c r="E584" s="27"/>
      <c r="F584" s="39" t="str">
        <f>IF($C$585=0,"",IF(C584="[for completion]","",IF(C584="","",C584/$C$585)))</f>
        <v/>
      </c>
      <c r="G584" s="39" t="str">
        <f>IF($D$585=0,"",IF(D584="[for completion]","",IF(D584="","",D584/$D$585)))</f>
        <v/>
      </c>
    </row>
    <row r="585" spans="1:7" x14ac:dyDescent="0.25">
      <c r="A585" s="24" t="s">
        <v>1253</v>
      </c>
      <c r="B585" s="50" t="s">
        <v>102</v>
      </c>
      <c r="C585" s="416">
        <f>SUM(C572:C584)</f>
        <v>0</v>
      </c>
      <c r="D585" s="417">
        <f>SUM(D572:D584)</f>
        <v>0</v>
      </c>
      <c r="E585" s="27"/>
      <c r="F585" s="419">
        <f>SUM(F572:F584)</f>
        <v>0</v>
      </c>
      <c r="G585" s="419">
        <f>SUM(G572:G584)</f>
        <v>0</v>
      </c>
    </row>
    <row r="586" spans="1:7" s="423" customFormat="1" x14ac:dyDescent="0.25">
      <c r="A586" s="410" t="s">
        <v>1254</v>
      </c>
      <c r="B586" s="411"/>
      <c r="C586" s="416"/>
      <c r="D586" s="417"/>
      <c r="E586" s="27"/>
      <c r="F586" s="419"/>
      <c r="G586" s="419"/>
    </row>
    <row r="587" spans="1:7" s="423" customFormat="1" x14ac:dyDescent="0.25">
      <c r="A587" s="410" t="s">
        <v>1255</v>
      </c>
      <c r="B587" s="411"/>
      <c r="C587" s="416"/>
      <c r="D587" s="417"/>
      <c r="E587" s="27"/>
      <c r="F587" s="419"/>
      <c r="G587" s="419"/>
    </row>
    <row r="588" spans="1:7" s="423" customFormat="1" x14ac:dyDescent="0.25">
      <c r="A588" s="410" t="s">
        <v>1256</v>
      </c>
      <c r="B588" s="411"/>
      <c r="C588" s="416"/>
      <c r="D588" s="417"/>
      <c r="E588" s="27"/>
      <c r="F588" s="419"/>
      <c r="G588" s="419"/>
    </row>
    <row r="589" spans="1:7" s="423" customFormat="1" x14ac:dyDescent="0.25">
      <c r="A589" s="410" t="s">
        <v>1257</v>
      </c>
      <c r="B589" s="411"/>
      <c r="C589" s="416"/>
      <c r="D589" s="417"/>
      <c r="E589" s="27"/>
      <c r="F589" s="419"/>
      <c r="G589" s="419"/>
    </row>
    <row r="590" spans="1:7" s="423" customFormat="1" x14ac:dyDescent="0.25">
      <c r="A590" s="410" t="s">
        <v>1258</v>
      </c>
      <c r="B590" s="411"/>
      <c r="C590" s="416"/>
      <c r="D590" s="417"/>
      <c r="E590" s="27"/>
      <c r="F590" s="419"/>
      <c r="G590" s="419"/>
    </row>
    <row r="591" spans="1:7" s="423" customFormat="1" x14ac:dyDescent="0.25">
      <c r="A591" s="410" t="s">
        <v>1259</v>
      </c>
      <c r="B591" s="411"/>
      <c r="C591" s="416"/>
      <c r="D591" s="417"/>
      <c r="E591" s="27"/>
      <c r="F591" s="419"/>
      <c r="G591" s="419"/>
    </row>
    <row r="592" spans="1:7" s="423" customFormat="1" x14ac:dyDescent="0.25">
      <c r="A592" s="410" t="s">
        <v>1260</v>
      </c>
      <c r="B592" s="411"/>
      <c r="C592" s="416"/>
      <c r="D592" s="417"/>
      <c r="E592" s="27"/>
      <c r="F592" s="419"/>
      <c r="G592" s="419"/>
    </row>
    <row r="593" spans="1:7" s="423" customFormat="1" x14ac:dyDescent="0.25">
      <c r="A593" s="410" t="s">
        <v>1261</v>
      </c>
      <c r="B593" s="411"/>
      <c r="C593" s="416"/>
      <c r="D593" s="417"/>
      <c r="E593" s="27"/>
      <c r="F593" s="419"/>
      <c r="G593" s="419"/>
    </row>
    <row r="594" spans="1:7" s="423" customFormat="1" x14ac:dyDescent="0.25">
      <c r="A594" s="410" t="s">
        <v>1262</v>
      </c>
      <c r="B594" s="411"/>
      <c r="C594" s="416"/>
      <c r="D594" s="417"/>
      <c r="E594" s="27"/>
      <c r="F594" s="419"/>
      <c r="G594" s="419"/>
    </row>
    <row r="595" spans="1:7" outlineLevel="1" x14ac:dyDescent="0.25">
      <c r="A595" s="24" t="s">
        <v>1263</v>
      </c>
      <c r="B595" s="24"/>
      <c r="C595" s="24"/>
      <c r="D595" s="24"/>
      <c r="E595" s="24"/>
      <c r="F595" s="24"/>
      <c r="G595" s="19"/>
    </row>
    <row r="596" spans="1:7" x14ac:dyDescent="0.25">
      <c r="A596" s="51"/>
      <c r="B596" s="51" t="s">
        <v>1264</v>
      </c>
      <c r="C596" s="35" t="s">
        <v>61</v>
      </c>
      <c r="D596" s="35" t="s">
        <v>916</v>
      </c>
      <c r="E596" s="35"/>
      <c r="F596" s="35" t="s">
        <v>574</v>
      </c>
      <c r="G596" s="35" t="s">
        <v>1193</v>
      </c>
    </row>
    <row r="597" spans="1:7" x14ac:dyDescent="0.25">
      <c r="A597" s="24" t="s">
        <v>1265</v>
      </c>
      <c r="B597" s="50" t="s">
        <v>1021</v>
      </c>
      <c r="C597" s="38"/>
      <c r="D597" s="60"/>
      <c r="E597" s="27"/>
      <c r="F597" s="39" t="str">
        <f>IF($C$602=0,"",IF(C597="[for completion]","",IF(C597="","",C597/$C$602)))</f>
        <v/>
      </c>
      <c r="G597" s="39" t="str">
        <f>IF($D$602=0,"",IF(D597="[for completion]","",IF(D597="","",D597/$D$602)))</f>
        <v/>
      </c>
    </row>
    <row r="598" spans="1:7" x14ac:dyDescent="0.25">
      <c r="A598" s="24" t="s">
        <v>1266</v>
      </c>
      <c r="B598" s="69" t="s">
        <v>1267</v>
      </c>
      <c r="C598" s="38"/>
      <c r="D598" s="60"/>
      <c r="E598" s="27"/>
      <c r="F598" s="39" t="str">
        <f t="shared" ref="F598:F600" si="29">IF($C$602=0,"",IF(C598="[for completion]","",IF(C598="","",C598/$C$602)))</f>
        <v/>
      </c>
      <c r="G598" s="39" t="str">
        <f t="shared" ref="G598:G600" si="30">IF($D$602=0,"",IF(D598="[for completion]","",IF(D598="","",D598/$D$602)))</f>
        <v/>
      </c>
    </row>
    <row r="599" spans="1:7" x14ac:dyDescent="0.25">
      <c r="A599" s="24" t="s">
        <v>1268</v>
      </c>
      <c r="B599" s="50" t="s">
        <v>1016</v>
      </c>
      <c r="C599" s="38"/>
      <c r="D599" s="60"/>
      <c r="E599" s="27"/>
      <c r="F599" s="39" t="str">
        <f t="shared" si="29"/>
        <v/>
      </c>
      <c r="G599" s="39" t="str">
        <f t="shared" si="30"/>
        <v/>
      </c>
    </row>
    <row r="600" spans="1:7" x14ac:dyDescent="0.25">
      <c r="A600" s="24" t="s">
        <v>1269</v>
      </c>
      <c r="B600" s="24" t="s">
        <v>937</v>
      </c>
      <c r="C600" s="38"/>
      <c r="D600" s="60"/>
      <c r="E600" s="27"/>
      <c r="F600" s="39" t="str">
        <f t="shared" si="29"/>
        <v/>
      </c>
      <c r="G600" s="39" t="str">
        <f t="shared" si="30"/>
        <v/>
      </c>
    </row>
    <row r="601" spans="1:7" s="423" customFormat="1" x14ac:dyDescent="0.25">
      <c r="A601" s="410" t="s">
        <v>1270</v>
      </c>
      <c r="B601" s="411" t="s">
        <v>102</v>
      </c>
      <c r="C601" s="416">
        <f>SUM(C597:C600)</f>
        <v>0</v>
      </c>
      <c r="D601" s="417">
        <f>SUM(D597:D600)</f>
        <v>0</v>
      </c>
      <c r="E601" s="27"/>
      <c r="F601" s="419">
        <f>SUM(F597:F600)</f>
        <v>0</v>
      </c>
      <c r="G601" s="419">
        <f>SUM(G597:G600)</f>
        <v>0</v>
      </c>
    </row>
    <row r="602" spans="1:7" x14ac:dyDescent="0.25">
      <c r="A602" s="24"/>
      <c r="B602" s="50"/>
      <c r="C602" s="38"/>
      <c r="D602" s="60"/>
      <c r="E602" s="27"/>
      <c r="F602" s="41"/>
      <c r="G602" s="41"/>
    </row>
    <row r="603" spans="1:7" s="418" customFormat="1" x14ac:dyDescent="0.25">
      <c r="A603" s="51"/>
      <c r="B603" s="51" t="s">
        <v>1271</v>
      </c>
      <c r="C603" s="414" t="s">
        <v>1029</v>
      </c>
      <c r="D603" s="414" t="s">
        <v>1272</v>
      </c>
      <c r="E603" s="414"/>
      <c r="F603" s="414" t="s">
        <v>1031</v>
      </c>
      <c r="G603" s="414" t="s">
        <v>1193</v>
      </c>
    </row>
    <row r="604" spans="1:7" s="418" customFormat="1" x14ac:dyDescent="0.25">
      <c r="A604" s="410" t="s">
        <v>1273</v>
      </c>
      <c r="B604" s="411" t="s">
        <v>1152</v>
      </c>
      <c r="C604" s="416"/>
      <c r="D604" s="417"/>
      <c r="E604" s="413"/>
      <c r="F604" s="412"/>
      <c r="G604" s="412" t="str">
        <f>IF($D$561=0,"",IF(D604="[for completion]","",IF(D604="","",D604/$D$561)))</f>
        <v/>
      </c>
    </row>
    <row r="605" spans="1:7" s="418" customFormat="1" x14ac:dyDescent="0.25">
      <c r="A605" s="410" t="s">
        <v>1274</v>
      </c>
      <c r="B605" s="411" t="s">
        <v>1154</v>
      </c>
      <c r="C605" s="416"/>
      <c r="D605" s="417"/>
      <c r="E605" s="413"/>
      <c r="F605" s="412"/>
      <c r="G605" s="412" t="str">
        <f t="shared" ref="G605:G622" si="31">IF($D$561=0,"",IF(D605="[for completion]","",IF(D605="","",D605/$D$561)))</f>
        <v/>
      </c>
    </row>
    <row r="606" spans="1:7" s="418" customFormat="1" x14ac:dyDescent="0.25">
      <c r="A606" s="410" t="s">
        <v>1275</v>
      </c>
      <c r="B606" s="411" t="s">
        <v>1156</v>
      </c>
      <c r="C606" s="416"/>
      <c r="D606" s="417"/>
      <c r="E606" s="413"/>
      <c r="F606" s="412"/>
      <c r="G606" s="412" t="str">
        <f t="shared" si="31"/>
        <v/>
      </c>
    </row>
    <row r="607" spans="1:7" s="418" customFormat="1" x14ac:dyDescent="0.25">
      <c r="A607" s="410" t="s">
        <v>1276</v>
      </c>
      <c r="B607" s="411" t="s">
        <v>1158</v>
      </c>
      <c r="C607" s="416"/>
      <c r="D607" s="417"/>
      <c r="E607" s="413"/>
      <c r="F607" s="412"/>
      <c r="G607" s="412" t="str">
        <f t="shared" si="31"/>
        <v/>
      </c>
    </row>
    <row r="608" spans="1:7" s="418" customFormat="1" x14ac:dyDescent="0.25">
      <c r="A608" s="410" t="s">
        <v>1277</v>
      </c>
      <c r="B608" s="411" t="s">
        <v>1160</v>
      </c>
      <c r="C608" s="416"/>
      <c r="D608" s="417"/>
      <c r="E608" s="413"/>
      <c r="F608" s="412"/>
      <c r="G608" s="412" t="str">
        <f t="shared" si="31"/>
        <v/>
      </c>
    </row>
    <row r="609" spans="1:7" s="418" customFormat="1" x14ac:dyDescent="0.25">
      <c r="A609" s="410" t="s">
        <v>1278</v>
      </c>
      <c r="B609" s="411" t="s">
        <v>1162</v>
      </c>
      <c r="C609" s="416"/>
      <c r="D609" s="417"/>
      <c r="E609" s="413"/>
      <c r="F609" s="412"/>
      <c r="G609" s="412" t="str">
        <f t="shared" si="31"/>
        <v/>
      </c>
    </row>
    <row r="610" spans="1:7" s="418" customFormat="1" x14ac:dyDescent="0.25">
      <c r="A610" s="410" t="s">
        <v>1279</v>
      </c>
      <c r="B610" s="411" t="s">
        <v>1164</v>
      </c>
      <c r="C610" s="416"/>
      <c r="D610" s="417"/>
      <c r="E610" s="413"/>
      <c r="F610" s="412"/>
      <c r="G610" s="412" t="str">
        <f t="shared" si="31"/>
        <v/>
      </c>
    </row>
    <row r="611" spans="1:7" s="418" customFormat="1" x14ac:dyDescent="0.25">
      <c r="A611" s="410" t="s">
        <v>1280</v>
      </c>
      <c r="B611" s="411" t="s">
        <v>1166</v>
      </c>
      <c r="C611" s="416"/>
      <c r="D611" s="417"/>
      <c r="E611" s="413"/>
      <c r="F611" s="412"/>
      <c r="G611" s="412" t="str">
        <f t="shared" si="31"/>
        <v/>
      </c>
    </row>
    <row r="612" spans="1:7" s="418" customFormat="1" x14ac:dyDescent="0.25">
      <c r="A612" s="410" t="s">
        <v>1281</v>
      </c>
      <c r="B612" s="411" t="s">
        <v>1168</v>
      </c>
      <c r="C612" s="416"/>
      <c r="D612" s="417"/>
      <c r="E612" s="413"/>
      <c r="F612" s="412"/>
      <c r="G612" s="412" t="str">
        <f t="shared" si="31"/>
        <v/>
      </c>
    </row>
    <row r="613" spans="1:7" s="418" customFormat="1" x14ac:dyDescent="0.25">
      <c r="A613" s="410" t="s">
        <v>1282</v>
      </c>
      <c r="B613" s="411" t="s">
        <v>1170</v>
      </c>
      <c r="C613" s="416"/>
      <c r="D613" s="417"/>
      <c r="E613" s="413"/>
      <c r="F613" s="412"/>
      <c r="G613" s="412" t="str">
        <f t="shared" si="31"/>
        <v/>
      </c>
    </row>
    <row r="614" spans="1:7" s="418" customFormat="1" x14ac:dyDescent="0.25">
      <c r="A614" s="410" t="s">
        <v>1283</v>
      </c>
      <c r="B614" s="411" t="s">
        <v>1172</v>
      </c>
      <c r="C614" s="416"/>
      <c r="D614" s="417"/>
      <c r="E614" s="413"/>
      <c r="F614" s="412"/>
      <c r="G614" s="412" t="str">
        <f t="shared" si="31"/>
        <v/>
      </c>
    </row>
    <row r="615" spans="1:7" s="418" customFormat="1" x14ac:dyDescent="0.25">
      <c r="A615" s="410" t="s">
        <v>1284</v>
      </c>
      <c r="B615" s="411" t="s">
        <v>1174</v>
      </c>
      <c r="C615" s="416"/>
      <c r="D615" s="417"/>
      <c r="E615" s="413"/>
      <c r="F615" s="412"/>
      <c r="G615" s="412" t="str">
        <f t="shared" si="31"/>
        <v/>
      </c>
    </row>
    <row r="616" spans="1:7" s="418" customFormat="1" x14ac:dyDescent="0.25">
      <c r="A616" s="410" t="s">
        <v>1285</v>
      </c>
      <c r="B616" s="411" t="s">
        <v>100</v>
      </c>
      <c r="C616" s="416"/>
      <c r="D616" s="417"/>
      <c r="E616" s="413"/>
      <c r="F616" s="412"/>
      <c r="G616" s="412" t="str">
        <f t="shared" si="31"/>
        <v/>
      </c>
    </row>
    <row r="617" spans="1:7" s="418" customFormat="1" x14ac:dyDescent="0.25">
      <c r="A617" s="410" t="s">
        <v>1286</v>
      </c>
      <c r="B617" s="411" t="s">
        <v>937</v>
      </c>
      <c r="C617" s="416"/>
      <c r="D617" s="417"/>
      <c r="E617" s="413"/>
      <c r="F617" s="412"/>
      <c r="G617" s="412" t="str">
        <f t="shared" si="31"/>
        <v/>
      </c>
    </row>
    <row r="618" spans="1:7" s="418" customFormat="1" x14ac:dyDescent="0.25">
      <c r="A618" s="410" t="s">
        <v>1287</v>
      </c>
      <c r="B618" s="411" t="s">
        <v>102</v>
      </c>
      <c r="C618" s="416">
        <f>SUM(C604:C617)</f>
        <v>0</v>
      </c>
      <c r="D618" s="417">
        <f>SUM(D604:D617)</f>
        <v>0</v>
      </c>
      <c r="E618" s="413"/>
      <c r="F618" s="412">
        <f>SUM(F604:F617)</f>
        <v>0</v>
      </c>
      <c r="G618" s="412" t="str">
        <f t="shared" si="31"/>
        <v/>
      </c>
    </row>
    <row r="619" spans="1:7" s="418" customFormat="1" x14ac:dyDescent="0.25">
      <c r="A619" s="410" t="s">
        <v>1288</v>
      </c>
      <c r="B619" s="411" t="s">
        <v>1042</v>
      </c>
      <c r="C619" s="416"/>
      <c r="D619" s="417"/>
      <c r="E619" s="413"/>
      <c r="F619" s="412"/>
      <c r="G619" s="412" t="str">
        <f t="shared" si="31"/>
        <v/>
      </c>
    </row>
    <row r="620" spans="1:7" s="418" customFormat="1" x14ac:dyDescent="0.25">
      <c r="A620" s="410" t="s">
        <v>1289</v>
      </c>
      <c r="B620" s="411"/>
      <c r="C620" s="416"/>
      <c r="D620" s="417"/>
      <c r="E620" s="413"/>
      <c r="F620" s="412"/>
      <c r="G620" s="412" t="str">
        <f t="shared" si="31"/>
        <v/>
      </c>
    </row>
    <row r="621" spans="1:7" s="418" customFormat="1" x14ac:dyDescent="0.25">
      <c r="A621" s="410" t="s">
        <v>1290</v>
      </c>
      <c r="B621" s="411"/>
      <c r="C621" s="416"/>
      <c r="D621" s="417"/>
      <c r="E621" s="413"/>
      <c r="F621" s="412" t="str">
        <f t="shared" ref="F621:F622" si="32">IF($C$561=0,"",IF(C621="[for completion]","",IF(C621="","",C621/$C$561)))</f>
        <v/>
      </c>
      <c r="G621" s="412" t="str">
        <f t="shared" si="31"/>
        <v/>
      </c>
    </row>
    <row r="622" spans="1:7" s="418" customFormat="1" x14ac:dyDescent="0.25">
      <c r="A622" s="410" t="s">
        <v>1291</v>
      </c>
      <c r="B622" s="411"/>
      <c r="C622" s="416"/>
      <c r="D622" s="417"/>
      <c r="E622" s="413"/>
      <c r="F622" s="412" t="str">
        <f t="shared" si="32"/>
        <v/>
      </c>
      <c r="G622" s="412" t="str">
        <f t="shared" si="31"/>
        <v/>
      </c>
    </row>
  </sheetData>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F180:F184 C187:D187 F187:G187 C216:D216 B190:D213 C180:D184" name="Mortgage Assets II"/>
    <protectedRange sqref="C216:D216 C219:D226 B228:D236 F234:G236 C238:D238 F238:G238 B250:D258 F256:G258 B266:C275 B280:C285 C277:C279 F277:G285 D277:D285 C425:D425 D260:D275 F260:G275 C260:C265 C241:D248 F248:G248" name="Mortgage Asset IV"/>
    <protectedRange sqref="C3 B16:D26 F16:F26 B163:B168 B37:B42 C36:D42 F36:F42 C73:D75 F73:F75 B88:D97 B99:D148 B29:D34 F28:F34 F77:F97 C77:D87 F45:F71 C45:D71 C12:C14 C28:D28 F99:F148" name="Mortgage Asset I"/>
    <protectedRange sqref="C287:D308 C310:D331 C358:D364 C368:D371 C333:D356" name="Optional ECBECAIs_2"/>
    <protectedRange sqref="B287:B304 B310:B327" name="Mortgage Assets III_1"/>
    <protectedRange sqref="C526:D547 C572:D594 C549:D570 C597:D600" name="Optional ECBECAIs_2_1"/>
    <protectedRange sqref="B526:B543 B549:B566" name="Mortgage Assets III_2"/>
    <protectedRange sqref="C365:D366 C372:D373" name="Optional ECBECAIs_2_2"/>
    <protectedRange sqref="C601:D602" name="Optional ECBECAIs_2_3"/>
    <protectedRange sqref="C375:D393" name="Optional ECBECAIs_2_4"/>
    <protectedRange sqref="B375:B392" name="Mortgage Assets III_1_1"/>
    <protectedRange sqref="F394:G422 B394:D422" name="Mortgage Asset IV_3_1"/>
    <protectedRange sqref="C604:D622" name="Optional ECBECAIs_2_5"/>
    <protectedRange sqref="B604:B621" name="Mortgage Assets III_1_2"/>
  </protectedRanges>
  <phoneticPr fontId="24" type="noConversion"/>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2. Harmonised Glossary'!A14" display="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 right="0.7" top="0.75" bottom="0.75" header="0.3" footer="0.3"/>
  <pageSetup paperSize="9" scale="53"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824AD-BA64-47F0-A495-C0F0EC26A1EE}">
  <sheetPr>
    <tabColor rgb="FFE36E00"/>
    <pageSetUpPr fitToPage="1"/>
  </sheetPr>
  <dimension ref="A1:C57"/>
  <sheetViews>
    <sheetView zoomScale="85" zoomScaleNormal="85" workbookViewId="0">
      <selection activeCell="A21" sqref="A21"/>
    </sheetView>
  </sheetViews>
  <sheetFormatPr defaultColWidth="9.140625" defaultRowHeight="15" outlineLevelRow="1" x14ac:dyDescent="0.25"/>
  <cols>
    <col min="1" max="1" width="16.28515625" customWidth="1"/>
    <col min="2" max="2" width="89.85546875" customWidth="1"/>
    <col min="3" max="3" width="130.7109375" customWidth="1"/>
  </cols>
  <sheetData>
    <row r="1" spans="1:3" ht="31.5" x14ac:dyDescent="0.25">
      <c r="A1" s="18" t="s">
        <v>1292</v>
      </c>
      <c r="B1" s="18"/>
      <c r="C1" s="20" t="s">
        <v>13</v>
      </c>
    </row>
    <row r="2" spans="1:3" x14ac:dyDescent="0.25">
      <c r="B2" s="19"/>
      <c r="C2" s="19"/>
    </row>
    <row r="3" spans="1:3" x14ac:dyDescent="0.25">
      <c r="A3" s="70" t="s">
        <v>1293</v>
      </c>
      <c r="B3" s="71"/>
      <c r="C3" s="19"/>
    </row>
    <row r="4" spans="1:3" x14ac:dyDescent="0.25">
      <c r="B4" s="24"/>
      <c r="C4" s="19"/>
    </row>
    <row r="5" spans="1:3" ht="37.5" x14ac:dyDescent="0.25">
      <c r="A5" s="32" t="s">
        <v>24</v>
      </c>
      <c r="B5" s="32" t="s">
        <v>1294</v>
      </c>
      <c r="C5" s="72" t="s">
        <v>1295</v>
      </c>
    </row>
    <row r="6" spans="1:3" ht="255" x14ac:dyDescent="0.25">
      <c r="A6" s="78" t="s">
        <v>1296</v>
      </c>
      <c r="B6" s="57" t="s">
        <v>1297</v>
      </c>
      <c r="C6" s="75" t="s">
        <v>1298</v>
      </c>
    </row>
    <row r="7" spans="1:3" x14ac:dyDescent="0.25">
      <c r="A7" s="78" t="s">
        <v>1299</v>
      </c>
      <c r="B7" s="57" t="s">
        <v>1300</v>
      </c>
      <c r="C7" s="76" t="s">
        <v>1301</v>
      </c>
    </row>
    <row r="8" spans="1:3" s="430" customFormat="1" ht="30" x14ac:dyDescent="0.25">
      <c r="A8" s="78" t="s">
        <v>1302</v>
      </c>
      <c r="B8" s="57" t="s">
        <v>1303</v>
      </c>
      <c r="C8" s="76" t="s">
        <v>1304</v>
      </c>
    </row>
    <row r="9" spans="1:3" ht="120" x14ac:dyDescent="0.25">
      <c r="A9" s="78" t="s">
        <v>1305</v>
      </c>
      <c r="B9" s="57" t="s">
        <v>1306</v>
      </c>
      <c r="C9" s="76" t="s">
        <v>1307</v>
      </c>
    </row>
    <row r="10" spans="1:3" ht="180" x14ac:dyDescent="0.25">
      <c r="A10" s="78" t="s">
        <v>1308</v>
      </c>
      <c r="B10" s="57" t="s">
        <v>1309</v>
      </c>
      <c r="C10" s="77" t="s">
        <v>1310</v>
      </c>
    </row>
    <row r="11" spans="1:3" ht="45" x14ac:dyDescent="0.25">
      <c r="A11" s="78" t="s">
        <v>1311</v>
      </c>
      <c r="B11" s="57" t="s">
        <v>1312</v>
      </c>
      <c r="C11" s="76" t="s">
        <v>1313</v>
      </c>
    </row>
    <row r="12" spans="1:3" s="420" customFormat="1" x14ac:dyDescent="0.25">
      <c r="A12" s="78" t="s">
        <v>1314</v>
      </c>
      <c r="B12" s="57" t="s">
        <v>1315</v>
      </c>
      <c r="C12" s="422" t="s">
        <v>1316</v>
      </c>
    </row>
    <row r="13" spans="1:3" ht="105" x14ac:dyDescent="0.25">
      <c r="A13" s="78" t="s">
        <v>1317</v>
      </c>
      <c r="B13" s="57" t="s">
        <v>1318</v>
      </c>
      <c r="C13" s="77" t="s">
        <v>1319</v>
      </c>
    </row>
    <row r="14" spans="1:3" ht="30" x14ac:dyDescent="0.25">
      <c r="A14" s="78" t="s">
        <v>1320</v>
      </c>
      <c r="B14" s="57" t="s">
        <v>1321</v>
      </c>
      <c r="C14" s="76" t="s">
        <v>1322</v>
      </c>
    </row>
    <row r="15" spans="1:3" ht="30" x14ac:dyDescent="0.25">
      <c r="A15" s="78" t="s">
        <v>1323</v>
      </c>
      <c r="B15" s="57" t="s">
        <v>1324</v>
      </c>
      <c r="C15" s="76" t="s">
        <v>1325</v>
      </c>
    </row>
    <row r="16" spans="1:3" ht="30" x14ac:dyDescent="0.25">
      <c r="A16" s="78" t="s">
        <v>1326</v>
      </c>
      <c r="B16" s="57" t="s">
        <v>1327</v>
      </c>
      <c r="C16" s="76" t="s">
        <v>1328</v>
      </c>
    </row>
    <row r="17" spans="1:3" ht="135" x14ac:dyDescent="0.25">
      <c r="A17" s="78" t="s">
        <v>1329</v>
      </c>
      <c r="B17" s="74" t="s">
        <v>1330</v>
      </c>
      <c r="C17" s="76" t="s">
        <v>1331</v>
      </c>
    </row>
    <row r="18" spans="1:3" ht="30" x14ac:dyDescent="0.25">
      <c r="A18" s="78" t="s">
        <v>1332</v>
      </c>
      <c r="B18" s="74" t="s">
        <v>1333</v>
      </c>
      <c r="C18" s="76" t="s">
        <v>1334</v>
      </c>
    </row>
    <row r="19" spans="1:3" x14ac:dyDescent="0.25">
      <c r="A19" s="78" t="s">
        <v>1335</v>
      </c>
      <c r="B19" s="74" t="s">
        <v>1336</v>
      </c>
      <c r="C19" s="76" t="s">
        <v>1337</v>
      </c>
    </row>
    <row r="20" spans="1:3" s="420" customFormat="1" x14ac:dyDescent="0.25">
      <c r="A20" s="78" t="s">
        <v>434</v>
      </c>
      <c r="B20" s="74" t="s">
        <v>1338</v>
      </c>
      <c r="C20" s="431" t="s">
        <v>1339</v>
      </c>
    </row>
    <row r="21" spans="1:3" outlineLevel="1" x14ac:dyDescent="0.25">
      <c r="A21" s="78" t="s">
        <v>1340</v>
      </c>
      <c r="B21" s="46" t="s">
        <v>1341</v>
      </c>
      <c r="C21" s="24"/>
    </row>
    <row r="22" spans="1:3" outlineLevel="1" x14ac:dyDescent="0.25">
      <c r="A22" s="78" t="s">
        <v>1342</v>
      </c>
      <c r="B22" s="59"/>
      <c r="C22" s="24"/>
    </row>
    <row r="23" spans="1:3" outlineLevel="1" x14ac:dyDescent="0.25">
      <c r="A23" s="78" t="s">
        <v>1343</v>
      </c>
      <c r="B23" s="59"/>
      <c r="C23" s="24"/>
    </row>
    <row r="24" spans="1:3" s="423" customFormat="1" outlineLevel="1" x14ac:dyDescent="0.25">
      <c r="A24" s="78" t="s">
        <v>1344</v>
      </c>
      <c r="B24" s="59"/>
      <c r="C24" s="410"/>
    </row>
    <row r="25" spans="1:3" s="423" customFormat="1" outlineLevel="1" x14ac:dyDescent="0.25">
      <c r="A25" s="78" t="s">
        <v>1345</v>
      </c>
      <c r="B25" s="59"/>
      <c r="C25" s="410"/>
    </row>
    <row r="26" spans="1:3" outlineLevel="1" x14ac:dyDescent="0.25">
      <c r="A26" s="78" t="s">
        <v>1346</v>
      </c>
      <c r="B26" s="59"/>
      <c r="C26" s="24"/>
    </row>
    <row r="27" spans="1:3" outlineLevel="1" x14ac:dyDescent="0.25">
      <c r="A27" s="78" t="s">
        <v>1347</v>
      </c>
      <c r="B27" s="59"/>
      <c r="C27" s="24"/>
    </row>
    <row r="28" spans="1:3" ht="18.75" x14ac:dyDescent="0.25">
      <c r="A28" s="32"/>
      <c r="B28" s="32" t="s">
        <v>1348</v>
      </c>
      <c r="C28" s="72" t="s">
        <v>1295</v>
      </c>
    </row>
    <row r="29" spans="1:3" x14ac:dyDescent="0.25">
      <c r="A29" s="78" t="s">
        <v>1349</v>
      </c>
      <c r="B29" s="57" t="s">
        <v>1350</v>
      </c>
      <c r="C29" s="24"/>
    </row>
    <row r="30" spans="1:3" x14ac:dyDescent="0.25">
      <c r="A30" s="78" t="s">
        <v>1351</v>
      </c>
      <c r="B30" s="57" t="s">
        <v>1352</v>
      </c>
      <c r="C30" s="24"/>
    </row>
    <row r="31" spans="1:3" x14ac:dyDescent="0.25">
      <c r="A31" s="78" t="s">
        <v>1353</v>
      </c>
      <c r="B31" s="57" t="s">
        <v>1354</v>
      </c>
      <c r="C31" s="24"/>
    </row>
    <row r="32" spans="1:3" hidden="1" outlineLevel="1" x14ac:dyDescent="0.25">
      <c r="A32" s="78" t="s">
        <v>1355</v>
      </c>
      <c r="B32" s="59"/>
      <c r="C32" s="24"/>
    </row>
    <row r="33" spans="1:3" hidden="1" outlineLevel="1" x14ac:dyDescent="0.25">
      <c r="A33" s="78" t="s">
        <v>1356</v>
      </c>
      <c r="B33" s="59"/>
      <c r="C33" s="24"/>
    </row>
    <row r="34" spans="1:3" hidden="1" outlineLevel="1" x14ac:dyDescent="0.25">
      <c r="A34" s="78" t="s">
        <v>1357</v>
      </c>
      <c r="B34" s="59"/>
      <c r="C34" s="24"/>
    </row>
    <row r="35" spans="1:3" hidden="1" outlineLevel="1" x14ac:dyDescent="0.25">
      <c r="A35" s="78" t="s">
        <v>1358</v>
      </c>
      <c r="B35" s="59"/>
      <c r="C35" s="24"/>
    </row>
    <row r="36" spans="1:3" hidden="1" outlineLevel="1" x14ac:dyDescent="0.25">
      <c r="A36" s="78" t="s">
        <v>1359</v>
      </c>
      <c r="B36" s="59"/>
      <c r="C36" s="24"/>
    </row>
    <row r="37" spans="1:3" hidden="1" outlineLevel="1" x14ac:dyDescent="0.25">
      <c r="A37" s="78" t="s">
        <v>1360</v>
      </c>
      <c r="B37" s="59"/>
      <c r="C37" s="24"/>
    </row>
    <row r="38" spans="1:3" hidden="1" outlineLevel="1" x14ac:dyDescent="0.25">
      <c r="A38" s="78" t="s">
        <v>1361</v>
      </c>
      <c r="B38" s="59"/>
      <c r="C38" s="24"/>
    </row>
    <row r="39" spans="1:3" hidden="1" outlineLevel="1" x14ac:dyDescent="0.25">
      <c r="A39" s="78" t="s">
        <v>1362</v>
      </c>
      <c r="B39" s="59"/>
      <c r="C39" s="24"/>
    </row>
    <row r="40" spans="1:3" hidden="1" outlineLevel="1" x14ac:dyDescent="0.25">
      <c r="A40" s="78" t="s">
        <v>1363</v>
      </c>
      <c r="B40" s="59"/>
      <c r="C40" s="24"/>
    </row>
    <row r="41" spans="1:3" hidden="1" outlineLevel="1" x14ac:dyDescent="0.25">
      <c r="A41" s="78" t="s">
        <v>1364</v>
      </c>
      <c r="B41" s="59"/>
      <c r="C41" s="24"/>
    </row>
    <row r="42" spans="1:3" hidden="1" outlineLevel="1" x14ac:dyDescent="0.25">
      <c r="A42" s="78" t="s">
        <v>1365</v>
      </c>
      <c r="B42" s="59"/>
      <c r="C42" s="24"/>
    </row>
    <row r="43" spans="1:3" hidden="1" outlineLevel="1" x14ac:dyDescent="0.25">
      <c r="A43" s="78" t="s">
        <v>1366</v>
      </c>
      <c r="B43" s="59"/>
      <c r="C43" s="24"/>
    </row>
    <row r="44" spans="1:3" ht="18.75" collapsed="1" x14ac:dyDescent="0.25">
      <c r="A44" s="32"/>
      <c r="B44" s="32" t="s">
        <v>1367</v>
      </c>
      <c r="C44" s="72" t="s">
        <v>1368</v>
      </c>
    </row>
    <row r="45" spans="1:3" x14ac:dyDescent="0.25">
      <c r="A45" s="78" t="s">
        <v>1369</v>
      </c>
      <c r="B45" s="74" t="s">
        <v>1370</v>
      </c>
      <c r="C45" s="24" t="s">
        <v>68</v>
      </c>
    </row>
    <row r="46" spans="1:3" x14ac:dyDescent="0.25">
      <c r="A46" s="78" t="s">
        <v>1371</v>
      </c>
      <c r="B46" s="74" t="s">
        <v>1372</v>
      </c>
      <c r="C46" s="24" t="s">
        <v>1373</v>
      </c>
    </row>
    <row r="47" spans="1:3" x14ac:dyDescent="0.25">
      <c r="A47" s="78" t="s">
        <v>1374</v>
      </c>
      <c r="B47" s="74" t="s">
        <v>1375</v>
      </c>
      <c r="C47" s="24" t="s">
        <v>1376</v>
      </c>
    </row>
    <row r="48" spans="1:3" hidden="1" outlineLevel="1" x14ac:dyDescent="0.25">
      <c r="A48" s="78" t="s">
        <v>1377</v>
      </c>
      <c r="B48" s="50"/>
      <c r="C48" s="24"/>
    </row>
    <row r="49" spans="1:3" hidden="1" outlineLevel="1" x14ac:dyDescent="0.25">
      <c r="A49" s="78" t="s">
        <v>1378</v>
      </c>
      <c r="B49" s="50"/>
      <c r="C49" s="24"/>
    </row>
    <row r="50" spans="1:3" hidden="1" outlineLevel="1" x14ac:dyDescent="0.25">
      <c r="A50" s="78" t="s">
        <v>1379</v>
      </c>
      <c r="B50" s="74"/>
      <c r="C50" s="24"/>
    </row>
    <row r="51" spans="1:3" ht="18.75" collapsed="1" x14ac:dyDescent="0.25">
      <c r="A51" s="32"/>
      <c r="B51" s="32" t="s">
        <v>1380</v>
      </c>
      <c r="C51" s="72" t="s">
        <v>1295</v>
      </c>
    </row>
    <row r="52" spans="1:3" ht="120" x14ac:dyDescent="0.25">
      <c r="A52" s="78" t="s">
        <v>1381</v>
      </c>
      <c r="B52" s="57" t="s">
        <v>1382</v>
      </c>
      <c r="C52" s="75" t="s">
        <v>1383</v>
      </c>
    </row>
    <row r="53" spans="1:3" ht="30" x14ac:dyDescent="0.25">
      <c r="A53" s="78" t="s">
        <v>1384</v>
      </c>
      <c r="B53" s="50"/>
      <c r="C53" s="75" t="s">
        <v>1385</v>
      </c>
    </row>
    <row r="54" spans="1:3" ht="75" x14ac:dyDescent="0.25">
      <c r="A54" s="78" t="s">
        <v>1386</v>
      </c>
      <c r="B54" s="50"/>
      <c r="C54" s="75" t="s">
        <v>1387</v>
      </c>
    </row>
    <row r="55" spans="1:3" ht="90" x14ac:dyDescent="0.25">
      <c r="A55" s="78" t="s">
        <v>1388</v>
      </c>
      <c r="B55" s="50"/>
      <c r="C55" s="75" t="s">
        <v>1389</v>
      </c>
    </row>
    <row r="56" spans="1:3" ht="45" x14ac:dyDescent="0.25">
      <c r="A56" s="78" t="s">
        <v>1390</v>
      </c>
      <c r="B56" s="50"/>
      <c r="C56" s="75" t="s">
        <v>1391</v>
      </c>
    </row>
    <row r="57" spans="1:3" ht="105" x14ac:dyDescent="0.25">
      <c r="A57" s="78" t="s">
        <v>1392</v>
      </c>
      <c r="B57" s="50"/>
      <c r="C57" s="75" t="s">
        <v>1393</v>
      </c>
    </row>
  </sheetData>
  <protectedRanges>
    <protectedRange sqref="B21:C27 C52:C57 B52 C6:C20 A53:B57 B32:C43 C29:C31" name="Glossary"/>
  </protectedRanges>
  <hyperlinks>
    <hyperlink ref="C12" r:id="rId1" xr:uid="{00000000-0004-0000-0400-000000000000}"/>
    <hyperlink ref="C20" r:id="rId2" xr:uid="{00000000-0004-0000-0400-000001000000}"/>
  </hyperlinks>
  <pageMargins left="0.7" right="0.7" top="0.75" bottom="0.75" header="0.3" footer="0.3"/>
  <pageSetup paperSize="9" fitToHeight="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730E-04C0-41B5-BB92-69362AD0FB1B}">
  <sheetPr>
    <tabColor rgb="FF243386"/>
    <pageSetUpPr fitToPage="1"/>
  </sheetPr>
  <dimension ref="A1:J90"/>
  <sheetViews>
    <sheetView zoomScale="70" zoomScaleNormal="70" workbookViewId="0">
      <selection activeCell="G3" sqref="G3"/>
    </sheetView>
  </sheetViews>
  <sheetFormatPr defaultColWidth="9.140625" defaultRowHeight="15" outlineLevelRow="1" x14ac:dyDescent="0.25"/>
  <cols>
    <col min="1" max="1" width="13" customWidth="1"/>
    <col min="2" max="2" width="60.7109375" customWidth="1"/>
    <col min="3" max="3" width="34" bestFit="1" customWidth="1"/>
    <col min="4" max="4" width="33.140625" bestFit="1" customWidth="1"/>
    <col min="5" max="5" width="28.5703125" bestFit="1" customWidth="1"/>
    <col min="6" max="6" width="22.42578125" bestFit="1" customWidth="1"/>
    <col min="7" max="7" width="17.85546875" bestFit="1" customWidth="1"/>
    <col min="8" max="8" width="6.7109375" customWidth="1"/>
    <col min="9" max="9" width="70.7109375" customWidth="1"/>
    <col min="10" max="10" width="8.28515625" bestFit="1" customWidth="1"/>
  </cols>
  <sheetData>
    <row r="1" spans="1:10" x14ac:dyDescent="0.25">
      <c r="A1" s="438" t="s">
        <v>1394</v>
      </c>
      <c r="B1" s="438"/>
      <c r="C1" s="24"/>
      <c r="D1" s="24"/>
      <c r="E1" s="24"/>
      <c r="F1" s="24"/>
      <c r="G1" s="24"/>
      <c r="I1" s="85"/>
      <c r="J1" s="86"/>
    </row>
    <row r="2" spans="1:10" ht="31.5" x14ac:dyDescent="0.25">
      <c r="A2" s="18" t="s">
        <v>1395</v>
      </c>
      <c r="B2" s="18"/>
      <c r="C2" s="19"/>
      <c r="D2" s="19"/>
      <c r="E2" s="19"/>
      <c r="F2" s="20" t="s">
        <v>13</v>
      </c>
      <c r="G2" s="58"/>
      <c r="I2" s="18"/>
      <c r="J2" s="87"/>
    </row>
    <row r="3" spans="1:10" x14ac:dyDescent="0.25">
      <c r="A3" s="19"/>
      <c r="B3" s="79"/>
      <c r="C3" s="79"/>
      <c r="D3" s="19"/>
      <c r="E3" s="19"/>
      <c r="F3" s="19"/>
      <c r="G3" s="19"/>
      <c r="I3" s="24"/>
      <c r="J3" s="88"/>
    </row>
    <row r="4" spans="1:10" ht="18.75" x14ac:dyDescent="0.25">
      <c r="A4" s="21"/>
      <c r="B4" s="22" t="s">
        <v>14</v>
      </c>
      <c r="C4" s="23" t="s">
        <v>15</v>
      </c>
      <c r="D4" s="21"/>
      <c r="E4" s="21"/>
      <c r="F4" s="19"/>
      <c r="G4" s="19"/>
      <c r="I4" s="32" t="s">
        <v>1396</v>
      </c>
      <c r="J4" s="89" t="s">
        <v>1368</v>
      </c>
    </row>
    <row r="5" spans="1:10" x14ac:dyDescent="0.25">
      <c r="A5" s="24"/>
      <c r="B5" s="24"/>
      <c r="C5" s="24"/>
      <c r="D5" s="24"/>
      <c r="E5" s="24"/>
      <c r="F5" s="24"/>
      <c r="G5" s="24"/>
      <c r="I5" s="90" t="s">
        <v>1370</v>
      </c>
      <c r="J5" s="88" t="s">
        <v>68</v>
      </c>
    </row>
    <row r="6" spans="1:10" ht="18.75" x14ac:dyDescent="0.25">
      <c r="A6" s="25"/>
      <c r="B6" s="26" t="s">
        <v>1397</v>
      </c>
      <c r="C6" s="25"/>
      <c r="D6" s="24"/>
      <c r="E6" s="27"/>
      <c r="F6" s="27"/>
      <c r="G6" s="27"/>
      <c r="I6" s="90" t="s">
        <v>1372</v>
      </c>
      <c r="J6" s="88" t="s">
        <v>1373</v>
      </c>
    </row>
    <row r="7" spans="1:10" x14ac:dyDescent="0.25">
      <c r="A7" s="24"/>
      <c r="B7" s="80" t="s">
        <v>1398</v>
      </c>
      <c r="C7" s="24"/>
      <c r="D7" s="24"/>
      <c r="E7" s="24"/>
      <c r="F7" s="24"/>
      <c r="G7" s="24"/>
      <c r="I7" s="90" t="s">
        <v>1375</v>
      </c>
      <c r="J7" s="88" t="s">
        <v>1376</v>
      </c>
    </row>
    <row r="8" spans="1:10" x14ac:dyDescent="0.25">
      <c r="A8" s="24"/>
      <c r="B8" s="80" t="s">
        <v>1399</v>
      </c>
      <c r="C8" s="24"/>
      <c r="D8" s="24"/>
      <c r="E8" s="24"/>
      <c r="F8" s="24"/>
      <c r="G8" s="24"/>
      <c r="I8" s="90" t="s">
        <v>1400</v>
      </c>
      <c r="J8" s="88" t="s">
        <v>1401</v>
      </c>
    </row>
    <row r="9" spans="1:10" x14ac:dyDescent="0.25">
      <c r="A9" s="24"/>
      <c r="B9" s="81" t="s">
        <v>1402</v>
      </c>
      <c r="C9" s="24"/>
      <c r="D9" s="24"/>
      <c r="E9" s="24"/>
      <c r="F9" s="24"/>
      <c r="G9" s="24"/>
      <c r="I9" s="24"/>
      <c r="J9" s="88"/>
    </row>
    <row r="10" spans="1:10" x14ac:dyDescent="0.25">
      <c r="A10" s="24"/>
      <c r="B10" s="82"/>
      <c r="C10" s="24"/>
      <c r="D10" s="24"/>
      <c r="E10" s="24"/>
      <c r="F10" s="24"/>
      <c r="G10" s="24"/>
      <c r="I10" s="91" t="s">
        <v>1403</v>
      </c>
      <c r="J10" s="88"/>
    </row>
    <row r="11" spans="1:10" x14ac:dyDescent="0.25">
      <c r="A11" s="24"/>
      <c r="B11" s="82"/>
      <c r="C11" s="24"/>
      <c r="D11" s="24"/>
      <c r="E11" s="24"/>
      <c r="F11" s="24"/>
      <c r="G11" s="24"/>
      <c r="I11" s="91" t="s">
        <v>1404</v>
      </c>
      <c r="J11" s="88"/>
    </row>
    <row r="12" spans="1:10" ht="37.5" x14ac:dyDescent="0.25">
      <c r="A12" s="32" t="s">
        <v>24</v>
      </c>
      <c r="B12" s="32" t="s">
        <v>1405</v>
      </c>
      <c r="C12" s="33"/>
      <c r="D12" s="33"/>
      <c r="E12" s="33"/>
      <c r="F12" s="33"/>
      <c r="G12" s="33"/>
    </row>
    <row r="13" spans="1:10" x14ac:dyDescent="0.25">
      <c r="A13" s="35"/>
      <c r="B13" s="36" t="s">
        <v>1406</v>
      </c>
      <c r="C13" s="35" t="s">
        <v>1407</v>
      </c>
      <c r="D13" s="35" t="s">
        <v>1408</v>
      </c>
      <c r="E13" s="45"/>
      <c r="F13" s="37"/>
      <c r="G13" s="37"/>
    </row>
    <row r="14" spans="1:10" x14ac:dyDescent="0.25">
      <c r="A14" s="24" t="s">
        <v>1409</v>
      </c>
      <c r="B14" s="50" t="s">
        <v>1410</v>
      </c>
      <c r="C14" s="92" t="s">
        <v>1411</v>
      </c>
      <c r="D14" s="92" t="s">
        <v>1412</v>
      </c>
      <c r="E14" s="27"/>
      <c r="F14" s="27"/>
      <c r="G14" s="27"/>
    </row>
    <row r="15" spans="1:10" x14ac:dyDescent="0.25">
      <c r="A15" s="24" t="s">
        <v>1413</v>
      </c>
      <c r="B15" s="50" t="s">
        <v>489</v>
      </c>
      <c r="C15" s="92" t="s">
        <v>1411</v>
      </c>
      <c r="D15" s="92" t="s">
        <v>1412</v>
      </c>
      <c r="E15" s="27"/>
      <c r="F15" s="27"/>
      <c r="G15" s="27"/>
    </row>
    <row r="16" spans="1:10" x14ac:dyDescent="0.25">
      <c r="A16" s="24" t="s">
        <v>1414</v>
      </c>
      <c r="B16" s="50" t="s">
        <v>1415</v>
      </c>
      <c r="C16" s="92" t="s">
        <v>1416</v>
      </c>
      <c r="D16" s="92" t="s">
        <v>1416</v>
      </c>
      <c r="E16" s="27"/>
      <c r="F16" s="27"/>
      <c r="G16" s="27"/>
    </row>
    <row r="17" spans="1:7" x14ac:dyDescent="0.25">
      <c r="A17" s="24" t="s">
        <v>1417</v>
      </c>
      <c r="B17" s="50" t="s">
        <v>1418</v>
      </c>
      <c r="C17" s="92" t="s">
        <v>1416</v>
      </c>
      <c r="D17" s="92" t="s">
        <v>1416</v>
      </c>
      <c r="E17" s="27"/>
      <c r="F17" s="27"/>
      <c r="G17" s="27"/>
    </row>
    <row r="18" spans="1:7" x14ac:dyDescent="0.25">
      <c r="A18" s="24" t="s">
        <v>1419</v>
      </c>
      <c r="B18" s="50" t="s">
        <v>1420</v>
      </c>
      <c r="C18" s="92" t="s">
        <v>1411</v>
      </c>
      <c r="D18" s="92" t="s">
        <v>1412</v>
      </c>
      <c r="E18" s="27"/>
      <c r="F18" s="27"/>
      <c r="G18" s="27"/>
    </row>
    <row r="19" spans="1:7" x14ac:dyDescent="0.25">
      <c r="A19" s="24" t="s">
        <v>1421</v>
      </c>
      <c r="B19" s="50" t="s">
        <v>1422</v>
      </c>
      <c r="C19" s="92" t="s">
        <v>1416</v>
      </c>
      <c r="D19" s="92" t="s">
        <v>1416</v>
      </c>
      <c r="E19" s="27"/>
      <c r="F19" s="27"/>
      <c r="G19" s="27"/>
    </row>
    <row r="20" spans="1:7" x14ac:dyDescent="0.25">
      <c r="A20" s="24" t="s">
        <v>1423</v>
      </c>
      <c r="B20" s="50" t="s">
        <v>1424</v>
      </c>
      <c r="C20" s="92" t="s">
        <v>1411</v>
      </c>
      <c r="D20" s="92" t="s">
        <v>1412</v>
      </c>
      <c r="E20" s="27"/>
      <c r="F20" s="27"/>
      <c r="G20" s="27"/>
    </row>
    <row r="21" spans="1:7" x14ac:dyDescent="0.25">
      <c r="A21" s="24" t="s">
        <v>1425</v>
      </c>
      <c r="B21" s="50" t="s">
        <v>1426</v>
      </c>
      <c r="C21" s="92" t="s">
        <v>1416</v>
      </c>
      <c r="D21" s="92" t="s">
        <v>1416</v>
      </c>
      <c r="E21" s="27"/>
      <c r="F21" s="27"/>
      <c r="G21" s="27"/>
    </row>
    <row r="22" spans="1:7" x14ac:dyDescent="0.25">
      <c r="A22" s="24" t="s">
        <v>1427</v>
      </c>
      <c r="B22" s="50" t="s">
        <v>1428</v>
      </c>
      <c r="C22" s="92" t="s">
        <v>1416</v>
      </c>
      <c r="D22" s="92" t="s">
        <v>1416</v>
      </c>
      <c r="E22" s="27"/>
      <c r="F22" s="27"/>
      <c r="G22" s="27"/>
    </row>
    <row r="23" spans="1:7" x14ac:dyDescent="0.25">
      <c r="A23" s="24" t="s">
        <v>1429</v>
      </c>
      <c r="B23" s="50" t="s">
        <v>1430</v>
      </c>
      <c r="C23" s="92" t="s">
        <v>1416</v>
      </c>
      <c r="D23" s="92" t="s">
        <v>1416</v>
      </c>
      <c r="E23" s="27"/>
      <c r="F23" s="27"/>
      <c r="G23" s="27"/>
    </row>
    <row r="24" spans="1:7" x14ac:dyDescent="0.25">
      <c r="A24" s="24" t="s">
        <v>1431</v>
      </c>
      <c r="B24" s="50" t="s">
        <v>1432</v>
      </c>
      <c r="C24" s="92" t="s">
        <v>1433</v>
      </c>
      <c r="D24" s="92" t="s">
        <v>1416</v>
      </c>
      <c r="E24" s="27"/>
      <c r="F24" s="27"/>
      <c r="G24" s="27"/>
    </row>
    <row r="25" spans="1:7" outlineLevel="1" x14ac:dyDescent="0.25">
      <c r="A25" s="24" t="s">
        <v>1434</v>
      </c>
      <c r="B25" s="415" t="s">
        <v>1435</v>
      </c>
      <c r="C25" s="24"/>
      <c r="D25" s="24"/>
      <c r="E25" s="27"/>
      <c r="F25" s="27"/>
      <c r="G25" s="27"/>
    </row>
    <row r="26" spans="1:7" outlineLevel="1" x14ac:dyDescent="0.25">
      <c r="A26" s="24" t="s">
        <v>1436</v>
      </c>
      <c r="B26" s="46"/>
      <c r="C26" s="24"/>
      <c r="D26" s="24"/>
      <c r="E26" s="27"/>
      <c r="F26" s="27"/>
      <c r="G26" s="27"/>
    </row>
    <row r="27" spans="1:7" outlineLevel="1" x14ac:dyDescent="0.25">
      <c r="A27" s="24" t="s">
        <v>1437</v>
      </c>
      <c r="B27" s="46"/>
      <c r="C27" s="24"/>
      <c r="D27" s="24"/>
      <c r="E27" s="27"/>
      <c r="F27" s="27"/>
      <c r="G27" s="27"/>
    </row>
    <row r="28" spans="1:7" outlineLevel="1" x14ac:dyDescent="0.25">
      <c r="A28" s="24" t="s">
        <v>1438</v>
      </c>
      <c r="B28" s="46"/>
      <c r="C28" s="24"/>
      <c r="D28" s="24"/>
      <c r="E28" s="27"/>
      <c r="F28" s="27"/>
      <c r="G28" s="27"/>
    </row>
    <row r="29" spans="1:7" outlineLevel="1" x14ac:dyDescent="0.25">
      <c r="A29" s="24" t="s">
        <v>1439</v>
      </c>
      <c r="B29" s="46"/>
      <c r="C29" s="24"/>
      <c r="D29" s="24"/>
      <c r="E29" s="27"/>
      <c r="F29" s="27"/>
      <c r="G29" s="27"/>
    </row>
    <row r="30" spans="1:7" outlineLevel="1" x14ac:dyDescent="0.25">
      <c r="A30" s="24" t="s">
        <v>1440</v>
      </c>
      <c r="B30" s="46"/>
      <c r="C30" s="24"/>
      <c r="D30" s="24"/>
      <c r="E30" s="27"/>
      <c r="F30" s="27"/>
      <c r="G30" s="27"/>
    </row>
    <row r="31" spans="1:7" outlineLevel="1" x14ac:dyDescent="0.25">
      <c r="A31" s="24" t="s">
        <v>1441</v>
      </c>
      <c r="B31" s="46"/>
      <c r="C31" s="24"/>
      <c r="D31" s="24"/>
      <c r="E31" s="27"/>
      <c r="F31" s="27"/>
      <c r="G31" s="27"/>
    </row>
    <row r="32" spans="1:7" outlineLevel="1" x14ac:dyDescent="0.25">
      <c r="A32" s="24" t="s">
        <v>1442</v>
      </c>
      <c r="B32" s="46"/>
      <c r="C32" s="24"/>
      <c r="D32" s="24"/>
      <c r="E32" s="27"/>
      <c r="F32" s="27"/>
      <c r="G32" s="27"/>
    </row>
    <row r="33" spans="1:7" ht="18.75" x14ac:dyDescent="0.25">
      <c r="A33" s="33"/>
      <c r="B33" s="32" t="s">
        <v>1399</v>
      </c>
      <c r="C33" s="33"/>
      <c r="D33" s="33"/>
      <c r="E33" s="33"/>
      <c r="F33" s="33"/>
      <c r="G33" s="33"/>
    </row>
    <row r="34" spans="1:7" x14ac:dyDescent="0.25">
      <c r="A34" s="35"/>
      <c r="B34" s="36" t="s">
        <v>1443</v>
      </c>
      <c r="C34" s="35" t="s">
        <v>1444</v>
      </c>
      <c r="D34" s="35" t="s">
        <v>1408</v>
      </c>
      <c r="E34" s="35" t="s">
        <v>1445</v>
      </c>
      <c r="F34" s="37"/>
      <c r="G34" s="37"/>
    </row>
    <row r="35" spans="1:7" x14ac:dyDescent="0.25">
      <c r="A35" s="24" t="s">
        <v>1446</v>
      </c>
      <c r="B35" s="83"/>
      <c r="C35" s="83"/>
      <c r="D35" s="83"/>
      <c r="E35" s="83"/>
      <c r="F35" s="84"/>
      <c r="G35" s="84"/>
    </row>
    <row r="36" spans="1:7" x14ac:dyDescent="0.25">
      <c r="A36" s="24" t="s">
        <v>1447</v>
      </c>
      <c r="B36" s="50"/>
      <c r="C36" s="24"/>
      <c r="D36" s="24"/>
      <c r="E36" s="24"/>
      <c r="F36" s="24"/>
      <c r="G36" s="24"/>
    </row>
    <row r="37" spans="1:7" x14ac:dyDescent="0.25">
      <c r="A37" s="24" t="s">
        <v>1448</v>
      </c>
      <c r="B37" s="50"/>
      <c r="C37" s="24"/>
      <c r="D37" s="24"/>
      <c r="E37" s="24"/>
      <c r="F37" s="24"/>
      <c r="G37" s="24"/>
    </row>
    <row r="38" spans="1:7" x14ac:dyDescent="0.25">
      <c r="A38" s="24" t="s">
        <v>1449</v>
      </c>
      <c r="B38" s="50"/>
      <c r="C38" s="24"/>
      <c r="D38" s="24"/>
      <c r="E38" s="24"/>
      <c r="F38" s="24"/>
      <c r="G38" s="24"/>
    </row>
    <row r="39" spans="1:7" x14ac:dyDescent="0.25">
      <c r="A39" s="24" t="s">
        <v>1450</v>
      </c>
      <c r="B39" s="50"/>
      <c r="C39" s="24"/>
      <c r="D39" s="24"/>
      <c r="E39" s="24"/>
      <c r="F39" s="24"/>
      <c r="G39" s="24"/>
    </row>
    <row r="40" spans="1:7" x14ac:dyDescent="0.25">
      <c r="A40" s="24" t="s">
        <v>1451</v>
      </c>
      <c r="B40" s="50"/>
      <c r="C40" s="24"/>
      <c r="D40" s="24"/>
      <c r="E40" s="24"/>
      <c r="F40" s="24"/>
      <c r="G40" s="24"/>
    </row>
    <row r="41" spans="1:7" x14ac:dyDescent="0.25">
      <c r="A41" s="24" t="s">
        <v>1452</v>
      </c>
      <c r="B41" s="50"/>
      <c r="C41" s="24"/>
      <c r="D41" s="24"/>
      <c r="E41" s="24"/>
      <c r="F41" s="24"/>
      <c r="G41" s="24"/>
    </row>
    <row r="42" spans="1:7" x14ac:dyDescent="0.25">
      <c r="A42" s="24" t="s">
        <v>1453</v>
      </c>
      <c r="B42" s="50"/>
      <c r="C42" s="24"/>
      <c r="D42" s="24"/>
      <c r="E42" s="24"/>
      <c r="F42" s="24"/>
      <c r="G42" s="24"/>
    </row>
    <row r="43" spans="1:7" x14ac:dyDescent="0.25">
      <c r="A43" s="24" t="s">
        <v>1454</v>
      </c>
      <c r="B43" s="50"/>
      <c r="C43" s="24"/>
      <c r="D43" s="24"/>
      <c r="E43" s="24"/>
      <c r="F43" s="24"/>
      <c r="G43" s="24"/>
    </row>
    <row r="44" spans="1:7" x14ac:dyDescent="0.25">
      <c r="A44" s="24" t="s">
        <v>1455</v>
      </c>
      <c r="B44" s="50"/>
      <c r="C44" s="24"/>
      <c r="D44" s="24"/>
      <c r="E44" s="24"/>
      <c r="F44" s="24"/>
      <c r="G44" s="24"/>
    </row>
    <row r="45" spans="1:7" x14ac:dyDescent="0.25">
      <c r="A45" s="24" t="s">
        <v>1456</v>
      </c>
      <c r="B45" s="50"/>
      <c r="C45" s="24"/>
      <c r="D45" s="24"/>
      <c r="E45" s="24"/>
      <c r="F45" s="24"/>
      <c r="G45" s="24"/>
    </row>
    <row r="46" spans="1:7" x14ac:dyDescent="0.25">
      <c r="A46" s="24" t="s">
        <v>1457</v>
      </c>
      <c r="B46" s="50"/>
      <c r="C46" s="24"/>
      <c r="D46" s="24"/>
      <c r="E46" s="24"/>
      <c r="F46" s="24"/>
      <c r="G46" s="24"/>
    </row>
    <row r="47" spans="1:7" x14ac:dyDescent="0.25">
      <c r="A47" s="24" t="s">
        <v>1458</v>
      </c>
      <c r="B47" s="50"/>
      <c r="C47" s="24"/>
      <c r="D47" s="24"/>
      <c r="E47" s="24"/>
      <c r="F47" s="24"/>
      <c r="G47" s="24"/>
    </row>
    <row r="48" spans="1:7" x14ac:dyDescent="0.25">
      <c r="A48" s="24" t="s">
        <v>1459</v>
      </c>
      <c r="B48" s="50"/>
      <c r="C48" s="24"/>
      <c r="D48" s="24"/>
      <c r="E48" s="24"/>
      <c r="F48" s="24"/>
      <c r="G48" s="24"/>
    </row>
    <row r="49" spans="1:7" x14ac:dyDescent="0.25">
      <c r="A49" s="24" t="s">
        <v>1460</v>
      </c>
      <c r="B49" s="50"/>
      <c r="C49" s="24"/>
      <c r="D49" s="24"/>
      <c r="E49" s="24"/>
      <c r="F49" s="24"/>
      <c r="G49" s="24"/>
    </row>
    <row r="50" spans="1:7" x14ac:dyDescent="0.25">
      <c r="A50" s="24" t="s">
        <v>1461</v>
      </c>
      <c r="B50" s="50"/>
      <c r="C50" s="24"/>
      <c r="D50" s="24"/>
      <c r="E50" s="24"/>
      <c r="F50" s="24"/>
      <c r="G50" s="24"/>
    </row>
    <row r="51" spans="1:7" x14ac:dyDescent="0.25">
      <c r="A51" s="24" t="s">
        <v>1462</v>
      </c>
      <c r="B51" s="50"/>
      <c r="C51" s="24"/>
      <c r="D51" s="24"/>
      <c r="E51" s="24"/>
      <c r="F51" s="24"/>
      <c r="G51" s="24"/>
    </row>
    <row r="52" spans="1:7" x14ac:dyDescent="0.25">
      <c r="A52" s="24" t="s">
        <v>1463</v>
      </c>
      <c r="B52" s="50"/>
      <c r="C52" s="24"/>
      <c r="D52" s="24"/>
      <c r="E52" s="24"/>
      <c r="F52" s="24"/>
      <c r="G52" s="24"/>
    </row>
    <row r="53" spans="1:7" x14ac:dyDescent="0.25">
      <c r="A53" s="24" t="s">
        <v>1464</v>
      </c>
      <c r="B53" s="50"/>
      <c r="C53" s="24"/>
      <c r="D53" s="24"/>
      <c r="E53" s="24"/>
      <c r="F53" s="24"/>
      <c r="G53" s="24"/>
    </row>
    <row r="54" spans="1:7" x14ac:dyDescent="0.25">
      <c r="A54" s="24" t="s">
        <v>1465</v>
      </c>
      <c r="B54" s="50"/>
      <c r="C54" s="24"/>
      <c r="D54" s="24"/>
      <c r="E54" s="24"/>
      <c r="F54" s="24"/>
      <c r="G54" s="24"/>
    </row>
    <row r="55" spans="1:7" x14ac:dyDescent="0.25">
      <c r="A55" s="24" t="s">
        <v>1466</v>
      </c>
      <c r="B55" s="50"/>
      <c r="C55" s="24"/>
      <c r="D55" s="24"/>
      <c r="E55" s="24"/>
      <c r="F55" s="24"/>
      <c r="G55" s="24"/>
    </row>
    <row r="56" spans="1:7" x14ac:dyDescent="0.25">
      <c r="A56" s="24" t="s">
        <v>1467</v>
      </c>
      <c r="B56" s="50"/>
      <c r="C56" s="24"/>
      <c r="D56" s="24"/>
      <c r="E56" s="24"/>
      <c r="F56" s="24"/>
      <c r="G56" s="24"/>
    </row>
    <row r="57" spans="1:7" x14ac:dyDescent="0.25">
      <c r="A57" s="24" t="s">
        <v>1468</v>
      </c>
      <c r="B57" s="50"/>
      <c r="C57" s="24"/>
      <c r="D57" s="24"/>
      <c r="E57" s="24"/>
      <c r="F57" s="24"/>
      <c r="G57" s="24"/>
    </row>
    <row r="58" spans="1:7" x14ac:dyDescent="0.25">
      <c r="A58" s="24" t="s">
        <v>1469</v>
      </c>
      <c r="B58" s="50"/>
      <c r="C58" s="24"/>
      <c r="D58" s="24"/>
      <c r="E58" s="24"/>
      <c r="F58" s="24"/>
      <c r="G58" s="24"/>
    </row>
    <row r="59" spans="1:7" x14ac:dyDescent="0.25">
      <c r="A59" s="24" t="s">
        <v>1470</v>
      </c>
      <c r="B59" s="50"/>
      <c r="C59" s="24"/>
      <c r="D59" s="24"/>
      <c r="E59" s="24"/>
      <c r="F59" s="24"/>
      <c r="G59" s="24"/>
    </row>
    <row r="60" spans="1:7" hidden="1" outlineLevel="1" x14ac:dyDescent="0.25">
      <c r="A60" s="24" t="s">
        <v>1471</v>
      </c>
      <c r="B60" s="50"/>
      <c r="C60" s="24"/>
      <c r="D60" s="24"/>
      <c r="E60" s="50"/>
      <c r="F60" s="50"/>
      <c r="G60" s="50"/>
    </row>
    <row r="61" spans="1:7" hidden="1" outlineLevel="1" x14ac:dyDescent="0.25">
      <c r="A61" s="24" t="s">
        <v>1472</v>
      </c>
      <c r="B61" s="50"/>
      <c r="C61" s="24"/>
      <c r="D61" s="24"/>
      <c r="E61" s="50"/>
      <c r="F61" s="50"/>
      <c r="G61" s="50"/>
    </row>
    <row r="62" spans="1:7" hidden="1" outlineLevel="1" x14ac:dyDescent="0.25">
      <c r="A62" s="24" t="s">
        <v>1473</v>
      </c>
      <c r="B62" s="50"/>
      <c r="C62" s="24"/>
      <c r="D62" s="24"/>
      <c r="E62" s="50"/>
      <c r="F62" s="50"/>
      <c r="G62" s="50"/>
    </row>
    <row r="63" spans="1:7" hidden="1" outlineLevel="1" x14ac:dyDescent="0.25">
      <c r="A63" s="24" t="s">
        <v>1474</v>
      </c>
      <c r="B63" s="50"/>
      <c r="C63" s="24"/>
      <c r="D63" s="24"/>
      <c r="E63" s="50"/>
      <c r="F63" s="50"/>
      <c r="G63" s="50"/>
    </row>
    <row r="64" spans="1:7" hidden="1" outlineLevel="1" x14ac:dyDescent="0.25">
      <c r="A64" s="24" t="s">
        <v>1475</v>
      </c>
      <c r="B64" s="50"/>
      <c r="C64" s="24"/>
      <c r="D64" s="24"/>
      <c r="E64" s="50"/>
      <c r="F64" s="50"/>
      <c r="G64" s="50"/>
    </row>
    <row r="65" spans="1:7" hidden="1" outlineLevel="1" x14ac:dyDescent="0.25">
      <c r="A65" s="24" t="s">
        <v>1476</v>
      </c>
      <c r="B65" s="50"/>
      <c r="C65" s="24"/>
      <c r="D65" s="24"/>
      <c r="E65" s="50"/>
      <c r="F65" s="50"/>
      <c r="G65" s="50"/>
    </row>
    <row r="66" spans="1:7" hidden="1" outlineLevel="1" x14ac:dyDescent="0.25">
      <c r="A66" s="24" t="s">
        <v>1477</v>
      </c>
      <c r="B66" s="50"/>
      <c r="C66" s="24"/>
      <c r="D66" s="24"/>
      <c r="E66" s="50"/>
      <c r="F66" s="50"/>
      <c r="G66" s="50"/>
    </row>
    <row r="67" spans="1:7" hidden="1" outlineLevel="1" x14ac:dyDescent="0.25">
      <c r="A67" s="24" t="s">
        <v>1478</v>
      </c>
      <c r="B67" s="50"/>
      <c r="C67" s="24"/>
      <c r="D67" s="24"/>
      <c r="E67" s="50"/>
      <c r="F67" s="50"/>
      <c r="G67" s="50"/>
    </row>
    <row r="68" spans="1:7" hidden="1" outlineLevel="1" x14ac:dyDescent="0.25">
      <c r="A68" s="24" t="s">
        <v>1479</v>
      </c>
      <c r="B68" s="50"/>
      <c r="C68" s="24"/>
      <c r="D68" s="24"/>
      <c r="E68" s="50"/>
      <c r="F68" s="50"/>
      <c r="G68" s="50"/>
    </row>
    <row r="69" spans="1:7" hidden="1" outlineLevel="1" x14ac:dyDescent="0.25">
      <c r="A69" s="24" t="s">
        <v>1480</v>
      </c>
      <c r="B69" s="50"/>
      <c r="C69" s="24"/>
      <c r="D69" s="24"/>
      <c r="E69" s="50"/>
      <c r="F69" s="50"/>
      <c r="G69" s="50"/>
    </row>
    <row r="70" spans="1:7" hidden="1" outlineLevel="1" x14ac:dyDescent="0.25">
      <c r="A70" s="24" t="s">
        <v>1481</v>
      </c>
      <c r="B70" s="50"/>
      <c r="C70" s="24"/>
      <c r="D70" s="24"/>
      <c r="E70" s="50"/>
      <c r="F70" s="50"/>
      <c r="G70" s="50"/>
    </row>
    <row r="71" spans="1:7" hidden="1" outlineLevel="1" x14ac:dyDescent="0.25">
      <c r="A71" s="24" t="s">
        <v>1482</v>
      </c>
      <c r="B71" s="50"/>
      <c r="C71" s="24"/>
      <c r="D71" s="24"/>
      <c r="E71" s="50"/>
      <c r="F71" s="50"/>
      <c r="G71" s="50"/>
    </row>
    <row r="72" spans="1:7" hidden="1" outlineLevel="1" x14ac:dyDescent="0.25">
      <c r="A72" s="24" t="s">
        <v>1483</v>
      </c>
      <c r="B72" s="50"/>
      <c r="C72" s="24"/>
      <c r="D72" s="24"/>
      <c r="E72" s="50"/>
      <c r="F72" s="50"/>
      <c r="G72" s="50"/>
    </row>
    <row r="73" spans="1:7" ht="37.5" collapsed="1" x14ac:dyDescent="0.25">
      <c r="A73" s="33"/>
      <c r="B73" s="32" t="s">
        <v>1402</v>
      </c>
      <c r="C73" s="33"/>
      <c r="D73" s="33"/>
      <c r="E73" s="33"/>
      <c r="F73" s="33"/>
      <c r="G73" s="33"/>
    </row>
    <row r="74" spans="1:7" x14ac:dyDescent="0.25">
      <c r="A74" s="35"/>
      <c r="B74" s="36" t="s">
        <v>1484</v>
      </c>
      <c r="C74" s="35" t="s">
        <v>1485</v>
      </c>
      <c r="D74" s="35"/>
      <c r="E74" s="37"/>
      <c r="F74" s="37"/>
      <c r="G74" s="37"/>
    </row>
    <row r="75" spans="1:7" x14ac:dyDescent="0.25">
      <c r="A75" s="24" t="s">
        <v>1486</v>
      </c>
      <c r="B75" s="24" t="s">
        <v>1487</v>
      </c>
      <c r="C75" s="38">
        <v>55.033461037712136</v>
      </c>
      <c r="D75" s="24"/>
      <c r="E75" s="24"/>
      <c r="F75" s="24"/>
      <c r="G75" s="24"/>
    </row>
    <row r="76" spans="1:7" x14ac:dyDescent="0.25">
      <c r="A76" s="24" t="s">
        <v>1488</v>
      </c>
      <c r="B76" s="24" t="s">
        <v>1489</v>
      </c>
      <c r="C76" s="38">
        <v>182.25260952481619</v>
      </c>
      <c r="D76" s="24"/>
      <c r="E76" s="24"/>
      <c r="F76" s="24"/>
      <c r="G76" s="24"/>
    </row>
    <row r="77" spans="1:7" hidden="1" outlineLevel="1" x14ac:dyDescent="0.25">
      <c r="A77" s="24" t="s">
        <v>1490</v>
      </c>
      <c r="B77" s="24"/>
      <c r="C77" s="24"/>
      <c r="D77" s="24"/>
      <c r="E77" s="24"/>
      <c r="F77" s="24"/>
      <c r="G77" s="24"/>
    </row>
    <row r="78" spans="1:7" hidden="1" outlineLevel="1" x14ac:dyDescent="0.25">
      <c r="A78" s="24" t="s">
        <v>1491</v>
      </c>
      <c r="B78" s="24"/>
      <c r="C78" s="24"/>
      <c r="D78" s="24"/>
      <c r="E78" s="24"/>
      <c r="F78" s="24"/>
      <c r="G78" s="24"/>
    </row>
    <row r="79" spans="1:7" hidden="1" outlineLevel="1" x14ac:dyDescent="0.25">
      <c r="A79" s="24" t="s">
        <v>1492</v>
      </c>
      <c r="B79" s="24"/>
      <c r="C79" s="24"/>
      <c r="D79" s="24"/>
      <c r="E79" s="24"/>
      <c r="F79" s="24"/>
      <c r="G79" s="24"/>
    </row>
    <row r="80" spans="1:7" hidden="1" outlineLevel="1" x14ac:dyDescent="0.25">
      <c r="A80" s="24" t="s">
        <v>1493</v>
      </c>
      <c r="B80" s="24"/>
      <c r="C80" s="24"/>
      <c r="D80" s="24"/>
      <c r="E80" s="24"/>
      <c r="F80" s="24"/>
      <c r="G80" s="24"/>
    </row>
    <row r="81" spans="1:7" collapsed="1" x14ac:dyDescent="0.25">
      <c r="A81" s="35"/>
      <c r="B81" s="36" t="s">
        <v>1494</v>
      </c>
      <c r="C81" s="35" t="s">
        <v>574</v>
      </c>
      <c r="D81" s="35" t="s">
        <v>575</v>
      </c>
      <c r="E81" s="37" t="s">
        <v>1495</v>
      </c>
      <c r="F81" s="37" t="s">
        <v>1496</v>
      </c>
      <c r="G81" s="37" t="s">
        <v>1497</v>
      </c>
    </row>
    <row r="82" spans="1:7" x14ac:dyDescent="0.25">
      <c r="A82" s="24" t="s">
        <v>1498</v>
      </c>
      <c r="B82" s="24" t="s">
        <v>1499</v>
      </c>
      <c r="C82" s="24"/>
      <c r="D82" s="24"/>
      <c r="E82" s="24"/>
      <c r="F82" s="24"/>
      <c r="G82" s="24"/>
    </row>
    <row r="83" spans="1:7" x14ac:dyDescent="0.25">
      <c r="A83" s="24" t="s">
        <v>1500</v>
      </c>
      <c r="B83" s="24" t="s">
        <v>1501</v>
      </c>
      <c r="C83" s="24"/>
      <c r="D83" s="24"/>
      <c r="E83" s="24"/>
      <c r="F83" s="24"/>
      <c r="G83" s="24"/>
    </row>
    <row r="84" spans="1:7" x14ac:dyDescent="0.25">
      <c r="A84" s="24" t="s">
        <v>1502</v>
      </c>
      <c r="B84" s="24" t="s">
        <v>1503</v>
      </c>
      <c r="C84" s="24"/>
      <c r="D84" s="24"/>
      <c r="E84" s="24"/>
      <c r="F84" s="24"/>
      <c r="G84" s="24"/>
    </row>
    <row r="85" spans="1:7" x14ac:dyDescent="0.25">
      <c r="A85" s="24" t="s">
        <v>1504</v>
      </c>
      <c r="B85" s="24" t="s">
        <v>1505</v>
      </c>
      <c r="C85" s="24"/>
      <c r="D85" s="24"/>
      <c r="E85" s="24"/>
      <c r="F85" s="24"/>
      <c r="G85" s="24"/>
    </row>
    <row r="86" spans="1:7" x14ac:dyDescent="0.25">
      <c r="A86" s="24" t="s">
        <v>1506</v>
      </c>
      <c r="B86" s="24" t="s">
        <v>1507</v>
      </c>
      <c r="C86" s="24"/>
      <c r="D86" s="24"/>
      <c r="E86" s="24"/>
      <c r="F86" s="24"/>
      <c r="G86" s="24"/>
    </row>
    <row r="87" spans="1:7" outlineLevel="1" x14ac:dyDescent="0.25">
      <c r="A87" s="24" t="s">
        <v>1508</v>
      </c>
      <c r="B87" s="24"/>
      <c r="C87" s="24"/>
      <c r="D87" s="24"/>
      <c r="E87" s="24"/>
      <c r="F87" s="24"/>
      <c r="G87" s="24"/>
    </row>
    <row r="88" spans="1:7" outlineLevel="1" x14ac:dyDescent="0.25">
      <c r="A88" s="24" t="s">
        <v>1509</v>
      </c>
      <c r="B88" s="24"/>
      <c r="C88" s="24"/>
      <c r="D88" s="24"/>
      <c r="E88" s="24"/>
      <c r="F88" s="24"/>
      <c r="G88" s="24"/>
    </row>
    <row r="89" spans="1:7" outlineLevel="1" x14ac:dyDescent="0.25">
      <c r="A89" s="24" t="s">
        <v>1510</v>
      </c>
      <c r="B89" s="24"/>
      <c r="C89" s="24"/>
      <c r="D89" s="24"/>
      <c r="E89" s="24"/>
      <c r="F89" s="24"/>
      <c r="G89" s="24"/>
    </row>
    <row r="90" spans="1:7" outlineLevel="1" x14ac:dyDescent="0.25">
      <c r="A90" s="24" t="s">
        <v>1511</v>
      </c>
      <c r="B90" s="24"/>
      <c r="C90" s="24"/>
      <c r="D90" s="24"/>
      <c r="E90" s="24"/>
      <c r="F90" s="24"/>
      <c r="G90" s="24"/>
    </row>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E98CD-5D65-4F2F-BF2B-30045E88CEA3}">
  <sheetPr>
    <tabColor rgb="FFFFFF00"/>
    <pageSetUpPr fitToPage="1"/>
  </sheetPr>
  <dimension ref="A1:J118"/>
  <sheetViews>
    <sheetView workbookViewId="0">
      <selection activeCell="M22" sqref="M22"/>
    </sheetView>
  </sheetViews>
  <sheetFormatPr defaultColWidth="9.140625" defaultRowHeight="15" x14ac:dyDescent="0.25"/>
  <cols>
    <col min="1" max="1" width="3.5703125" bestFit="1" customWidth="1"/>
    <col min="2" max="3" width="24.7109375" customWidth="1"/>
    <col min="4" max="4" width="16" customWidth="1"/>
    <col min="5" max="5" width="20.5703125" customWidth="1"/>
    <col min="6" max="6" width="39.5703125" bestFit="1" customWidth="1"/>
    <col min="7" max="7" width="12.28515625" bestFit="1" customWidth="1"/>
    <col min="8" max="8" width="7.42578125" bestFit="1" customWidth="1"/>
    <col min="9" max="9" width="7.5703125" bestFit="1" customWidth="1"/>
    <col min="10" max="10" width="7.140625" bestFit="1" customWidth="1"/>
  </cols>
  <sheetData>
    <row r="1" spans="1:10" x14ac:dyDescent="0.25">
      <c r="A1" s="93"/>
      <c r="B1" s="94" t="s">
        <v>1512</v>
      </c>
      <c r="C1" s="95"/>
      <c r="D1" s="95"/>
      <c r="E1" s="95"/>
      <c r="F1" s="95"/>
      <c r="G1" s="95"/>
      <c r="H1" s="95"/>
      <c r="I1" s="95"/>
      <c r="J1" s="95"/>
    </row>
    <row r="2" spans="1:10" x14ac:dyDescent="0.25">
      <c r="A2" s="96"/>
      <c r="B2" s="97"/>
      <c r="C2" s="97"/>
      <c r="D2" s="97"/>
      <c r="E2" s="97"/>
      <c r="F2" s="97"/>
      <c r="G2" s="97"/>
      <c r="H2" s="97"/>
      <c r="I2" s="97"/>
      <c r="J2" s="97"/>
    </row>
    <row r="3" spans="1:10" x14ac:dyDescent="0.25">
      <c r="A3" s="96"/>
      <c r="B3" s="98" t="s">
        <v>1513</v>
      </c>
      <c r="C3" s="99" t="s">
        <v>3</v>
      </c>
      <c r="D3" s="100"/>
      <c r="E3" s="101"/>
      <c r="F3" s="97"/>
      <c r="G3" s="97"/>
      <c r="H3" s="97"/>
      <c r="I3" s="97"/>
      <c r="J3" s="97"/>
    </row>
    <row r="4" spans="1:10" x14ac:dyDescent="0.25">
      <c r="A4" s="96"/>
      <c r="B4" s="98" t="s">
        <v>1514</v>
      </c>
      <c r="C4" s="374">
        <v>45138</v>
      </c>
      <c r="D4" s="97" t="s">
        <v>1515</v>
      </c>
      <c r="E4" s="97"/>
      <c r="F4" s="97"/>
      <c r="G4" s="97"/>
      <c r="H4" s="97"/>
      <c r="I4" s="97"/>
      <c r="J4" s="97"/>
    </row>
    <row r="5" spans="1:10" x14ac:dyDescent="0.25">
      <c r="A5" s="96"/>
      <c r="B5" s="97"/>
      <c r="C5" s="97"/>
      <c r="D5" s="97"/>
      <c r="E5" s="97"/>
      <c r="F5" s="97"/>
      <c r="G5" s="97"/>
      <c r="H5" s="97"/>
      <c r="I5" s="97"/>
      <c r="J5" s="97"/>
    </row>
    <row r="6" spans="1:10" x14ac:dyDescent="0.25">
      <c r="A6" s="96"/>
      <c r="B6" s="97"/>
      <c r="C6" s="102"/>
      <c r="D6" s="97"/>
      <c r="E6" s="97"/>
      <c r="F6" s="97"/>
      <c r="G6" s="97"/>
      <c r="H6" s="97"/>
      <c r="I6" s="97"/>
      <c r="J6" s="97"/>
    </row>
    <row r="7" spans="1:10" x14ac:dyDescent="0.25">
      <c r="A7" s="103">
        <v>1</v>
      </c>
      <c r="B7" s="94" t="s">
        <v>1516</v>
      </c>
      <c r="C7" s="94"/>
      <c r="D7" s="94"/>
      <c r="E7" s="94"/>
      <c r="F7" s="94"/>
      <c r="G7" s="94"/>
      <c r="H7" s="94"/>
      <c r="I7" s="94"/>
      <c r="J7" s="94"/>
    </row>
    <row r="8" spans="1:10" x14ac:dyDescent="0.25">
      <c r="A8" s="96"/>
      <c r="B8" s="97"/>
      <c r="C8" s="97"/>
      <c r="D8" s="97"/>
      <c r="E8" s="97"/>
      <c r="F8" s="97"/>
      <c r="G8" s="97"/>
      <c r="H8" s="97"/>
      <c r="I8" s="97"/>
      <c r="J8" s="97"/>
    </row>
    <row r="9" spans="1:10" x14ac:dyDescent="0.25">
      <c r="A9" s="96"/>
      <c r="B9" s="97"/>
      <c r="C9" s="97"/>
      <c r="D9" s="97"/>
      <c r="E9" s="97"/>
      <c r="F9" s="97"/>
      <c r="G9" s="97"/>
      <c r="H9" s="97"/>
      <c r="I9" s="97"/>
      <c r="J9" s="97"/>
    </row>
    <row r="10" spans="1:10" x14ac:dyDescent="0.25">
      <c r="A10" s="96" t="s">
        <v>1517</v>
      </c>
      <c r="B10" s="104" t="s">
        <v>1518</v>
      </c>
      <c r="C10" s="105"/>
      <c r="D10" s="105"/>
      <c r="E10" s="106" t="s">
        <v>1519</v>
      </c>
      <c r="F10" s="107"/>
      <c r="G10" s="107"/>
      <c r="H10" s="108"/>
      <c r="I10" s="97"/>
      <c r="J10" s="97"/>
    </row>
    <row r="11" spans="1:10" x14ac:dyDescent="0.25">
      <c r="A11" s="96"/>
      <c r="B11" s="109" t="s">
        <v>1520</v>
      </c>
      <c r="C11" s="110"/>
      <c r="D11" s="110"/>
      <c r="E11" s="111" t="s">
        <v>1519</v>
      </c>
      <c r="F11" s="112"/>
      <c r="G11" s="112"/>
      <c r="H11" s="113"/>
      <c r="I11" s="97"/>
      <c r="J11" s="97"/>
    </row>
    <row r="12" spans="1:10" x14ac:dyDescent="0.25">
      <c r="A12" s="96"/>
      <c r="B12" s="114" t="s">
        <v>1521</v>
      </c>
      <c r="C12" s="115"/>
      <c r="D12" s="115"/>
      <c r="E12" s="116" t="s">
        <v>31</v>
      </c>
      <c r="F12" s="117"/>
      <c r="G12" s="117"/>
      <c r="H12" s="118"/>
      <c r="I12" s="97"/>
      <c r="J12" s="97"/>
    </row>
    <row r="13" spans="1:10" x14ac:dyDescent="0.25">
      <c r="A13" s="96"/>
      <c r="B13" s="119"/>
      <c r="C13" s="119"/>
      <c r="D13" s="119"/>
      <c r="E13" s="119"/>
      <c r="F13" s="120"/>
      <c r="G13" s="97"/>
      <c r="H13" s="97"/>
      <c r="I13" s="97"/>
      <c r="J13" s="97"/>
    </row>
    <row r="14" spans="1:10" x14ac:dyDescent="0.25">
      <c r="A14" s="96"/>
      <c r="B14" s="121"/>
      <c r="C14" s="121"/>
      <c r="D14" s="121"/>
      <c r="E14" s="121"/>
      <c r="F14" s="120"/>
      <c r="G14" s="97"/>
      <c r="H14" s="97"/>
      <c r="I14" s="97"/>
      <c r="J14" s="97"/>
    </row>
    <row r="15" spans="1:10" x14ac:dyDescent="0.25">
      <c r="A15" s="96" t="s">
        <v>1522</v>
      </c>
      <c r="B15" s="122"/>
      <c r="C15" s="122"/>
      <c r="D15" s="122"/>
      <c r="E15" s="123"/>
      <c r="F15" s="124" t="s">
        <v>1523</v>
      </c>
      <c r="G15" s="125" t="s">
        <v>1524</v>
      </c>
      <c r="H15" s="126" t="s">
        <v>1525</v>
      </c>
      <c r="I15" s="97"/>
      <c r="J15" s="97"/>
    </row>
    <row r="16" spans="1:10" x14ac:dyDescent="0.25">
      <c r="A16" s="96"/>
      <c r="B16" s="127" t="s">
        <v>1526</v>
      </c>
      <c r="C16" s="128"/>
      <c r="D16" s="128"/>
      <c r="E16" s="129" t="s">
        <v>1527</v>
      </c>
      <c r="F16" s="321" t="s">
        <v>1528</v>
      </c>
      <c r="G16" s="322" t="s">
        <v>1529</v>
      </c>
      <c r="H16" s="323" t="s">
        <v>1530</v>
      </c>
      <c r="I16" s="97"/>
      <c r="J16" s="97"/>
    </row>
    <row r="17" spans="1:10" x14ac:dyDescent="0.25">
      <c r="A17" s="96"/>
      <c r="B17" s="127"/>
      <c r="C17" s="128"/>
      <c r="D17" s="128"/>
      <c r="E17" s="130" t="s">
        <v>1531</v>
      </c>
      <c r="F17" s="324" t="s">
        <v>1532</v>
      </c>
      <c r="G17" s="322" t="s">
        <v>1529</v>
      </c>
      <c r="H17" s="323" t="s">
        <v>1530</v>
      </c>
      <c r="I17" s="97"/>
      <c r="J17" s="97"/>
    </row>
    <row r="18" spans="1:10" x14ac:dyDescent="0.25">
      <c r="A18" s="96"/>
      <c r="B18" s="114"/>
      <c r="C18" s="115"/>
      <c r="D18" s="115"/>
      <c r="E18" s="131" t="s">
        <v>1533</v>
      </c>
      <c r="F18" s="325" t="s">
        <v>1534</v>
      </c>
      <c r="G18" s="326" t="s">
        <v>1529</v>
      </c>
      <c r="H18" s="332" t="s">
        <v>1530</v>
      </c>
      <c r="I18" s="97"/>
      <c r="J18" s="97"/>
    </row>
    <row r="19" spans="1:10" x14ac:dyDescent="0.25">
      <c r="A19" s="96"/>
      <c r="B19" s="102"/>
      <c r="C19" s="102"/>
      <c r="D19" s="102"/>
      <c r="E19" s="102"/>
      <c r="F19" s="132"/>
      <c r="G19" s="132"/>
      <c r="H19" s="132"/>
      <c r="I19" s="97"/>
      <c r="J19" s="97"/>
    </row>
    <row r="20" spans="1:10" x14ac:dyDescent="0.25">
      <c r="A20" s="96"/>
      <c r="B20" s="102"/>
      <c r="C20" s="102"/>
      <c r="D20" s="102"/>
      <c r="E20" s="102"/>
      <c r="F20" s="132"/>
      <c r="G20" s="132"/>
      <c r="H20" s="132"/>
      <c r="I20" s="97"/>
      <c r="J20" s="97"/>
    </row>
    <row r="21" spans="1:10" x14ac:dyDescent="0.25">
      <c r="A21" s="96" t="s">
        <v>1535</v>
      </c>
      <c r="B21" s="97"/>
      <c r="C21" s="97"/>
      <c r="D21" s="97"/>
      <c r="E21" s="133"/>
      <c r="F21" s="134" t="s">
        <v>1523</v>
      </c>
      <c r="G21" s="135" t="s">
        <v>1536</v>
      </c>
      <c r="H21" s="136" t="s">
        <v>1525</v>
      </c>
      <c r="I21" s="97"/>
      <c r="J21" s="97"/>
    </row>
    <row r="22" spans="1:10" x14ac:dyDescent="0.25">
      <c r="A22" s="97"/>
      <c r="B22" s="104" t="s">
        <v>1537</v>
      </c>
      <c r="C22" s="105"/>
      <c r="D22" s="105"/>
      <c r="E22" s="137" t="s">
        <v>1527</v>
      </c>
      <c r="F22" s="327" t="s">
        <v>1538</v>
      </c>
      <c r="G22" s="328" t="s">
        <v>1538</v>
      </c>
      <c r="H22" s="329" t="s">
        <v>1538</v>
      </c>
      <c r="I22" s="97"/>
      <c r="J22" s="97"/>
    </row>
    <row r="23" spans="1:10" x14ac:dyDescent="0.25">
      <c r="A23" s="96"/>
      <c r="B23" s="127"/>
      <c r="C23" s="128"/>
      <c r="D23" s="128"/>
      <c r="E23" s="130" t="s">
        <v>1531</v>
      </c>
      <c r="F23" s="324" t="s">
        <v>1538</v>
      </c>
      <c r="G23" s="322" t="s">
        <v>1538</v>
      </c>
      <c r="H23" s="330" t="s">
        <v>1538</v>
      </c>
      <c r="I23" s="97"/>
      <c r="J23" s="97"/>
    </row>
    <row r="24" spans="1:10" x14ac:dyDescent="0.25">
      <c r="A24" s="96"/>
      <c r="B24" s="114"/>
      <c r="C24" s="115"/>
      <c r="D24" s="115"/>
      <c r="E24" s="131" t="s">
        <v>1533</v>
      </c>
      <c r="F24" s="325" t="s">
        <v>1538</v>
      </c>
      <c r="G24" s="331" t="s">
        <v>1538</v>
      </c>
      <c r="H24" s="332" t="s">
        <v>1538</v>
      </c>
      <c r="I24" s="97"/>
      <c r="J24" s="97"/>
    </row>
    <row r="25" spans="1:10" x14ac:dyDescent="0.25">
      <c r="A25" s="96"/>
      <c r="B25" s="102"/>
      <c r="C25" s="102"/>
      <c r="D25" s="102"/>
      <c r="E25" s="102"/>
      <c r="F25" s="138"/>
      <c r="G25" s="138"/>
      <c r="H25" s="138"/>
      <c r="I25" s="97"/>
      <c r="J25" s="97"/>
    </row>
    <row r="26" spans="1:10" x14ac:dyDescent="0.25">
      <c r="A26" s="96"/>
      <c r="B26" s="102"/>
      <c r="C26" s="102"/>
      <c r="D26" s="102"/>
      <c r="E26" s="102"/>
      <c r="F26" s="138"/>
      <c r="G26" s="138"/>
      <c r="H26" s="138"/>
      <c r="I26" s="97"/>
      <c r="J26" s="97"/>
    </row>
    <row r="27" spans="1:10" x14ac:dyDescent="0.25">
      <c r="A27" s="96" t="s">
        <v>1539</v>
      </c>
      <c r="B27" s="104" t="s">
        <v>1540</v>
      </c>
      <c r="C27" s="139"/>
      <c r="D27" s="140">
        <v>0.13500000000000001</v>
      </c>
      <c r="E27" s="97"/>
      <c r="F27" s="141"/>
      <c r="G27" s="97"/>
      <c r="H27" s="97"/>
      <c r="I27" s="97"/>
      <c r="J27" s="97"/>
    </row>
    <row r="28" spans="1:10" x14ac:dyDescent="0.25">
      <c r="A28" s="96"/>
      <c r="B28" s="114"/>
      <c r="C28" s="142" t="s">
        <v>1541</v>
      </c>
      <c r="D28" s="143">
        <v>45138</v>
      </c>
      <c r="E28" s="97"/>
      <c r="F28" s="97"/>
      <c r="G28" s="97"/>
      <c r="H28" s="97"/>
      <c r="I28" s="97"/>
      <c r="J28" s="97"/>
    </row>
    <row r="29" spans="1:10" x14ac:dyDescent="0.25">
      <c r="A29" s="96"/>
      <c r="B29" s="97"/>
      <c r="C29" s="97"/>
      <c r="D29" s="97"/>
      <c r="E29" s="97"/>
      <c r="F29" s="97"/>
      <c r="G29" s="97"/>
      <c r="H29" s="97"/>
      <c r="I29" s="97"/>
      <c r="J29" s="97"/>
    </row>
    <row r="30" spans="1:10" x14ac:dyDescent="0.25">
      <c r="A30" s="96"/>
      <c r="B30" s="97"/>
      <c r="C30" s="97"/>
      <c r="D30" s="97"/>
      <c r="E30" s="97"/>
      <c r="F30" s="97"/>
      <c r="G30" s="97"/>
      <c r="H30" s="97"/>
      <c r="I30" s="97"/>
      <c r="J30" s="97"/>
    </row>
    <row r="31" spans="1:10" x14ac:dyDescent="0.25">
      <c r="A31" s="103">
        <v>2</v>
      </c>
      <c r="B31" s="94" t="s">
        <v>1542</v>
      </c>
      <c r="C31" s="94"/>
      <c r="D31" s="94"/>
      <c r="E31" s="94"/>
      <c r="F31" s="94"/>
      <c r="G31" s="94"/>
      <c r="H31" s="94"/>
      <c r="I31" s="94"/>
      <c r="J31" s="94"/>
    </row>
    <row r="32" spans="1:10" x14ac:dyDescent="0.25">
      <c r="A32" s="132"/>
      <c r="B32" s="97"/>
      <c r="C32" s="97"/>
      <c r="D32" s="97"/>
      <c r="E32" s="97"/>
      <c r="F32" s="97"/>
      <c r="G32" s="97"/>
      <c r="H32" s="97"/>
      <c r="I32" s="97"/>
      <c r="J32" s="97"/>
    </row>
    <row r="33" spans="1:10" x14ac:dyDescent="0.25">
      <c r="A33" s="132" t="s">
        <v>1543</v>
      </c>
      <c r="B33" s="144" t="s">
        <v>1544</v>
      </c>
      <c r="C33" s="145"/>
      <c r="D33" s="145"/>
      <c r="E33" s="145"/>
      <c r="F33" s="145"/>
      <c r="G33" s="145"/>
      <c r="H33" s="145"/>
      <c r="I33" s="145"/>
      <c r="J33" s="145"/>
    </row>
    <row r="34" spans="1:10" x14ac:dyDescent="0.25">
      <c r="A34" s="132"/>
      <c r="B34" s="144"/>
      <c r="C34" s="145"/>
      <c r="D34" s="145"/>
      <c r="E34" s="145"/>
      <c r="F34" s="145"/>
      <c r="G34" s="145"/>
      <c r="H34" s="145"/>
      <c r="I34" s="145"/>
      <c r="J34" s="145"/>
    </row>
    <row r="35" spans="1:10" x14ac:dyDescent="0.25">
      <c r="A35" s="132"/>
      <c r="B35" s="144"/>
      <c r="C35" s="102"/>
      <c r="D35" s="145"/>
      <c r="E35" s="134" t="s">
        <v>102</v>
      </c>
      <c r="F35" s="136" t="s">
        <v>1545</v>
      </c>
      <c r="G35" s="146"/>
      <c r="H35" s="145"/>
      <c r="I35" s="145"/>
      <c r="J35" s="145"/>
    </row>
    <row r="36" spans="1:10" x14ac:dyDescent="0.25">
      <c r="A36" s="132"/>
      <c r="B36" s="144"/>
      <c r="C36" s="102"/>
      <c r="D36" s="145"/>
      <c r="E36" s="147" t="s">
        <v>1546</v>
      </c>
      <c r="F36" s="148" t="s">
        <v>1547</v>
      </c>
      <c r="G36" s="146"/>
      <c r="H36" s="145"/>
      <c r="I36" s="145"/>
      <c r="J36" s="145"/>
    </row>
    <row r="37" spans="1:10" x14ac:dyDescent="0.25">
      <c r="A37" s="132"/>
      <c r="B37" s="104" t="s">
        <v>1548</v>
      </c>
      <c r="C37" s="149" t="s">
        <v>1549</v>
      </c>
      <c r="D37" s="150"/>
      <c r="E37" s="151"/>
      <c r="F37" s="152"/>
      <c r="G37" s="153"/>
      <c r="H37" s="97"/>
      <c r="I37" s="97"/>
      <c r="J37" s="97"/>
    </row>
    <row r="38" spans="1:10" x14ac:dyDescent="0.25">
      <c r="A38" s="132"/>
      <c r="B38" s="127"/>
      <c r="C38" s="154" t="s">
        <v>1550</v>
      </c>
      <c r="D38" s="155"/>
      <c r="E38" s="156">
        <v>55788.57302933</v>
      </c>
      <c r="F38" s="157">
        <v>2231.793621505075</v>
      </c>
      <c r="G38" s="153"/>
      <c r="H38" s="97"/>
      <c r="I38" s="97"/>
      <c r="J38" s="97"/>
    </row>
    <row r="39" spans="1:10" x14ac:dyDescent="0.25">
      <c r="A39" s="132"/>
      <c r="B39" s="127"/>
      <c r="C39" s="154" t="s">
        <v>1551</v>
      </c>
      <c r="D39" s="155"/>
      <c r="E39" s="156"/>
      <c r="F39" s="158"/>
      <c r="G39" s="153"/>
      <c r="H39" s="97"/>
      <c r="I39" s="97"/>
      <c r="J39" s="97"/>
    </row>
    <row r="40" spans="1:10" x14ac:dyDescent="0.25">
      <c r="A40" s="132"/>
      <c r="B40" s="114"/>
      <c r="C40" s="159" t="s">
        <v>1552</v>
      </c>
      <c r="D40" s="160"/>
      <c r="E40" s="161">
        <v>780.40780799000004</v>
      </c>
      <c r="F40" s="162"/>
      <c r="G40" s="153"/>
      <c r="H40" s="97"/>
      <c r="I40" s="97"/>
      <c r="J40" s="97"/>
    </row>
    <row r="41" spans="1:10" x14ac:dyDescent="0.25">
      <c r="A41" s="132"/>
      <c r="B41" s="163"/>
      <c r="C41" s="164" t="s">
        <v>102</v>
      </c>
      <c r="D41" s="165"/>
      <c r="E41" s="375">
        <f>E38+E40</f>
        <v>56568.980837319999</v>
      </c>
      <c r="F41" s="375">
        <f>F38</f>
        <v>2231.793621505075</v>
      </c>
      <c r="G41" s="153"/>
      <c r="H41" s="97"/>
      <c r="I41" s="97"/>
      <c r="J41" s="97"/>
    </row>
    <row r="42" spans="1:10" x14ac:dyDescent="0.25">
      <c r="A42" s="132"/>
      <c r="B42" s="97"/>
      <c r="C42" s="97"/>
      <c r="D42" s="97"/>
      <c r="E42" s="97"/>
      <c r="F42" s="97"/>
      <c r="G42" s="97"/>
      <c r="H42" s="97"/>
      <c r="I42" s="97"/>
      <c r="J42" s="97"/>
    </row>
    <row r="43" spans="1:10" x14ac:dyDescent="0.25">
      <c r="A43" s="132"/>
      <c r="B43" s="163" t="s">
        <v>1553</v>
      </c>
      <c r="C43" s="165"/>
      <c r="D43" s="166"/>
      <c r="E43" s="167">
        <v>46490</v>
      </c>
      <c r="F43" s="97"/>
      <c r="G43" s="97"/>
      <c r="H43" s="97"/>
      <c r="I43" s="97"/>
      <c r="J43" s="97"/>
    </row>
    <row r="44" spans="1:10" x14ac:dyDescent="0.25">
      <c r="A44" s="132"/>
      <c r="B44" s="97"/>
      <c r="C44" s="97"/>
      <c r="D44" s="97"/>
      <c r="E44" s="97"/>
      <c r="F44" s="97"/>
      <c r="G44" s="97"/>
      <c r="H44" s="97"/>
      <c r="I44" s="97"/>
      <c r="J44" s="97"/>
    </row>
    <row r="45" spans="1:10" x14ac:dyDescent="0.25">
      <c r="A45" s="132" t="s">
        <v>1554</v>
      </c>
      <c r="B45" s="144" t="s">
        <v>1555</v>
      </c>
      <c r="C45" s="168"/>
      <c r="D45" s="121"/>
      <c r="E45" s="97"/>
      <c r="F45" s="97"/>
      <c r="G45" s="97"/>
      <c r="H45" s="97"/>
      <c r="I45" s="97"/>
      <c r="J45" s="97"/>
    </row>
    <row r="46" spans="1:10" x14ac:dyDescent="0.25">
      <c r="A46" s="132"/>
      <c r="B46" s="121"/>
      <c r="C46" s="168"/>
      <c r="D46" s="121"/>
      <c r="E46" s="97"/>
      <c r="F46" s="97"/>
      <c r="G46" s="97"/>
      <c r="H46" s="97"/>
      <c r="I46" s="97"/>
      <c r="J46" s="97"/>
    </row>
    <row r="47" spans="1:10" x14ac:dyDescent="0.25">
      <c r="A47" s="132"/>
      <c r="B47" s="121"/>
      <c r="C47" s="168"/>
      <c r="D47" s="121"/>
      <c r="E47" s="169" t="s">
        <v>1523</v>
      </c>
      <c r="F47" s="125" t="s">
        <v>1524</v>
      </c>
      <c r="G47" s="170" t="s">
        <v>1525</v>
      </c>
      <c r="H47" s="97"/>
      <c r="I47" s="97"/>
      <c r="J47" s="97"/>
    </row>
    <row r="48" spans="1:10" x14ac:dyDescent="0.25">
      <c r="A48" s="132"/>
      <c r="B48" s="104" t="s">
        <v>1556</v>
      </c>
      <c r="C48" s="105"/>
      <c r="D48" s="137" t="s">
        <v>1527</v>
      </c>
      <c r="E48" s="321" t="s">
        <v>1557</v>
      </c>
      <c r="F48" s="333" t="s">
        <v>1538</v>
      </c>
      <c r="G48" s="334" t="s">
        <v>1530</v>
      </c>
      <c r="H48" s="97"/>
      <c r="I48" s="97"/>
      <c r="J48" s="97"/>
    </row>
    <row r="49" spans="1:10" x14ac:dyDescent="0.25">
      <c r="A49" s="132"/>
      <c r="B49" s="127"/>
      <c r="C49" s="128"/>
      <c r="D49" s="130" t="s">
        <v>1531</v>
      </c>
      <c r="E49" s="324" t="s">
        <v>1557</v>
      </c>
      <c r="F49" s="322" t="s">
        <v>1538</v>
      </c>
      <c r="G49" s="330" t="s">
        <v>1530</v>
      </c>
      <c r="H49" s="97"/>
      <c r="I49" s="97"/>
      <c r="J49" s="97"/>
    </row>
    <row r="50" spans="1:10" x14ac:dyDescent="0.25">
      <c r="A50" s="132"/>
      <c r="B50" s="114"/>
      <c r="C50" s="115"/>
      <c r="D50" s="131" t="s">
        <v>1533</v>
      </c>
      <c r="E50" s="325" t="s">
        <v>1538</v>
      </c>
      <c r="F50" s="331" t="s">
        <v>1538</v>
      </c>
      <c r="G50" s="332" t="s">
        <v>1538</v>
      </c>
      <c r="H50" s="97"/>
      <c r="I50" s="97"/>
      <c r="J50" s="97"/>
    </row>
    <row r="51" spans="1:10" x14ac:dyDescent="0.25">
      <c r="A51" s="132"/>
      <c r="B51" s="97"/>
      <c r="C51" s="97"/>
      <c r="D51" s="97"/>
      <c r="E51" s="97"/>
      <c r="F51" s="97"/>
      <c r="G51" s="97"/>
      <c r="H51" s="97"/>
      <c r="I51" s="97"/>
      <c r="J51" s="97"/>
    </row>
    <row r="52" spans="1:10" x14ac:dyDescent="0.25">
      <c r="A52" s="132" t="s">
        <v>1558</v>
      </c>
      <c r="B52" s="144" t="s">
        <v>1559</v>
      </c>
      <c r="C52" s="171"/>
      <c r="D52" s="97"/>
      <c r="E52" s="97"/>
      <c r="F52" s="97"/>
      <c r="G52" s="97"/>
      <c r="H52" s="97"/>
      <c r="I52" s="97"/>
      <c r="J52" s="97"/>
    </row>
    <row r="53" spans="1:10" x14ac:dyDescent="0.25">
      <c r="A53" s="172"/>
      <c r="B53" s="171"/>
      <c r="C53" s="171"/>
      <c r="D53" s="97"/>
      <c r="E53" s="97"/>
      <c r="F53" s="97"/>
      <c r="G53" s="97"/>
      <c r="H53" s="97"/>
      <c r="I53" s="97"/>
      <c r="J53" s="97"/>
    </row>
    <row r="54" spans="1:10" x14ac:dyDescent="0.25">
      <c r="A54" s="132"/>
      <c r="B54" s="173" t="s">
        <v>1560</v>
      </c>
      <c r="C54" s="165"/>
      <c r="D54" s="166"/>
      <c r="E54" s="126" t="s">
        <v>1561</v>
      </c>
      <c r="F54" s="97"/>
      <c r="G54" s="97"/>
      <c r="H54" s="97"/>
      <c r="I54" s="97"/>
      <c r="J54" s="97"/>
    </row>
    <row r="55" spans="1:10" x14ac:dyDescent="0.25">
      <c r="A55" s="132"/>
      <c r="B55" s="109" t="s">
        <v>1562</v>
      </c>
      <c r="C55" s="110"/>
      <c r="D55" s="174"/>
      <c r="E55" s="376">
        <v>770.79971192999994</v>
      </c>
      <c r="F55" s="97"/>
      <c r="G55" s="97"/>
      <c r="H55" s="97"/>
      <c r="I55" s="97"/>
      <c r="J55" s="97"/>
    </row>
    <row r="56" spans="1:10" x14ac:dyDescent="0.25">
      <c r="A56" s="132"/>
      <c r="B56" s="109" t="s">
        <v>1563</v>
      </c>
      <c r="C56" s="110"/>
      <c r="D56" s="174"/>
      <c r="E56" s="376"/>
      <c r="F56" s="175"/>
      <c r="G56" s="176"/>
      <c r="H56" s="97"/>
      <c r="I56" s="97"/>
      <c r="J56" s="97"/>
    </row>
    <row r="57" spans="1:10" x14ac:dyDescent="0.25">
      <c r="A57" s="132"/>
      <c r="B57" s="177" t="s">
        <v>1564</v>
      </c>
      <c r="C57" s="178"/>
      <c r="D57" s="179"/>
      <c r="E57" s="377">
        <f>E58-E55</f>
        <v>112.85797351000463</v>
      </c>
      <c r="F57" s="175"/>
      <c r="G57" s="176"/>
      <c r="H57" s="97"/>
      <c r="I57" s="97"/>
      <c r="J57" s="97"/>
    </row>
    <row r="58" spans="1:10" x14ac:dyDescent="0.25">
      <c r="A58" s="132"/>
      <c r="B58" s="163"/>
      <c r="C58" s="165"/>
      <c r="D58" s="180" t="s">
        <v>1565</v>
      </c>
      <c r="E58" s="378">
        <f>E62-E61</f>
        <v>883.65768544000457</v>
      </c>
      <c r="F58" s="175"/>
      <c r="G58" s="176"/>
      <c r="H58" s="97"/>
      <c r="I58" s="97"/>
      <c r="J58" s="97"/>
    </row>
    <row r="59" spans="1:10" x14ac:dyDescent="0.25">
      <c r="A59" s="132"/>
      <c r="B59" s="181" t="s">
        <v>1553</v>
      </c>
      <c r="C59" s="182"/>
      <c r="D59" s="183"/>
      <c r="E59" s="379">
        <v>46658.016479129998</v>
      </c>
      <c r="F59" s="175"/>
      <c r="G59" s="176"/>
      <c r="H59" s="97"/>
      <c r="I59" s="97"/>
      <c r="J59" s="97"/>
    </row>
    <row r="60" spans="1:10" x14ac:dyDescent="0.25">
      <c r="A60" s="132"/>
      <c r="B60" s="184" t="s">
        <v>1566</v>
      </c>
      <c r="C60" s="185"/>
      <c r="D60" s="186"/>
      <c r="E60" s="380">
        <v>5.2314510099999998</v>
      </c>
      <c r="F60" s="175"/>
      <c r="G60" s="176"/>
      <c r="H60" s="97"/>
      <c r="I60" s="97"/>
      <c r="J60" s="97"/>
    </row>
    <row r="61" spans="1:10" x14ac:dyDescent="0.25">
      <c r="A61" s="132"/>
      <c r="B61" s="163"/>
      <c r="C61" s="165"/>
      <c r="D61" s="180" t="s">
        <v>1567</v>
      </c>
      <c r="E61" s="378">
        <f>E59+E60</f>
        <v>46663.247930139994</v>
      </c>
      <c r="F61" s="175"/>
      <c r="G61" s="176"/>
      <c r="H61" s="97"/>
      <c r="I61" s="97"/>
      <c r="J61" s="97"/>
    </row>
    <row r="62" spans="1:10" x14ac:dyDescent="0.25">
      <c r="A62" s="132"/>
      <c r="B62" s="173" t="s">
        <v>1568</v>
      </c>
      <c r="C62" s="165"/>
      <c r="D62" s="166"/>
      <c r="E62" s="378">
        <v>47546.905615579999</v>
      </c>
      <c r="F62" s="175"/>
      <c r="G62" s="176"/>
      <c r="H62" s="97"/>
      <c r="I62" s="97"/>
      <c r="J62" s="97"/>
    </row>
    <row r="63" spans="1:10" x14ac:dyDescent="0.25">
      <c r="A63" s="187"/>
      <c r="B63" s="188"/>
      <c r="C63" s="1"/>
      <c r="D63" s="1"/>
      <c r="E63" s="189"/>
      <c r="F63" s="190"/>
      <c r="G63" s="190"/>
      <c r="H63" s="1"/>
      <c r="I63" s="1"/>
      <c r="J63" s="1"/>
    </row>
    <row r="64" spans="1:10" x14ac:dyDescent="0.25">
      <c r="A64" s="132"/>
      <c r="B64" s="97"/>
      <c r="C64" s="97"/>
      <c r="D64" s="97"/>
      <c r="E64" s="97"/>
      <c r="F64" s="175"/>
      <c r="G64" s="176"/>
      <c r="H64" s="97"/>
      <c r="I64" s="97"/>
      <c r="J64" s="97"/>
    </row>
    <row r="65" spans="1:10" x14ac:dyDescent="0.25">
      <c r="A65" s="103">
        <v>3</v>
      </c>
      <c r="B65" s="94" t="s">
        <v>1569</v>
      </c>
      <c r="C65" s="94"/>
      <c r="D65" s="94"/>
      <c r="E65" s="94"/>
      <c r="F65" s="94"/>
      <c r="G65" s="94"/>
      <c r="H65" s="94"/>
      <c r="I65" s="94"/>
      <c r="J65" s="94"/>
    </row>
    <row r="66" spans="1:10" x14ac:dyDescent="0.25">
      <c r="A66" s="191"/>
      <c r="B66" s="168"/>
      <c r="C66" s="168"/>
      <c r="D66" s="168"/>
      <c r="E66" s="168"/>
      <c r="F66" s="168"/>
      <c r="G66" s="168"/>
      <c r="H66" s="168"/>
      <c r="I66" s="192"/>
      <c r="J66" s="168"/>
    </row>
    <row r="67" spans="1:10" x14ac:dyDescent="0.25">
      <c r="A67" s="96" t="s">
        <v>1570</v>
      </c>
      <c r="B67" s="144" t="s">
        <v>1571</v>
      </c>
      <c r="C67" s="97"/>
      <c r="D67" s="97"/>
      <c r="E67" s="97"/>
      <c r="F67" s="97"/>
      <c r="G67" s="97"/>
      <c r="H67" s="97"/>
      <c r="I67" s="193"/>
      <c r="J67" s="97"/>
    </row>
    <row r="68" spans="1:10" x14ac:dyDescent="0.25">
      <c r="A68" s="96"/>
      <c r="B68" s="97"/>
      <c r="C68" s="97"/>
      <c r="D68" s="97"/>
      <c r="E68" s="97"/>
      <c r="F68" s="97"/>
      <c r="G68" s="97"/>
      <c r="H68" s="97"/>
      <c r="I68" s="193"/>
      <c r="J68" s="97"/>
    </row>
    <row r="69" spans="1:10" x14ac:dyDescent="0.25">
      <c r="A69" s="96"/>
      <c r="B69" s="194"/>
      <c r="C69" s="194"/>
      <c r="D69" s="195" t="s">
        <v>1572</v>
      </c>
      <c r="E69" s="195" t="s">
        <v>76</v>
      </c>
      <c r="F69" s="126" t="s">
        <v>1573</v>
      </c>
      <c r="G69" s="97"/>
      <c r="H69" s="97"/>
      <c r="I69" s="193"/>
      <c r="J69" s="97"/>
    </row>
    <row r="70" spans="1:10" x14ac:dyDescent="0.25">
      <c r="A70" s="96"/>
      <c r="B70" s="127" t="s">
        <v>1574</v>
      </c>
      <c r="C70" s="128"/>
      <c r="D70" s="335"/>
      <c r="E70" s="335"/>
      <c r="F70" s="196"/>
      <c r="G70" s="197"/>
      <c r="H70" s="97"/>
      <c r="I70" s="193"/>
      <c r="J70" s="97"/>
    </row>
    <row r="71" spans="1:10" x14ac:dyDescent="0.25">
      <c r="A71" s="96"/>
      <c r="B71" s="109" t="s">
        <v>541</v>
      </c>
      <c r="C71" s="110"/>
      <c r="D71" s="336">
        <v>6.348016209117997</v>
      </c>
      <c r="E71" s="336">
        <v>7.9640016446106552</v>
      </c>
      <c r="F71" s="198" t="s">
        <v>1575</v>
      </c>
      <c r="G71" s="97"/>
      <c r="H71" s="97"/>
      <c r="I71" s="193"/>
      <c r="J71" s="97"/>
    </row>
    <row r="72" spans="1:10" x14ac:dyDescent="0.25">
      <c r="A72" s="96"/>
      <c r="B72" s="109" t="s">
        <v>543</v>
      </c>
      <c r="C72" s="199"/>
      <c r="D72" s="336"/>
      <c r="E72" s="336"/>
      <c r="F72" s="200"/>
      <c r="G72" s="97"/>
      <c r="H72" s="97"/>
      <c r="I72" s="193"/>
      <c r="J72" s="97"/>
    </row>
    <row r="73" spans="1:10" x14ac:dyDescent="0.25">
      <c r="A73" s="96"/>
      <c r="B73" s="127" t="s">
        <v>1552</v>
      </c>
      <c r="C73" s="128"/>
      <c r="D73" s="337">
        <f>E73</f>
        <v>0.15330303933917319</v>
      </c>
      <c r="E73" s="337">
        <v>0.15330303933917319</v>
      </c>
      <c r="F73" s="201" t="s">
        <v>1576</v>
      </c>
      <c r="G73" s="102"/>
      <c r="H73" s="97"/>
      <c r="I73" s="193"/>
      <c r="J73" s="97"/>
    </row>
    <row r="74" spans="1:10" x14ac:dyDescent="0.25">
      <c r="A74" s="96"/>
      <c r="B74" s="163"/>
      <c r="C74" s="164" t="s">
        <v>1577</v>
      </c>
      <c r="D74" s="338">
        <v>6.2625105504968595</v>
      </c>
      <c r="E74" s="338">
        <v>7.8561905304830288</v>
      </c>
      <c r="F74" s="202"/>
      <c r="G74" s="97"/>
      <c r="H74" s="97"/>
      <c r="I74" s="193"/>
      <c r="J74" s="97"/>
    </row>
    <row r="75" spans="1:10" x14ac:dyDescent="0.25">
      <c r="A75" s="96"/>
      <c r="B75" s="122"/>
      <c r="C75" s="203"/>
      <c r="D75" s="122"/>
      <c r="E75" s="122"/>
      <c r="F75" s="204"/>
      <c r="G75" s="97"/>
      <c r="H75" s="97"/>
      <c r="I75" s="193"/>
      <c r="J75" s="97"/>
    </row>
    <row r="76" spans="1:10" x14ac:dyDescent="0.25">
      <c r="A76" s="96"/>
      <c r="B76" s="163"/>
      <c r="C76" s="164" t="s">
        <v>1578</v>
      </c>
      <c r="D76" s="339">
        <f>E76</f>
        <v>5.5976631772663179</v>
      </c>
      <c r="E76" s="339">
        <v>5.5976631772663179</v>
      </c>
      <c r="F76" s="202" t="s">
        <v>1576</v>
      </c>
      <c r="G76" s="97"/>
      <c r="H76" s="97"/>
      <c r="I76" s="193"/>
      <c r="J76" s="97"/>
    </row>
    <row r="77" spans="1:10" x14ac:dyDescent="0.25">
      <c r="A77" s="96"/>
      <c r="B77" s="97"/>
      <c r="C77" s="97"/>
      <c r="D77" s="97"/>
      <c r="E77" s="97"/>
      <c r="F77" s="97"/>
      <c r="G77" s="97"/>
      <c r="H77" s="102"/>
      <c r="I77" s="205"/>
      <c r="J77" s="205"/>
    </row>
    <row r="78" spans="1:10" x14ac:dyDescent="0.25">
      <c r="A78" s="96" t="s">
        <v>1579</v>
      </c>
      <c r="B78" s="144" t="s">
        <v>1580</v>
      </c>
      <c r="C78" s="97"/>
      <c r="D78" s="97"/>
      <c r="E78" s="97"/>
      <c r="F78" s="97"/>
      <c r="G78" s="97"/>
      <c r="H78" s="97"/>
      <c r="I78" s="97"/>
      <c r="J78" s="97"/>
    </row>
    <row r="79" spans="1:10" x14ac:dyDescent="0.25">
      <c r="A79" s="96"/>
      <c r="B79" s="97"/>
      <c r="C79" s="97"/>
      <c r="D79" s="97"/>
      <c r="E79" s="97"/>
      <c r="F79" s="97"/>
      <c r="G79" s="97"/>
      <c r="H79" s="97"/>
      <c r="I79" s="97"/>
      <c r="J79" s="97"/>
    </row>
    <row r="80" spans="1:10" x14ac:dyDescent="0.25">
      <c r="A80" s="96"/>
      <c r="B80" s="117"/>
      <c r="C80" s="118"/>
      <c r="D80" s="124" t="s">
        <v>1581</v>
      </c>
      <c r="E80" s="125" t="s">
        <v>122</v>
      </c>
      <c r="F80" s="206" t="s">
        <v>124</v>
      </c>
      <c r="G80" s="125" t="s">
        <v>126</v>
      </c>
      <c r="H80" s="125" t="s">
        <v>128</v>
      </c>
      <c r="I80" s="125" t="s">
        <v>130</v>
      </c>
      <c r="J80" s="126" t="s">
        <v>132</v>
      </c>
    </row>
    <row r="81" spans="1:10" x14ac:dyDescent="0.25">
      <c r="A81" s="96"/>
      <c r="B81" s="127" t="s">
        <v>1574</v>
      </c>
      <c r="C81" s="207"/>
      <c r="D81" s="381"/>
      <c r="E81" s="382"/>
      <c r="F81" s="383"/>
      <c r="G81" s="384"/>
      <c r="H81" s="382"/>
      <c r="I81" s="384"/>
      <c r="J81" s="385"/>
    </row>
    <row r="82" spans="1:10" x14ac:dyDescent="0.25">
      <c r="A82" s="96"/>
      <c r="B82" s="109" t="s">
        <v>541</v>
      </c>
      <c r="C82" s="174"/>
      <c r="D82" s="386">
        <v>6379.2665861863779</v>
      </c>
      <c r="E82" s="387">
        <v>5932.2443014077062</v>
      </c>
      <c r="F82" s="388">
        <v>5433.3965259202014</v>
      </c>
      <c r="G82" s="389">
        <v>4939.819452072571</v>
      </c>
      <c r="H82" s="387">
        <v>4473.4276533942812</v>
      </c>
      <c r="I82" s="389">
        <v>16222.619230139006</v>
      </c>
      <c r="J82" s="390">
        <v>12377.79614229986</v>
      </c>
    </row>
    <row r="83" spans="1:10" x14ac:dyDescent="0.25">
      <c r="A83" s="96"/>
      <c r="B83" s="109" t="s">
        <v>543</v>
      </c>
      <c r="C83" s="174"/>
      <c r="D83" s="386"/>
      <c r="E83" s="387"/>
      <c r="F83" s="388"/>
      <c r="G83" s="389"/>
      <c r="H83" s="387"/>
      <c r="I83" s="389"/>
      <c r="J83" s="390"/>
    </row>
    <row r="84" spans="1:10" x14ac:dyDescent="0.25">
      <c r="A84" s="96"/>
      <c r="B84" s="127" t="s">
        <v>1552</v>
      </c>
      <c r="C84" s="207"/>
      <c r="D84" s="391">
        <f>E40</f>
        <v>780.40780799000004</v>
      </c>
      <c r="E84" s="392"/>
      <c r="F84" s="392"/>
      <c r="G84" s="392"/>
      <c r="H84" s="392"/>
      <c r="I84" s="392"/>
      <c r="J84" s="393"/>
    </row>
    <row r="85" spans="1:10" x14ac:dyDescent="0.25">
      <c r="A85" s="96"/>
      <c r="B85" s="163"/>
      <c r="C85" s="208" t="s">
        <v>1582</v>
      </c>
      <c r="D85" s="394">
        <f>D82+D84</f>
        <v>7159.674394176378</v>
      </c>
      <c r="E85" s="395">
        <f>E82</f>
        <v>5932.2443014077062</v>
      </c>
      <c r="F85" s="395">
        <f t="shared" ref="F85:I85" si="0">F82</f>
        <v>5433.3965259202014</v>
      </c>
      <c r="G85" s="395">
        <f t="shared" si="0"/>
        <v>4939.819452072571</v>
      </c>
      <c r="H85" s="395">
        <f t="shared" si="0"/>
        <v>4473.4276533942812</v>
      </c>
      <c r="I85" s="395">
        <f t="shared" si="0"/>
        <v>16222.619230139006</v>
      </c>
      <c r="J85" s="398">
        <f>J82</f>
        <v>12377.79614229986</v>
      </c>
    </row>
    <row r="86" spans="1:10" x14ac:dyDescent="0.25">
      <c r="A86" s="96"/>
      <c r="B86" s="122"/>
      <c r="C86" s="209"/>
      <c r="D86" s="210"/>
      <c r="E86" s="210"/>
      <c r="F86" s="210"/>
      <c r="G86" s="210"/>
      <c r="H86" s="210"/>
      <c r="I86" s="210"/>
      <c r="J86" s="210"/>
    </row>
    <row r="87" spans="1:10" x14ac:dyDescent="0.25">
      <c r="A87" s="96"/>
      <c r="B87" s="114"/>
      <c r="C87" s="211" t="s">
        <v>1583</v>
      </c>
      <c r="D87" s="399">
        <f>D98</f>
        <v>4350</v>
      </c>
      <c r="E87" s="400">
        <f>E98</f>
        <v>3040</v>
      </c>
      <c r="F87" s="400">
        <f t="shared" ref="F87:I87" si="1">F98</f>
        <v>4250</v>
      </c>
      <c r="G87" s="400">
        <f t="shared" si="1"/>
        <v>4250</v>
      </c>
      <c r="H87" s="400">
        <f t="shared" si="1"/>
        <v>4590</v>
      </c>
      <c r="I87" s="400">
        <f t="shared" si="1"/>
        <v>22410</v>
      </c>
      <c r="J87" s="401">
        <f>J98</f>
        <v>3600</v>
      </c>
    </row>
    <row r="88" spans="1:10" x14ac:dyDescent="0.25">
      <c r="A88" s="96"/>
      <c r="B88" s="97"/>
      <c r="C88" s="97"/>
      <c r="D88" s="97"/>
      <c r="E88" s="97"/>
      <c r="F88" s="97"/>
      <c r="G88" s="97"/>
      <c r="H88" s="97"/>
      <c r="I88" s="97"/>
      <c r="J88" s="97"/>
    </row>
    <row r="89" spans="1:10" x14ac:dyDescent="0.25">
      <c r="A89" s="96" t="s">
        <v>1584</v>
      </c>
      <c r="B89" s="144" t="s">
        <v>1585</v>
      </c>
      <c r="C89" s="97"/>
      <c r="D89" s="97"/>
      <c r="E89" s="97"/>
      <c r="F89" s="97"/>
      <c r="G89" s="97"/>
      <c r="H89" s="97"/>
      <c r="I89" s="97"/>
      <c r="J89" s="97"/>
    </row>
    <row r="90" spans="1:10" x14ac:dyDescent="0.25">
      <c r="A90" s="96"/>
      <c r="B90" s="97"/>
      <c r="C90" s="97"/>
      <c r="D90" s="212"/>
      <c r="E90" s="97"/>
      <c r="F90" s="97"/>
      <c r="G90" s="97"/>
      <c r="H90" s="97"/>
      <c r="I90" s="97"/>
      <c r="J90" s="97"/>
    </row>
    <row r="91" spans="1:10" x14ac:dyDescent="0.25">
      <c r="A91" s="96"/>
      <c r="B91" s="117"/>
      <c r="C91" s="118"/>
      <c r="D91" s="124" t="s">
        <v>120</v>
      </c>
      <c r="E91" s="125" t="s">
        <v>122</v>
      </c>
      <c r="F91" s="206" t="s">
        <v>124</v>
      </c>
      <c r="G91" s="213" t="s">
        <v>126</v>
      </c>
      <c r="H91" s="125" t="s">
        <v>128</v>
      </c>
      <c r="I91" s="206" t="s">
        <v>130</v>
      </c>
      <c r="J91" s="170" t="s">
        <v>132</v>
      </c>
    </row>
    <row r="92" spans="1:10" x14ac:dyDescent="0.25">
      <c r="A92" s="96"/>
      <c r="B92" s="127" t="s">
        <v>1574</v>
      </c>
      <c r="C92" s="207"/>
      <c r="D92" s="381"/>
      <c r="E92" s="382"/>
      <c r="F92" s="383"/>
      <c r="G92" s="384"/>
      <c r="H92" s="382"/>
      <c r="I92" s="384"/>
      <c r="J92" s="385"/>
    </row>
    <row r="93" spans="1:10" x14ac:dyDescent="0.25">
      <c r="A93" s="96"/>
      <c r="B93" s="109" t="s">
        <v>541</v>
      </c>
      <c r="C93" s="174"/>
      <c r="D93" s="402">
        <v>4311.0773875300001</v>
      </c>
      <c r="E93" s="403">
        <v>4284.7672393299999</v>
      </c>
      <c r="F93" s="404">
        <v>4169.75231016</v>
      </c>
      <c r="G93" s="405">
        <v>4020.16670363</v>
      </c>
      <c r="H93" s="403">
        <v>3859.7515885600001</v>
      </c>
      <c r="I93" s="405">
        <v>16456.30991407</v>
      </c>
      <c r="J93" s="406">
        <v>18656.744748140001</v>
      </c>
    </row>
    <row r="94" spans="1:10" x14ac:dyDescent="0.25">
      <c r="A94" s="96"/>
      <c r="B94" s="109" t="s">
        <v>543</v>
      </c>
      <c r="C94" s="174"/>
      <c r="D94" s="402"/>
      <c r="E94" s="403"/>
      <c r="F94" s="404"/>
      <c r="G94" s="405"/>
      <c r="H94" s="403"/>
      <c r="I94" s="405"/>
      <c r="J94" s="406"/>
    </row>
    <row r="95" spans="1:10" x14ac:dyDescent="0.25">
      <c r="A95" s="96"/>
      <c r="B95" s="127" t="s">
        <v>1552</v>
      </c>
      <c r="C95" s="207"/>
      <c r="D95" s="402">
        <f>E40</f>
        <v>780.40780799000004</v>
      </c>
      <c r="E95" s="403"/>
      <c r="F95" s="404"/>
      <c r="G95" s="405"/>
      <c r="H95" s="403"/>
      <c r="I95" s="405"/>
      <c r="J95" s="406"/>
    </row>
    <row r="96" spans="1:10" x14ac:dyDescent="0.25">
      <c r="A96" s="96"/>
      <c r="B96" s="163"/>
      <c r="C96" s="208" t="s">
        <v>1586</v>
      </c>
      <c r="D96" s="394">
        <f>D93+D95</f>
        <v>5091.4851955200002</v>
      </c>
      <c r="E96" s="395">
        <f>E93</f>
        <v>4284.7672393299999</v>
      </c>
      <c r="F96" s="395">
        <f t="shared" ref="F96:I96" si="2">F93</f>
        <v>4169.75231016</v>
      </c>
      <c r="G96" s="395">
        <f t="shared" si="2"/>
        <v>4020.16670363</v>
      </c>
      <c r="H96" s="395">
        <f t="shared" si="2"/>
        <v>3859.7515885600001</v>
      </c>
      <c r="I96" s="395">
        <f t="shared" si="2"/>
        <v>16456.30991407</v>
      </c>
      <c r="J96" s="398">
        <f>J93</f>
        <v>18656.744748140001</v>
      </c>
    </row>
    <row r="97" spans="1:10" x14ac:dyDescent="0.25">
      <c r="A97" s="96"/>
      <c r="B97" s="122"/>
      <c r="C97" s="209"/>
      <c r="D97" s="214"/>
      <c r="E97" s="214"/>
      <c r="F97" s="214"/>
      <c r="G97" s="214"/>
      <c r="H97" s="214"/>
      <c r="I97" s="214"/>
      <c r="J97" s="214"/>
    </row>
    <row r="98" spans="1:10" x14ac:dyDescent="0.25">
      <c r="A98" s="96"/>
      <c r="B98" s="215"/>
      <c r="C98" s="211" t="s">
        <v>1587</v>
      </c>
      <c r="D98" s="394">
        <v>4350</v>
      </c>
      <c r="E98" s="395">
        <v>3040</v>
      </c>
      <c r="F98" s="396">
        <v>4250</v>
      </c>
      <c r="G98" s="397">
        <v>4250</v>
      </c>
      <c r="H98" s="395">
        <v>4590</v>
      </c>
      <c r="I98" s="397">
        <v>22410</v>
      </c>
      <c r="J98" s="398">
        <v>3600</v>
      </c>
    </row>
    <row r="99" spans="1:10" x14ac:dyDescent="0.25">
      <c r="A99" s="96"/>
      <c r="B99" s="216"/>
      <c r="C99" s="217" t="s">
        <v>1588</v>
      </c>
      <c r="D99" s="403">
        <v>750</v>
      </c>
      <c r="E99" s="403">
        <v>0</v>
      </c>
      <c r="F99" s="403">
        <v>0</v>
      </c>
      <c r="G99" s="403">
        <v>0</v>
      </c>
      <c r="H99" s="403">
        <v>0</v>
      </c>
      <c r="I99" s="403">
        <v>0</v>
      </c>
      <c r="J99" s="406">
        <v>0</v>
      </c>
    </row>
    <row r="100" spans="1:10" x14ac:dyDescent="0.25">
      <c r="A100" s="96"/>
      <c r="B100" s="218"/>
      <c r="C100" s="219" t="s">
        <v>1589</v>
      </c>
      <c r="D100" s="407">
        <f>D98-D99</f>
        <v>3600</v>
      </c>
      <c r="E100" s="407">
        <f t="shared" ref="E100:I100" si="3">E98-E99</f>
        <v>3040</v>
      </c>
      <c r="F100" s="407">
        <f t="shared" si="3"/>
        <v>4250</v>
      </c>
      <c r="G100" s="407">
        <f t="shared" si="3"/>
        <v>4250</v>
      </c>
      <c r="H100" s="407">
        <f t="shared" si="3"/>
        <v>4590</v>
      </c>
      <c r="I100" s="407">
        <f t="shared" si="3"/>
        <v>22410</v>
      </c>
      <c r="J100" s="408">
        <f>J98-J99</f>
        <v>3600</v>
      </c>
    </row>
    <row r="101" spans="1:10" x14ac:dyDescent="0.25">
      <c r="A101" s="96"/>
      <c r="B101" s="97"/>
      <c r="C101" s="97"/>
      <c r="D101" s="97"/>
      <c r="E101" s="97"/>
      <c r="F101" s="97"/>
      <c r="G101" s="97"/>
      <c r="H101" s="97"/>
      <c r="I101" s="97"/>
      <c r="J101" s="97"/>
    </row>
    <row r="102" spans="1:10" x14ac:dyDescent="0.25">
      <c r="A102" s="96" t="s">
        <v>1590</v>
      </c>
      <c r="B102" s="144" t="s">
        <v>1591</v>
      </c>
      <c r="C102" s="97"/>
      <c r="D102" s="97"/>
      <c r="E102" s="97"/>
      <c r="F102" s="97"/>
      <c r="G102" s="97"/>
      <c r="H102" s="97"/>
      <c r="I102" s="97"/>
      <c r="J102" s="97"/>
    </row>
    <row r="103" spans="1:10" x14ac:dyDescent="0.25">
      <c r="A103" s="96"/>
      <c r="B103" s="97"/>
      <c r="C103" s="97"/>
      <c r="D103" s="97"/>
      <c r="E103" s="97"/>
      <c r="F103" s="97"/>
      <c r="G103" s="97"/>
      <c r="H103" s="97"/>
      <c r="I103" s="97"/>
      <c r="J103" s="97"/>
    </row>
    <row r="104" spans="1:10" x14ac:dyDescent="0.25">
      <c r="A104" s="96"/>
      <c r="B104" s="97"/>
      <c r="C104" s="97"/>
      <c r="D104" s="169" t="s">
        <v>784</v>
      </c>
      <c r="E104" s="126" t="s">
        <v>1592</v>
      </c>
      <c r="F104" s="97"/>
      <c r="G104" s="97"/>
      <c r="H104" s="97"/>
      <c r="I104" s="97"/>
      <c r="J104" s="97"/>
    </row>
    <row r="105" spans="1:10" x14ac:dyDescent="0.25">
      <c r="A105" s="96"/>
      <c r="B105" s="439" t="s">
        <v>1593</v>
      </c>
      <c r="C105" s="137" t="s">
        <v>1594</v>
      </c>
      <c r="D105" s="340">
        <v>0</v>
      </c>
      <c r="E105" s="341"/>
      <c r="F105" s="97"/>
      <c r="G105" s="97"/>
      <c r="H105" s="97"/>
      <c r="I105" s="97"/>
      <c r="J105" s="97"/>
    </row>
    <row r="106" spans="1:10" x14ac:dyDescent="0.25">
      <c r="A106" s="96"/>
      <c r="B106" s="440"/>
      <c r="C106" s="220" t="s">
        <v>1595</v>
      </c>
      <c r="D106" s="342">
        <v>0</v>
      </c>
      <c r="E106" s="343"/>
      <c r="F106" s="97"/>
      <c r="G106" s="97"/>
      <c r="H106" s="97"/>
      <c r="I106" s="97"/>
      <c r="J106" s="97"/>
    </row>
    <row r="107" spans="1:10" x14ac:dyDescent="0.25">
      <c r="A107" s="96"/>
      <c r="B107" s="97"/>
      <c r="C107" s="97"/>
      <c r="D107" s="97"/>
      <c r="E107" s="97"/>
      <c r="F107" s="97"/>
      <c r="G107" s="97"/>
      <c r="H107" s="97"/>
      <c r="I107" s="97"/>
      <c r="J107" s="97"/>
    </row>
    <row r="108" spans="1:10" x14ac:dyDescent="0.25">
      <c r="A108" s="96"/>
      <c r="B108" s="439" t="s">
        <v>1596</v>
      </c>
      <c r="C108" s="137" t="s">
        <v>1594</v>
      </c>
      <c r="D108" s="340">
        <v>0</v>
      </c>
      <c r="E108" s="341"/>
      <c r="F108" s="97"/>
      <c r="G108" s="97"/>
      <c r="H108" s="97"/>
      <c r="I108" s="97"/>
      <c r="J108" s="97"/>
    </row>
    <row r="109" spans="1:10" x14ac:dyDescent="0.25">
      <c r="A109" s="96"/>
      <c r="B109" s="440"/>
      <c r="C109" s="220" t="s">
        <v>1595</v>
      </c>
      <c r="D109" s="342">
        <v>0</v>
      </c>
      <c r="E109" s="343"/>
      <c r="F109" s="97"/>
      <c r="G109" s="97"/>
      <c r="H109" s="97"/>
      <c r="I109" s="97"/>
      <c r="J109" s="97"/>
    </row>
    <row r="110" spans="1:10" x14ac:dyDescent="0.25">
      <c r="A110" s="96"/>
      <c r="B110" s="97"/>
      <c r="C110" s="97"/>
      <c r="D110" s="97"/>
      <c r="E110" s="97"/>
      <c r="F110" s="97"/>
      <c r="G110" s="97"/>
      <c r="H110" s="97"/>
      <c r="I110" s="97"/>
      <c r="J110" s="97"/>
    </row>
    <row r="111" spans="1:10" x14ac:dyDescent="0.25">
      <c r="A111" s="96" t="s">
        <v>1597</v>
      </c>
      <c r="B111" s="144" t="s">
        <v>1598</v>
      </c>
      <c r="C111" s="97"/>
      <c r="D111" s="97"/>
      <c r="E111" s="97"/>
      <c r="F111" s="97"/>
      <c r="G111" s="97"/>
      <c r="H111" s="97"/>
      <c r="I111" s="97"/>
      <c r="J111" s="97"/>
    </row>
    <row r="112" spans="1:10" x14ac:dyDescent="0.25">
      <c r="A112" s="96"/>
      <c r="B112" s="97"/>
      <c r="C112" s="97"/>
      <c r="D112" s="97"/>
      <c r="E112" s="97"/>
      <c r="F112" s="97"/>
      <c r="G112" s="97"/>
      <c r="H112" s="97"/>
      <c r="I112" s="97"/>
      <c r="J112" s="97"/>
    </row>
    <row r="113" spans="1:10" x14ac:dyDescent="0.25">
      <c r="A113" s="96"/>
      <c r="B113" s="118"/>
      <c r="C113" s="169" t="s">
        <v>1561</v>
      </c>
      <c r="D113" s="126" t="s">
        <v>1592</v>
      </c>
      <c r="E113" s="97"/>
      <c r="F113" s="97"/>
      <c r="G113" s="97"/>
      <c r="H113" s="97"/>
      <c r="I113" s="97"/>
      <c r="J113" s="97"/>
    </row>
    <row r="114" spans="1:10" x14ac:dyDescent="0.25">
      <c r="A114" s="96"/>
      <c r="B114" s="221" t="s">
        <v>1599</v>
      </c>
      <c r="C114" s="344"/>
      <c r="D114" s="345"/>
      <c r="E114" s="97"/>
      <c r="F114" s="97"/>
      <c r="G114" s="97"/>
      <c r="H114" s="97"/>
      <c r="I114" s="97"/>
      <c r="J114" s="97"/>
    </row>
    <row r="115" spans="1:10" x14ac:dyDescent="0.25">
      <c r="A115" s="96"/>
      <c r="B115" s="222" t="s">
        <v>1600</v>
      </c>
      <c r="C115" s="346">
        <f>E40</f>
        <v>780.40780799000004</v>
      </c>
      <c r="D115" s="347">
        <f>E73</f>
        <v>0.15330303933917319</v>
      </c>
      <c r="E115" s="97"/>
      <c r="F115" s="97"/>
      <c r="G115" s="97"/>
      <c r="H115" s="97"/>
      <c r="I115" s="97"/>
      <c r="J115" s="97"/>
    </row>
    <row r="116" spans="1:10" x14ac:dyDescent="0.25">
      <c r="A116" s="96"/>
      <c r="B116" s="221" t="s">
        <v>1601</v>
      </c>
      <c r="C116" s="344"/>
      <c r="D116" s="345"/>
      <c r="E116" s="97"/>
      <c r="F116" s="97"/>
      <c r="G116" s="97"/>
      <c r="H116" s="97"/>
      <c r="I116" s="97"/>
      <c r="J116" s="97"/>
    </row>
    <row r="117" spans="1:10" x14ac:dyDescent="0.25">
      <c r="A117" s="96"/>
      <c r="B117" s="173" t="s">
        <v>102</v>
      </c>
      <c r="C117" s="348">
        <f>C115</f>
        <v>780.40780799000004</v>
      </c>
      <c r="D117" s="349">
        <f>D115</f>
        <v>0.15330303933917319</v>
      </c>
      <c r="E117" s="97"/>
      <c r="F117" s="97"/>
      <c r="G117" s="97"/>
      <c r="H117" s="97"/>
      <c r="I117" s="97"/>
      <c r="J117" s="97"/>
    </row>
    <row r="118" spans="1:10" x14ac:dyDescent="0.25">
      <c r="A118" s="96"/>
      <c r="B118" s="97"/>
      <c r="C118" s="97"/>
      <c r="D118" s="97"/>
      <c r="E118" s="97"/>
      <c r="F118" s="97"/>
      <c r="G118" s="97"/>
      <c r="H118" s="97"/>
      <c r="I118" s="97"/>
      <c r="J118" s="97"/>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CC308-72E2-40F1-96AC-18008B7AC05B}">
  <sheetPr>
    <tabColor rgb="FFFFFF00"/>
    <pageSetUpPr fitToPage="1"/>
  </sheetPr>
  <dimension ref="A1:F49"/>
  <sheetViews>
    <sheetView workbookViewId="0">
      <selection activeCell="J34" sqref="J34"/>
    </sheetView>
  </sheetViews>
  <sheetFormatPr defaultColWidth="9.140625" defaultRowHeight="15" x14ac:dyDescent="0.25"/>
  <cols>
    <col min="1" max="1" width="6.7109375" customWidth="1"/>
    <col min="2" max="4" width="16.7109375" customWidth="1"/>
    <col min="5" max="5" width="10.7109375" customWidth="1"/>
    <col min="6" max="6" width="6.7109375" customWidth="1"/>
  </cols>
  <sheetData>
    <row r="1" spans="1:6" x14ac:dyDescent="0.25">
      <c r="A1" s="223"/>
      <c r="B1" s="224" t="s">
        <v>1512</v>
      </c>
      <c r="C1" s="225"/>
      <c r="D1" s="225"/>
      <c r="E1" s="225"/>
      <c r="F1" s="225"/>
    </row>
    <row r="2" spans="1:6" x14ac:dyDescent="0.25">
      <c r="A2" s="187"/>
      <c r="B2" s="1"/>
      <c r="C2" s="1"/>
      <c r="D2" s="1"/>
      <c r="E2" s="1"/>
      <c r="F2" s="1"/>
    </row>
    <row r="3" spans="1:6" x14ac:dyDescent="0.25">
      <c r="A3" s="187"/>
      <c r="B3" s="226" t="s">
        <v>1513</v>
      </c>
      <c r="C3" s="227" t="s">
        <v>3</v>
      </c>
      <c r="D3" s="228"/>
      <c r="E3" s="229"/>
      <c r="F3" s="1"/>
    </row>
    <row r="4" spans="1:6" x14ac:dyDescent="0.25">
      <c r="A4" s="187"/>
      <c r="B4" s="226" t="s">
        <v>1514</v>
      </c>
      <c r="C4" s="373">
        <v>45138</v>
      </c>
      <c r="D4" s="1" t="s">
        <v>1515</v>
      </c>
      <c r="E4" s="1"/>
      <c r="F4" s="1"/>
    </row>
    <row r="5" spans="1:6" x14ac:dyDescent="0.25">
      <c r="A5" s="187"/>
      <c r="B5" s="1"/>
      <c r="C5" s="1"/>
      <c r="D5" s="1"/>
      <c r="E5" s="1"/>
      <c r="F5" s="1"/>
    </row>
    <row r="6" spans="1:6" x14ac:dyDescent="0.25">
      <c r="A6" s="230">
        <v>4</v>
      </c>
      <c r="B6" s="224" t="s">
        <v>1602</v>
      </c>
      <c r="C6" s="224"/>
      <c r="D6" s="224"/>
      <c r="E6" s="224"/>
      <c r="F6" s="224"/>
    </row>
    <row r="7" spans="1:6" x14ac:dyDescent="0.25">
      <c r="A7" s="187"/>
      <c r="B7" s="1"/>
      <c r="C7" s="1"/>
      <c r="D7" s="1"/>
      <c r="E7" s="1"/>
      <c r="F7" s="1"/>
    </row>
    <row r="8" spans="1:6" x14ac:dyDescent="0.25">
      <c r="A8" s="187"/>
      <c r="B8" s="1"/>
      <c r="C8" s="1"/>
      <c r="D8" s="1"/>
      <c r="E8" s="1"/>
      <c r="F8" s="1"/>
    </row>
    <row r="9" spans="1:6" x14ac:dyDescent="0.25">
      <c r="A9" s="187" t="s">
        <v>1603</v>
      </c>
      <c r="B9" s="231" t="s">
        <v>1604</v>
      </c>
      <c r="C9" s="1"/>
      <c r="D9" s="1"/>
      <c r="E9" s="1"/>
      <c r="F9" s="1"/>
    </row>
    <row r="10" spans="1:6" x14ac:dyDescent="0.25">
      <c r="A10" s="187"/>
      <c r="B10" s="1"/>
      <c r="C10" s="1"/>
      <c r="D10" s="1"/>
      <c r="E10" s="1"/>
      <c r="F10" s="1"/>
    </row>
    <row r="11" spans="1:6" ht="25.5" x14ac:dyDescent="0.25">
      <c r="A11" s="187"/>
      <c r="B11" s="1"/>
      <c r="C11" s="288" t="s">
        <v>1605</v>
      </c>
      <c r="D11" s="1"/>
      <c r="E11" s="1"/>
      <c r="F11" s="1"/>
    </row>
    <row r="12" spans="1:6" x14ac:dyDescent="0.25">
      <c r="A12" s="187"/>
      <c r="B12" s="232" t="s">
        <v>1606</v>
      </c>
      <c r="C12" s="233">
        <v>1</v>
      </c>
      <c r="D12" s="1"/>
      <c r="E12" s="1"/>
      <c r="F12" s="1"/>
    </row>
    <row r="13" spans="1:6" x14ac:dyDescent="0.25">
      <c r="A13" s="187"/>
      <c r="B13" s="234" t="s">
        <v>1607</v>
      </c>
      <c r="C13" s="235"/>
      <c r="D13" s="1"/>
      <c r="E13" s="1"/>
      <c r="F13" s="1"/>
    </row>
    <row r="14" spans="1:6" x14ac:dyDescent="0.25">
      <c r="A14" s="187"/>
      <c r="B14" s="236" t="s">
        <v>1608</v>
      </c>
      <c r="C14" s="237">
        <v>0</v>
      </c>
      <c r="D14" s="1"/>
      <c r="E14" s="1"/>
      <c r="F14" s="1"/>
    </row>
    <row r="15" spans="1:6" x14ac:dyDescent="0.25">
      <c r="A15" s="187"/>
      <c r="B15" s="236" t="s">
        <v>1609</v>
      </c>
      <c r="C15" s="237">
        <v>0</v>
      </c>
      <c r="D15" s="1"/>
      <c r="E15" s="1"/>
      <c r="F15" s="1"/>
    </row>
    <row r="16" spans="1:6" x14ac:dyDescent="0.25">
      <c r="A16" s="187"/>
      <c r="B16" s="236" t="s">
        <v>1610</v>
      </c>
      <c r="C16" s="237">
        <v>0</v>
      </c>
      <c r="D16" s="1"/>
      <c r="E16" s="1"/>
      <c r="F16" s="1"/>
    </row>
    <row r="17" spans="1:6" x14ac:dyDescent="0.25">
      <c r="A17" s="187"/>
      <c r="B17" s="236" t="s">
        <v>1611</v>
      </c>
      <c r="C17" s="237">
        <v>0</v>
      </c>
      <c r="D17" s="1"/>
      <c r="E17" s="1"/>
      <c r="F17" s="1"/>
    </row>
    <row r="18" spans="1:6" x14ac:dyDescent="0.25">
      <c r="A18" s="187"/>
      <c r="B18" s="236" t="s">
        <v>1612</v>
      </c>
      <c r="C18" s="238">
        <v>0</v>
      </c>
      <c r="D18" s="1"/>
      <c r="E18" s="1"/>
      <c r="F18" s="1"/>
    </row>
    <row r="19" spans="1:6" x14ac:dyDescent="0.25">
      <c r="A19" s="187"/>
      <c r="B19" s="239" t="s">
        <v>1613</v>
      </c>
      <c r="C19" s="240">
        <v>0</v>
      </c>
      <c r="D19" s="1"/>
      <c r="E19" s="1"/>
      <c r="F19" s="1"/>
    </row>
    <row r="20" spans="1:6" x14ac:dyDescent="0.25">
      <c r="A20" s="187"/>
      <c r="B20" s="1"/>
      <c r="C20" s="1"/>
      <c r="D20" s="1"/>
      <c r="E20" s="1"/>
      <c r="F20" s="1"/>
    </row>
    <row r="21" spans="1:6" x14ac:dyDescent="0.25">
      <c r="A21" s="187" t="s">
        <v>1614</v>
      </c>
      <c r="B21" s="231" t="s">
        <v>1615</v>
      </c>
      <c r="C21" s="188"/>
      <c r="D21" s="1"/>
      <c r="E21" s="1"/>
      <c r="F21" s="1"/>
    </row>
    <row r="22" spans="1:6" x14ac:dyDescent="0.25">
      <c r="A22" s="187"/>
      <c r="B22" s="241"/>
      <c r="C22" s="188"/>
      <c r="D22" s="1"/>
      <c r="E22" s="1"/>
      <c r="F22" s="1"/>
    </row>
    <row r="23" spans="1:6" x14ac:dyDescent="0.25">
      <c r="A23" s="187"/>
      <c r="B23" s="242" t="s">
        <v>1616</v>
      </c>
      <c r="C23" s="243" t="s">
        <v>26</v>
      </c>
      <c r="D23" s="244" t="s">
        <v>1617</v>
      </c>
      <c r="E23" s="1"/>
      <c r="F23" s="187"/>
    </row>
    <row r="24" spans="1:6" x14ac:dyDescent="0.25">
      <c r="A24" s="187"/>
      <c r="B24" s="245" t="s">
        <v>1618</v>
      </c>
      <c r="C24" s="246" t="s">
        <v>2</v>
      </c>
      <c r="D24" s="247">
        <v>0</v>
      </c>
      <c r="E24" s="187"/>
      <c r="F24" s="1"/>
    </row>
    <row r="25" spans="1:6" x14ac:dyDescent="0.25">
      <c r="A25" s="187"/>
      <c r="B25" s="245"/>
      <c r="C25" s="248"/>
      <c r="D25" s="249"/>
      <c r="E25" s="1"/>
      <c r="F25" s="1"/>
    </row>
    <row r="26" spans="1:6" x14ac:dyDescent="0.25">
      <c r="A26" s="187"/>
      <c r="B26" s="250"/>
      <c r="C26" s="251"/>
      <c r="D26" s="252"/>
      <c r="E26" s="1"/>
      <c r="F26" s="1"/>
    </row>
    <row r="27" spans="1:6" x14ac:dyDescent="0.25">
      <c r="A27" s="187"/>
      <c r="B27" s="1"/>
      <c r="C27" s="1"/>
      <c r="D27" s="1"/>
      <c r="E27" s="1"/>
      <c r="F27" s="1"/>
    </row>
    <row r="28" spans="1:6" x14ac:dyDescent="0.25">
      <c r="A28" s="187" t="s">
        <v>1619</v>
      </c>
      <c r="B28" s="231" t="s">
        <v>1620</v>
      </c>
      <c r="C28" s="1"/>
      <c r="D28" s="1"/>
      <c r="E28" s="1"/>
      <c r="F28" s="1"/>
    </row>
    <row r="29" spans="1:6" x14ac:dyDescent="0.25">
      <c r="A29" s="187"/>
      <c r="B29" s="231"/>
      <c r="C29" s="1"/>
      <c r="D29" s="1"/>
      <c r="E29" s="1"/>
      <c r="F29" s="1"/>
    </row>
    <row r="30" spans="1:6" x14ac:dyDescent="0.25">
      <c r="A30" s="187"/>
      <c r="B30" s="1"/>
      <c r="C30" s="1"/>
      <c r="D30" s="1"/>
      <c r="E30" s="253" t="s">
        <v>1617</v>
      </c>
      <c r="F30" s="187"/>
    </row>
    <row r="31" spans="1:6" x14ac:dyDescent="0.25">
      <c r="A31" s="187"/>
      <c r="B31" s="254" t="s">
        <v>1621</v>
      </c>
      <c r="C31" s="255"/>
      <c r="D31" s="256"/>
      <c r="E31" s="257"/>
      <c r="F31" s="1"/>
    </row>
    <row r="32" spans="1:6" x14ac:dyDescent="0.25">
      <c r="A32" s="187"/>
      <c r="B32" s="258" t="s">
        <v>1622</v>
      </c>
      <c r="C32" s="259"/>
      <c r="D32" s="260"/>
      <c r="E32" s="261"/>
      <c r="F32" s="1"/>
    </row>
    <row r="33" spans="1:6" x14ac:dyDescent="0.25">
      <c r="A33" s="187"/>
      <c r="B33" s="262"/>
      <c r="C33" s="263"/>
      <c r="D33" s="264" t="s">
        <v>1623</v>
      </c>
      <c r="E33" s="229"/>
      <c r="F33" s="1"/>
    </row>
    <row r="34" spans="1:6" x14ac:dyDescent="0.25">
      <c r="A34" s="187"/>
      <c r="B34" s="265" t="s">
        <v>907</v>
      </c>
      <c r="C34" s="266" t="s">
        <v>1624</v>
      </c>
      <c r="D34" s="267"/>
      <c r="E34" s="268">
        <v>1</v>
      </c>
      <c r="F34" s="1"/>
    </row>
    <row r="35" spans="1:6" x14ac:dyDescent="0.25">
      <c r="A35" s="187"/>
      <c r="B35" s="236"/>
      <c r="C35" s="269" t="s">
        <v>1016</v>
      </c>
      <c r="D35" s="270"/>
      <c r="E35" s="271"/>
      <c r="F35" s="1"/>
    </row>
    <row r="36" spans="1:6" x14ac:dyDescent="0.25">
      <c r="A36" s="187"/>
      <c r="B36" s="236"/>
      <c r="C36" s="269" t="s">
        <v>1016</v>
      </c>
      <c r="D36" s="270"/>
      <c r="E36" s="271"/>
      <c r="F36" s="1"/>
    </row>
    <row r="37" spans="1:6" x14ac:dyDescent="0.25">
      <c r="A37" s="187"/>
      <c r="B37" s="272"/>
      <c r="C37" s="273" t="s">
        <v>1016</v>
      </c>
      <c r="D37" s="274"/>
      <c r="E37" s="275"/>
      <c r="F37" s="1"/>
    </row>
    <row r="38" spans="1:6" x14ac:dyDescent="0.25">
      <c r="A38" s="187"/>
      <c r="B38" s="276"/>
      <c r="C38" s="263"/>
      <c r="D38" s="264" t="s">
        <v>1625</v>
      </c>
      <c r="E38" s="229"/>
      <c r="F38" s="1"/>
    </row>
    <row r="39" spans="1:6" x14ac:dyDescent="0.25">
      <c r="A39" s="187"/>
      <c r="B39" s="277"/>
      <c r="C39" s="1"/>
      <c r="D39" s="1"/>
      <c r="E39" s="278"/>
      <c r="F39" s="1"/>
    </row>
    <row r="40" spans="1:6" x14ac:dyDescent="0.25">
      <c r="A40" s="187" t="s">
        <v>1626</v>
      </c>
      <c r="B40" s="231" t="s">
        <v>1627</v>
      </c>
      <c r="C40" s="1"/>
      <c r="D40" s="1"/>
      <c r="E40" s="1"/>
      <c r="F40" s="1"/>
    </row>
    <row r="41" spans="1:6" x14ac:dyDescent="0.25">
      <c r="A41" s="187"/>
      <c r="B41" s="1"/>
      <c r="C41" s="1"/>
      <c r="D41" s="1"/>
      <c r="E41" s="1"/>
      <c r="F41" s="1"/>
    </row>
    <row r="42" spans="1:6" x14ac:dyDescent="0.25">
      <c r="A42" s="187"/>
      <c r="B42" s="1"/>
      <c r="C42" s="1"/>
      <c r="D42" s="253" t="s">
        <v>1617</v>
      </c>
      <c r="E42" s="1"/>
      <c r="F42" s="1"/>
    </row>
    <row r="43" spans="1:6" x14ac:dyDescent="0.25">
      <c r="A43" s="187"/>
      <c r="B43" s="279" t="s">
        <v>1628</v>
      </c>
      <c r="C43" s="280"/>
      <c r="D43" s="281">
        <v>0.6027857449408196</v>
      </c>
      <c r="E43" s="1"/>
      <c r="F43" s="1"/>
    </row>
    <row r="44" spans="1:6" x14ac:dyDescent="0.25">
      <c r="A44" s="187"/>
      <c r="B44" s="282" t="s">
        <v>1629</v>
      </c>
      <c r="C44" s="283"/>
      <c r="D44" s="284">
        <v>0.29078568651794079</v>
      </c>
      <c r="E44" s="1"/>
      <c r="F44" s="1"/>
    </row>
    <row r="45" spans="1:6" x14ac:dyDescent="0.25">
      <c r="A45" s="187"/>
      <c r="B45" s="282" t="s">
        <v>1630</v>
      </c>
      <c r="C45" s="283"/>
      <c r="D45" s="284">
        <v>8.3548146420406436E-2</v>
      </c>
      <c r="E45" s="1"/>
      <c r="F45" s="1"/>
    </row>
    <row r="46" spans="1:6" x14ac:dyDescent="0.25">
      <c r="A46" s="187"/>
      <c r="B46" s="282" t="s">
        <v>1631</v>
      </c>
      <c r="C46" s="283"/>
      <c r="D46" s="284">
        <v>1.1821490507263482E-2</v>
      </c>
      <c r="E46" s="1"/>
      <c r="F46" s="1"/>
    </row>
    <row r="47" spans="1:6" x14ac:dyDescent="0.25">
      <c r="A47" s="187"/>
      <c r="B47" s="282" t="s">
        <v>1632</v>
      </c>
      <c r="C47" s="283"/>
      <c r="D47" s="284">
        <v>1.0050043358435288E-2</v>
      </c>
      <c r="E47" s="1"/>
      <c r="F47" s="1"/>
    </row>
    <row r="48" spans="1:6" x14ac:dyDescent="0.25">
      <c r="A48" s="187"/>
      <c r="B48" s="285" t="s">
        <v>1633</v>
      </c>
      <c r="C48" s="286"/>
      <c r="D48" s="287">
        <v>1.0088882551344217E-3</v>
      </c>
      <c r="E48" s="1"/>
      <c r="F48" s="1"/>
    </row>
    <row r="49" spans="1:6" x14ac:dyDescent="0.25">
      <c r="A49" s="187"/>
      <c r="B49" s="1"/>
      <c r="C49" s="1"/>
      <c r="D49" s="1"/>
      <c r="E49" s="1"/>
      <c r="F49" s="1"/>
    </row>
  </sheetData>
  <pageMargins left="0.7" right="0.7" top="0.75" bottom="0.75" header="0.3" footer="0.3"/>
  <pageSetup paperSize="9" scale="6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97B17-F765-41B2-BF39-115738930722}">
  <sheetPr>
    <tabColor rgb="FFFFFF00"/>
    <pageSetUpPr fitToPage="1"/>
  </sheetPr>
  <dimension ref="A1:H47"/>
  <sheetViews>
    <sheetView workbookViewId="0">
      <selection activeCell="K25" sqref="K25"/>
    </sheetView>
  </sheetViews>
  <sheetFormatPr defaultColWidth="9.140625" defaultRowHeight="15" x14ac:dyDescent="0.25"/>
  <cols>
    <col min="1" max="1" width="6.7109375" customWidth="1"/>
    <col min="2" max="7" width="12.7109375" customWidth="1"/>
    <col min="8" max="8" width="6.7109375" customWidth="1"/>
  </cols>
  <sheetData>
    <row r="1" spans="1:8" x14ac:dyDescent="0.25">
      <c r="A1" s="223"/>
      <c r="B1" s="224" t="s">
        <v>1512</v>
      </c>
      <c r="C1" s="225"/>
      <c r="D1" s="225"/>
      <c r="E1" s="225"/>
      <c r="F1" s="225"/>
      <c r="G1" s="225"/>
      <c r="H1" s="225"/>
    </row>
    <row r="2" spans="1:8" x14ac:dyDescent="0.25">
      <c r="A2" s="277"/>
      <c r="B2" s="1"/>
      <c r="C2" s="1"/>
      <c r="D2" s="1"/>
      <c r="E2" s="1"/>
      <c r="F2" s="1"/>
      <c r="G2" s="1"/>
      <c r="H2" s="1"/>
    </row>
    <row r="3" spans="1:8" x14ac:dyDescent="0.25">
      <c r="A3" s="277"/>
      <c r="B3" s="226" t="s">
        <v>1513</v>
      </c>
      <c r="C3" s="227" t="s">
        <v>3</v>
      </c>
      <c r="D3" s="228"/>
      <c r="E3" s="229"/>
      <c r="F3" s="1"/>
      <c r="G3" s="1"/>
      <c r="H3" s="1"/>
    </row>
    <row r="4" spans="1:8" x14ac:dyDescent="0.25">
      <c r="A4" s="277"/>
      <c r="B4" s="226" t="s">
        <v>1514</v>
      </c>
      <c r="C4" s="373">
        <v>45138</v>
      </c>
      <c r="D4" s="1" t="s">
        <v>1515</v>
      </c>
      <c r="E4" s="1"/>
      <c r="F4" s="1"/>
      <c r="G4" s="1"/>
      <c r="H4" s="1"/>
    </row>
    <row r="5" spans="1:8" x14ac:dyDescent="0.25">
      <c r="A5" s="277"/>
      <c r="B5" s="1"/>
      <c r="C5" s="1"/>
      <c r="D5" s="1"/>
      <c r="E5" s="1"/>
      <c r="F5" s="1"/>
      <c r="G5" s="1"/>
      <c r="H5" s="1"/>
    </row>
    <row r="6" spans="1:8" x14ac:dyDescent="0.25">
      <c r="A6" s="230">
        <v>6</v>
      </c>
      <c r="B6" s="224" t="s">
        <v>1634</v>
      </c>
      <c r="C6" s="224"/>
      <c r="D6" s="224"/>
      <c r="E6" s="224"/>
      <c r="F6" s="224"/>
      <c r="G6" s="224"/>
      <c r="H6" s="224"/>
    </row>
    <row r="7" spans="1:8" x14ac:dyDescent="0.25">
      <c r="A7" s="187"/>
      <c r="B7" s="1"/>
      <c r="C7" s="1"/>
      <c r="D7" s="1"/>
      <c r="E7" s="1"/>
      <c r="F7" s="1"/>
      <c r="G7" s="1"/>
      <c r="H7" s="1"/>
    </row>
    <row r="8" spans="1:8" x14ac:dyDescent="0.25">
      <c r="A8" s="187"/>
      <c r="B8" s="1"/>
      <c r="C8" s="1"/>
      <c r="D8" s="1"/>
      <c r="E8" s="1"/>
      <c r="F8" s="1"/>
      <c r="G8" s="1"/>
      <c r="H8" s="1"/>
    </row>
    <row r="9" spans="1:8" x14ac:dyDescent="0.25">
      <c r="A9" s="187" t="s">
        <v>1635</v>
      </c>
      <c r="B9" s="231" t="s">
        <v>1636</v>
      </c>
      <c r="C9" s="1"/>
      <c r="D9" s="1"/>
      <c r="E9" s="1"/>
      <c r="F9" s="1"/>
      <c r="G9" s="1"/>
      <c r="H9" s="1"/>
    </row>
    <row r="10" spans="1:8" x14ac:dyDescent="0.25">
      <c r="A10" s="187"/>
      <c r="B10" s="97"/>
      <c r="C10" s="97"/>
      <c r="D10" s="350">
        <f>YEAR(C4)</f>
        <v>2023</v>
      </c>
      <c r="E10" s="351">
        <f>D10-1</f>
        <v>2022</v>
      </c>
      <c r="F10" s="351">
        <f>D10-2</f>
        <v>2021</v>
      </c>
      <c r="G10" s="352">
        <f>D10-3</f>
        <v>2020</v>
      </c>
      <c r="H10" s="1"/>
    </row>
    <row r="11" spans="1:8" x14ac:dyDescent="0.25">
      <c r="A11" s="187"/>
      <c r="B11" s="104" t="s">
        <v>1637</v>
      </c>
      <c r="C11" s="105"/>
      <c r="D11" s="353">
        <v>22750</v>
      </c>
      <c r="E11" s="354">
        <v>18750</v>
      </c>
      <c r="F11" s="354">
        <v>14750</v>
      </c>
      <c r="G11" s="355">
        <v>12750</v>
      </c>
      <c r="H11" s="1"/>
    </row>
    <row r="12" spans="1:8" x14ac:dyDescent="0.25">
      <c r="A12" s="187"/>
      <c r="B12" s="127" t="s">
        <v>1638</v>
      </c>
      <c r="C12" s="128"/>
      <c r="D12" s="356">
        <f>D13-D11</f>
        <v>23740</v>
      </c>
      <c r="E12" s="356">
        <f t="shared" ref="E12:F12" si="0">E13-E11</f>
        <v>26740</v>
      </c>
      <c r="F12" s="356">
        <f t="shared" si="0"/>
        <v>26640</v>
      </c>
      <c r="G12" s="358">
        <f>G13-G11</f>
        <v>24790</v>
      </c>
      <c r="H12" s="1"/>
    </row>
    <row r="13" spans="1:8" x14ac:dyDescent="0.25">
      <c r="A13" s="187"/>
      <c r="B13" s="163" t="s">
        <v>1639</v>
      </c>
      <c r="C13" s="165"/>
      <c r="D13" s="359">
        <f>D21</f>
        <v>46490</v>
      </c>
      <c r="E13" s="360">
        <f>E21</f>
        <v>45490</v>
      </c>
      <c r="F13" s="360">
        <f>F21</f>
        <v>41390</v>
      </c>
      <c r="G13" s="361">
        <f>G21</f>
        <v>37540</v>
      </c>
      <c r="H13" s="1"/>
    </row>
    <row r="14" spans="1:8" x14ac:dyDescent="0.25">
      <c r="A14" s="187"/>
      <c r="B14" s="97"/>
      <c r="C14" s="97"/>
      <c r="D14" s="100"/>
      <c r="E14" s="100"/>
      <c r="F14" s="100"/>
      <c r="G14" s="100"/>
      <c r="H14" s="1"/>
    </row>
    <row r="15" spans="1:8" x14ac:dyDescent="0.25">
      <c r="A15" s="187"/>
      <c r="B15" s="104" t="s">
        <v>1640</v>
      </c>
      <c r="C15" s="105"/>
      <c r="D15" s="362">
        <v>46490</v>
      </c>
      <c r="E15" s="362">
        <v>45490</v>
      </c>
      <c r="F15" s="362">
        <v>41390</v>
      </c>
      <c r="G15" s="363">
        <v>37540</v>
      </c>
      <c r="H15" s="1"/>
    </row>
    <row r="16" spans="1:8" x14ac:dyDescent="0.25">
      <c r="A16" s="187"/>
      <c r="B16" s="127" t="s">
        <v>1641</v>
      </c>
      <c r="C16" s="128"/>
      <c r="D16" s="364">
        <v>0</v>
      </c>
      <c r="E16" s="364">
        <v>0</v>
      </c>
      <c r="F16" s="364">
        <v>0</v>
      </c>
      <c r="G16" s="365">
        <v>0</v>
      </c>
      <c r="H16" s="1"/>
    </row>
    <row r="17" spans="1:8" x14ac:dyDescent="0.25">
      <c r="A17" s="187"/>
      <c r="B17" s="127" t="s">
        <v>1642</v>
      </c>
      <c r="C17" s="128"/>
      <c r="D17" s="364">
        <v>0</v>
      </c>
      <c r="E17" s="364">
        <v>0</v>
      </c>
      <c r="F17" s="366">
        <v>0</v>
      </c>
      <c r="G17" s="367">
        <v>0</v>
      </c>
      <c r="H17" s="1"/>
    </row>
    <row r="18" spans="1:8" x14ac:dyDescent="0.25">
      <c r="A18" s="187"/>
      <c r="B18" s="127" t="s">
        <v>1643</v>
      </c>
      <c r="C18" s="128"/>
      <c r="D18" s="364">
        <v>0</v>
      </c>
      <c r="E18" s="364">
        <v>0</v>
      </c>
      <c r="F18" s="366">
        <v>0</v>
      </c>
      <c r="G18" s="367">
        <v>0</v>
      </c>
      <c r="H18" s="1"/>
    </row>
    <row r="19" spans="1:8" x14ac:dyDescent="0.25">
      <c r="A19" s="187"/>
      <c r="B19" s="289" t="s">
        <v>1644</v>
      </c>
      <c r="C19" s="128"/>
      <c r="D19" s="364">
        <v>0</v>
      </c>
      <c r="E19" s="364">
        <v>0</v>
      </c>
      <c r="F19" s="366">
        <v>0</v>
      </c>
      <c r="G19" s="367">
        <v>0</v>
      </c>
      <c r="H19" s="1"/>
    </row>
    <row r="20" spans="1:8" x14ac:dyDescent="0.25">
      <c r="A20" s="187"/>
      <c r="B20" s="127" t="s">
        <v>100</v>
      </c>
      <c r="C20" s="128"/>
      <c r="D20" s="364">
        <v>0</v>
      </c>
      <c r="E20" s="364">
        <v>0</v>
      </c>
      <c r="F20" s="366">
        <v>0</v>
      </c>
      <c r="G20" s="367">
        <v>0</v>
      </c>
      <c r="H20" s="1"/>
    </row>
    <row r="21" spans="1:8" x14ac:dyDescent="0.25">
      <c r="A21" s="187"/>
      <c r="B21" s="163" t="s">
        <v>1639</v>
      </c>
      <c r="C21" s="165"/>
      <c r="D21" s="368">
        <f>D15</f>
        <v>46490</v>
      </c>
      <c r="E21" s="368">
        <f t="shared" ref="E21:F21" si="1">E15</f>
        <v>45490</v>
      </c>
      <c r="F21" s="368">
        <f t="shared" si="1"/>
        <v>41390</v>
      </c>
      <c r="G21" s="369">
        <f>G15</f>
        <v>37540</v>
      </c>
      <c r="H21" s="1"/>
    </row>
    <row r="22" spans="1:8" x14ac:dyDescent="0.25">
      <c r="A22" s="187"/>
      <c r="B22" s="97"/>
      <c r="C22" s="97"/>
      <c r="D22" s="100"/>
      <c r="E22" s="100"/>
      <c r="F22" s="290"/>
      <c r="G22" s="290"/>
      <c r="H22" s="1"/>
    </row>
    <row r="23" spans="1:8" x14ac:dyDescent="0.25">
      <c r="A23" s="187"/>
      <c r="B23" s="104" t="s">
        <v>250</v>
      </c>
      <c r="C23" s="105"/>
      <c r="D23" s="353">
        <v>46400</v>
      </c>
      <c r="E23" s="354">
        <v>44900</v>
      </c>
      <c r="F23" s="354">
        <v>40800</v>
      </c>
      <c r="G23" s="370">
        <v>36950</v>
      </c>
      <c r="H23" s="1"/>
    </row>
    <row r="24" spans="1:8" x14ac:dyDescent="0.25">
      <c r="A24" s="187"/>
      <c r="B24" s="127" t="s">
        <v>252</v>
      </c>
      <c r="C24" s="128"/>
      <c r="D24" s="356">
        <f>D26-D23-D25</f>
        <v>90</v>
      </c>
      <c r="E24" s="356">
        <f t="shared" ref="E24:F24" si="2">E26-E23-E25</f>
        <v>590</v>
      </c>
      <c r="F24" s="356">
        <f t="shared" si="2"/>
        <v>590</v>
      </c>
      <c r="G24" s="358">
        <f>G26-G23-G25</f>
        <v>590</v>
      </c>
      <c r="H24" s="1"/>
    </row>
    <row r="25" spans="1:8" x14ac:dyDescent="0.25">
      <c r="A25" s="187"/>
      <c r="B25" s="127" t="s">
        <v>100</v>
      </c>
      <c r="C25" s="128"/>
      <c r="D25" s="356">
        <v>0</v>
      </c>
      <c r="E25" s="357">
        <v>0</v>
      </c>
      <c r="F25" s="357">
        <v>0</v>
      </c>
      <c r="G25" s="358">
        <v>0</v>
      </c>
      <c r="H25" s="1"/>
    </row>
    <row r="26" spans="1:8" x14ac:dyDescent="0.25">
      <c r="A26" s="187"/>
      <c r="B26" s="163" t="s">
        <v>1639</v>
      </c>
      <c r="C26" s="165"/>
      <c r="D26" s="360">
        <f>D21</f>
        <v>46490</v>
      </c>
      <c r="E26" s="360">
        <f>E21</f>
        <v>45490</v>
      </c>
      <c r="F26" s="360">
        <f>F21</f>
        <v>41390</v>
      </c>
      <c r="G26" s="361">
        <f>G21</f>
        <v>37540</v>
      </c>
      <c r="H26" s="1"/>
    </row>
    <row r="27" spans="1:8" x14ac:dyDescent="0.25">
      <c r="A27" s="187"/>
      <c r="B27" s="1"/>
      <c r="C27" s="1"/>
      <c r="D27" s="1"/>
      <c r="E27" s="1"/>
      <c r="F27" s="1"/>
      <c r="G27" s="1"/>
      <c r="H27" s="1"/>
    </row>
    <row r="28" spans="1:8" x14ac:dyDescent="0.25">
      <c r="A28" s="187"/>
      <c r="B28" s="1"/>
      <c r="C28" s="1"/>
      <c r="D28" s="1"/>
      <c r="E28" s="1"/>
      <c r="F28" s="1"/>
      <c r="G28" s="1"/>
      <c r="H28" s="1"/>
    </row>
    <row r="29" spans="1:8" x14ac:dyDescent="0.25">
      <c r="A29" s="187" t="s">
        <v>1645</v>
      </c>
      <c r="B29" s="231" t="s">
        <v>1646</v>
      </c>
      <c r="C29" s="1"/>
      <c r="D29" s="1"/>
      <c r="E29" s="1"/>
      <c r="F29" s="1"/>
      <c r="G29" s="1"/>
      <c r="H29" s="1"/>
    </row>
    <row r="30" spans="1:8" x14ac:dyDescent="0.25">
      <c r="A30" s="1"/>
      <c r="B30" s="97"/>
      <c r="C30" s="97"/>
      <c r="D30" s="350">
        <f>D10</f>
        <v>2023</v>
      </c>
      <c r="E30" s="351">
        <f>E10</f>
        <v>2022</v>
      </c>
      <c r="F30" s="351">
        <f>F10</f>
        <v>2021</v>
      </c>
      <c r="G30" s="352">
        <f>G10</f>
        <v>2020</v>
      </c>
      <c r="H30" s="1"/>
    </row>
    <row r="31" spans="1:8" x14ac:dyDescent="0.25">
      <c r="A31" s="187"/>
      <c r="B31" s="104" t="s">
        <v>1637</v>
      </c>
      <c r="C31" s="105"/>
      <c r="D31" s="354">
        <v>4750</v>
      </c>
      <c r="E31" s="354">
        <v>5750</v>
      </c>
      <c r="F31" s="354">
        <v>3000</v>
      </c>
      <c r="G31" s="355">
        <v>1000</v>
      </c>
      <c r="H31" s="1"/>
    </row>
    <row r="32" spans="1:8" x14ac:dyDescent="0.25">
      <c r="A32" s="187"/>
      <c r="B32" s="127" t="s">
        <v>1638</v>
      </c>
      <c r="C32" s="128"/>
      <c r="D32" s="357">
        <f>D33-D31</f>
        <v>2750</v>
      </c>
      <c r="E32" s="357">
        <f t="shared" ref="E32:F32" si="3">E33-E31</f>
        <v>6600</v>
      </c>
      <c r="F32" s="357">
        <f t="shared" si="3"/>
        <v>6000</v>
      </c>
      <c r="G32" s="371">
        <f>G33-G31</f>
        <v>4040</v>
      </c>
      <c r="H32" s="1"/>
    </row>
    <row r="33" spans="1:8" x14ac:dyDescent="0.25">
      <c r="A33" s="187"/>
      <c r="B33" s="163" t="s">
        <v>1639</v>
      </c>
      <c r="C33" s="165"/>
      <c r="D33" s="360">
        <f>D41</f>
        <v>7500</v>
      </c>
      <c r="E33" s="360">
        <f t="shared" ref="E33:F33" si="4">E41</f>
        <v>12350</v>
      </c>
      <c r="F33" s="360">
        <f t="shared" si="4"/>
        <v>9000</v>
      </c>
      <c r="G33" s="361">
        <f>G41</f>
        <v>5040</v>
      </c>
      <c r="H33" s="1"/>
    </row>
    <row r="34" spans="1:8" x14ac:dyDescent="0.25">
      <c r="A34" s="187"/>
      <c r="B34" s="97"/>
      <c r="C34" s="97"/>
      <c r="D34" s="100"/>
      <c r="E34" s="100"/>
      <c r="F34" s="100"/>
      <c r="G34" s="100"/>
      <c r="H34" s="1"/>
    </row>
    <row r="35" spans="1:8" x14ac:dyDescent="0.25">
      <c r="A35" s="187"/>
      <c r="B35" s="104" t="s">
        <v>1640</v>
      </c>
      <c r="C35" s="105"/>
      <c r="D35" s="354">
        <v>7500</v>
      </c>
      <c r="E35" s="354">
        <v>12350</v>
      </c>
      <c r="F35" s="354">
        <v>9000</v>
      </c>
      <c r="G35" s="355">
        <v>5040</v>
      </c>
      <c r="H35" s="1"/>
    </row>
    <row r="36" spans="1:8" x14ac:dyDescent="0.25">
      <c r="A36" s="187"/>
      <c r="B36" s="127" t="s">
        <v>1641</v>
      </c>
      <c r="C36" s="128"/>
      <c r="D36" s="357">
        <v>0</v>
      </c>
      <c r="E36" s="357">
        <v>0</v>
      </c>
      <c r="F36" s="357">
        <v>0</v>
      </c>
      <c r="G36" s="358">
        <v>0</v>
      </c>
      <c r="H36" s="1"/>
    </row>
    <row r="37" spans="1:8" x14ac:dyDescent="0.25">
      <c r="A37" s="187"/>
      <c r="B37" s="127" t="s">
        <v>1642</v>
      </c>
      <c r="C37" s="128"/>
      <c r="D37" s="357">
        <v>0</v>
      </c>
      <c r="E37" s="357">
        <v>0</v>
      </c>
      <c r="F37" s="357">
        <v>0</v>
      </c>
      <c r="G37" s="358">
        <v>0</v>
      </c>
      <c r="H37" s="1"/>
    </row>
    <row r="38" spans="1:8" x14ac:dyDescent="0.25">
      <c r="A38" s="187"/>
      <c r="B38" s="127" t="s">
        <v>1643</v>
      </c>
      <c r="C38" s="128"/>
      <c r="D38" s="357">
        <v>0</v>
      </c>
      <c r="E38" s="357">
        <v>0</v>
      </c>
      <c r="F38" s="357">
        <v>0</v>
      </c>
      <c r="G38" s="358">
        <v>0</v>
      </c>
      <c r="H38" s="1"/>
    </row>
    <row r="39" spans="1:8" x14ac:dyDescent="0.25">
      <c r="A39" s="187"/>
      <c r="B39" s="289" t="s">
        <v>1644</v>
      </c>
      <c r="C39" s="128"/>
      <c r="D39" s="357">
        <v>0</v>
      </c>
      <c r="E39" s="357">
        <v>0</v>
      </c>
      <c r="F39" s="357">
        <v>0</v>
      </c>
      <c r="G39" s="358">
        <v>0</v>
      </c>
      <c r="H39" s="1"/>
    </row>
    <row r="40" spans="1:8" x14ac:dyDescent="0.25">
      <c r="A40" s="187"/>
      <c r="B40" s="127" t="s">
        <v>100</v>
      </c>
      <c r="C40" s="128"/>
      <c r="D40" s="357">
        <v>0</v>
      </c>
      <c r="E40" s="357">
        <v>0</v>
      </c>
      <c r="F40" s="357">
        <v>0</v>
      </c>
      <c r="G40" s="371">
        <v>0</v>
      </c>
      <c r="H40" s="1"/>
    </row>
    <row r="41" spans="1:8" x14ac:dyDescent="0.25">
      <c r="A41" s="187"/>
      <c r="B41" s="163" t="s">
        <v>1639</v>
      </c>
      <c r="C41" s="165"/>
      <c r="D41" s="360">
        <f>D35</f>
        <v>7500</v>
      </c>
      <c r="E41" s="360">
        <f>E35</f>
        <v>12350</v>
      </c>
      <c r="F41" s="360">
        <f>F35</f>
        <v>9000</v>
      </c>
      <c r="G41" s="372">
        <f>G35</f>
        <v>5040</v>
      </c>
      <c r="H41" s="1"/>
    </row>
    <row r="42" spans="1:8" x14ac:dyDescent="0.25">
      <c r="A42" s="187"/>
      <c r="B42" s="97"/>
      <c r="C42" s="97"/>
      <c r="D42" s="100"/>
      <c r="E42" s="100"/>
      <c r="F42" s="100"/>
      <c r="G42" s="100"/>
      <c r="H42" s="1"/>
    </row>
    <row r="43" spans="1:8" x14ac:dyDescent="0.25">
      <c r="A43" s="187"/>
      <c r="B43" s="104" t="s">
        <v>250</v>
      </c>
      <c r="C43" s="105"/>
      <c r="D43" s="354">
        <v>7500</v>
      </c>
      <c r="E43" s="354">
        <v>12350</v>
      </c>
      <c r="F43" s="354">
        <v>9000</v>
      </c>
      <c r="G43" s="355">
        <v>5040</v>
      </c>
      <c r="H43" s="1"/>
    </row>
    <row r="44" spans="1:8" x14ac:dyDescent="0.25">
      <c r="A44" s="187"/>
      <c r="B44" s="127" t="s">
        <v>252</v>
      </c>
      <c r="C44" s="128"/>
      <c r="D44" s="357">
        <f>D46-D43-D45</f>
        <v>0</v>
      </c>
      <c r="E44" s="357">
        <f t="shared" ref="E44:F44" si="5">E46-E43-E45</f>
        <v>0</v>
      </c>
      <c r="F44" s="357">
        <f t="shared" si="5"/>
        <v>0</v>
      </c>
      <c r="G44" s="358">
        <f>G46-G43-G45</f>
        <v>0</v>
      </c>
      <c r="H44" s="1"/>
    </row>
    <row r="45" spans="1:8" x14ac:dyDescent="0.25">
      <c r="A45" s="187"/>
      <c r="B45" s="127" t="s">
        <v>100</v>
      </c>
      <c r="C45" s="128"/>
      <c r="D45" s="357">
        <v>0</v>
      </c>
      <c r="E45" s="357">
        <v>0</v>
      </c>
      <c r="F45" s="357">
        <v>0</v>
      </c>
      <c r="G45" s="358">
        <v>0</v>
      </c>
      <c r="H45" s="1"/>
    </row>
    <row r="46" spans="1:8" x14ac:dyDescent="0.25">
      <c r="A46" s="187"/>
      <c r="B46" s="163" t="s">
        <v>1639</v>
      </c>
      <c r="C46" s="165"/>
      <c r="D46" s="360">
        <f>D41</f>
        <v>7500</v>
      </c>
      <c r="E46" s="360">
        <f t="shared" ref="E46:F46" si="6">E41</f>
        <v>12350</v>
      </c>
      <c r="F46" s="360">
        <f t="shared" si="6"/>
        <v>9000</v>
      </c>
      <c r="G46" s="372">
        <f>G41</f>
        <v>5040</v>
      </c>
      <c r="H46" s="1"/>
    </row>
    <row r="47" spans="1:8" x14ac:dyDescent="0.25">
      <c r="A47" s="187"/>
      <c r="B47" s="1"/>
      <c r="C47" s="1"/>
      <c r="D47" s="1"/>
      <c r="E47" s="1"/>
      <c r="F47" s="1"/>
      <c r="G47" s="1"/>
      <c r="H47" s="1"/>
    </row>
  </sheetData>
  <pageMargins left="0.7" right="0.7" top="0.75" bottom="0.75" header="0.3" footer="0.3"/>
  <pageSetup paperSize="9" scale="73" orientation="landscape"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B1. HTT Mortgage Assets</vt:lpstr>
      <vt:lpstr>C. HTT Harmonised Glossary</vt:lpstr>
      <vt:lpstr>E. Optional ECB-ECAIs data</vt:lpstr>
      <vt:lpstr>Overview</vt:lpstr>
      <vt:lpstr>Residential</vt:lpstr>
      <vt:lpstr>Covered Bonds</vt:lpstr>
      <vt:lpstr>'A. HTT General'!Print_Area</vt:lpstr>
      <vt:lpstr>'B1. HTT Mortgage Assets'!Print_Area</vt:lpstr>
      <vt:lpstr>'C. HTT Harmonised Glossary'!Print_Area</vt:lpstr>
      <vt:lpstr>'Covered Bonds'!Print_Area</vt:lpstr>
      <vt:lpstr>'E. Optional ECB-ECAIs data'!Print_Area</vt:lpstr>
      <vt:lpstr>Introduction!Print_Area</vt:lpstr>
      <vt:lpstr>Overview!Print_Area</vt:lpstr>
      <vt:lpstr>Residential!Print_Area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Jean-Philippe ROUX</cp:lastModifiedBy>
  <cp:lastPrinted>2022-04-21T14:43:48Z</cp:lastPrinted>
  <dcterms:created xsi:type="dcterms:W3CDTF">2020-12-29T15:50:15Z</dcterms:created>
  <dcterms:modified xsi:type="dcterms:W3CDTF">2023-08-29T09:18:03Z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2022-03-21T10:42:28Z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9b83767f-e582-4d11-a5fd-05ecc801b5b4</vt:lpwstr>
  </property>
  <property fmtid="{D5CDD505-2E9C-101B-9397-08002B2CF9AE}" pid="8" name="MSIP_Label_e627e74f-1875-428c-a360-b4a7d3eeca14_ContentBits">
    <vt:lpwstr>0</vt:lpwstr>
  </property>
</Properties>
</file>