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66925"/>
  <mc:AlternateContent xmlns:mc="http://schemas.openxmlformats.org/markup-compatibility/2006">
    <mc:Choice Requires="x15">
      <x15ac:absPath xmlns:x15ac="http://schemas.microsoft.com/office/spreadsheetml/2010/11/ac" url="F:\OPER-FIN-CMF-SCF\MO DEVL\ECBC SG SCF &amp; SG SFH\2023-02-28\"/>
    </mc:Choice>
  </mc:AlternateContent>
  <xr:revisionPtr revIDLastSave="0" documentId="8_{E1145A95-ACD2-43A0-AD68-A205264EE5AB}" xr6:coauthVersionLast="47" xr6:coauthVersionMax="47" xr10:uidLastSave="{00000000-0000-0000-0000-000000000000}"/>
  <bookViews>
    <workbookView xWindow="20370" yWindow="-10020" windowWidth="38640" windowHeight="21240" tabRatio="894" xr2:uid="{881A0C35-7E2D-4529-B3D1-EE1DBA58B7EE}"/>
  </bookViews>
  <sheets>
    <sheet name="Introduction" sheetId="1" r:id="rId1"/>
    <sheet name="A. HTT General" sheetId="10" r:id="rId2"/>
    <sheet name="B1. HTT Mortgage Assets" sheetId="4" r:id="rId3"/>
    <sheet name="C. HTT Harmonised Glossary" sheetId="5" r:id="rId4"/>
    <sheet name="E. Optional ECB-ECAIs data" sheetId="6" r:id="rId5"/>
    <sheet name="Overview" sheetId="7" r:id="rId6"/>
    <sheet name="Residential" sheetId="8" r:id="rId7"/>
    <sheet name="Covered Bonds" sheetId="9" r:id="rId8"/>
  </sheets>
  <definedNames>
    <definedName name="_xlnm.Print_Area" localSheetId="1">'A. HTT General'!$A$1:$G$365</definedName>
    <definedName name="_xlnm.Print_Area" localSheetId="2">'B1. HTT Mortgage Assets'!$A$1:$G$646</definedName>
    <definedName name="_xlnm.Print_Area" localSheetId="3">'C. HTT Harmonised Glossary'!$C$1:$C$53</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Residential!$A$1:$F$48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1" i="9" l="1"/>
  <c r="G46" i="9" s="1"/>
  <c r="G44" i="9" s="1"/>
  <c r="F41" i="9"/>
  <c r="F46" i="9" s="1"/>
  <c r="F44" i="9" s="1"/>
  <c r="E41" i="9"/>
  <c r="E46" i="9" s="1"/>
  <c r="E44" i="9" s="1"/>
  <c r="D41" i="9"/>
  <c r="D46" i="9" s="1"/>
  <c r="D44" i="9" s="1"/>
  <c r="G33" i="9"/>
  <c r="F33" i="9"/>
  <c r="E33" i="9"/>
  <c r="D33" i="9"/>
  <c r="D32" i="9" s="1"/>
  <c r="G32" i="9"/>
  <c r="F32" i="9"/>
  <c r="E32" i="9"/>
  <c r="E26" i="9"/>
  <c r="E24" i="9" s="1"/>
  <c r="D26" i="9"/>
  <c r="D24" i="9" s="1"/>
  <c r="G21" i="9"/>
  <c r="G26" i="9" s="1"/>
  <c r="G24" i="9" s="1"/>
  <c r="F21" i="9"/>
  <c r="F26" i="9" s="1"/>
  <c r="F24" i="9" s="1"/>
  <c r="E21" i="9"/>
  <c r="D21" i="9"/>
  <c r="G13" i="9"/>
  <c r="F13" i="9"/>
  <c r="E13" i="9"/>
  <c r="D13" i="9"/>
  <c r="G12" i="9"/>
  <c r="F12" i="9"/>
  <c r="E12" i="9"/>
  <c r="D12" i="9"/>
  <c r="D10" i="9"/>
  <c r="E10" i="9" s="1"/>
  <c r="E30" i="9" s="1"/>
  <c r="D115" i="7"/>
  <c r="D117" i="7" s="1"/>
  <c r="C115" i="7"/>
  <c r="C117" i="7" s="1"/>
  <c r="J100" i="7"/>
  <c r="I100" i="7"/>
  <c r="H100" i="7"/>
  <c r="G100" i="7"/>
  <c r="F100" i="7"/>
  <c r="E100" i="7"/>
  <c r="D100" i="7"/>
  <c r="J96" i="7"/>
  <c r="I96" i="7"/>
  <c r="H96" i="7"/>
  <c r="G96" i="7"/>
  <c r="F96" i="7"/>
  <c r="E96" i="7"/>
  <c r="D95" i="7"/>
  <c r="D96" i="7" s="1"/>
  <c r="J87" i="7"/>
  <c r="I87" i="7"/>
  <c r="H87" i="7"/>
  <c r="G87" i="7"/>
  <c r="F87" i="7"/>
  <c r="E87" i="7"/>
  <c r="D87" i="7"/>
  <c r="J85" i="7"/>
  <c r="I85" i="7"/>
  <c r="H85" i="7"/>
  <c r="G85" i="7"/>
  <c r="F85" i="7"/>
  <c r="E85" i="7"/>
  <c r="D84" i="7"/>
  <c r="D85" i="7" s="1"/>
  <c r="D76" i="7"/>
  <c r="D73" i="7"/>
  <c r="E61" i="7"/>
  <c r="E58" i="7" s="1"/>
  <c r="E57" i="7" s="1"/>
  <c r="F41" i="7"/>
  <c r="E41" i="7"/>
  <c r="G646" i="4"/>
  <c r="F646" i="4"/>
  <c r="D646" i="4"/>
  <c r="C646" i="4"/>
  <c r="G645" i="4"/>
  <c r="F645" i="4"/>
  <c r="G644" i="4"/>
  <c r="F644" i="4"/>
  <c r="G643" i="4"/>
  <c r="F643" i="4"/>
  <c r="G642" i="4"/>
  <c r="F642" i="4"/>
  <c r="G641" i="4"/>
  <c r="F641" i="4"/>
  <c r="G640" i="4"/>
  <c r="F640" i="4"/>
  <c r="G639" i="4"/>
  <c r="F639" i="4"/>
  <c r="G638" i="4"/>
  <c r="F638" i="4"/>
  <c r="G637" i="4"/>
  <c r="F637" i="4"/>
  <c r="G636" i="4"/>
  <c r="F636" i="4"/>
  <c r="G635" i="4"/>
  <c r="F635" i="4"/>
  <c r="G634" i="4"/>
  <c r="F634" i="4"/>
  <c r="G633" i="4"/>
  <c r="F633" i="4"/>
  <c r="G632" i="4"/>
  <c r="F632" i="4"/>
  <c r="G631" i="4"/>
  <c r="F631" i="4"/>
  <c r="G630" i="4"/>
  <c r="F630" i="4"/>
  <c r="G629" i="4"/>
  <c r="F629" i="4"/>
  <c r="G628" i="4"/>
  <c r="F628" i="4"/>
  <c r="D626" i="4"/>
  <c r="C626" i="4"/>
  <c r="F625" i="4"/>
  <c r="F624" i="4"/>
  <c r="F623" i="4"/>
  <c r="F626" i="4" s="1"/>
  <c r="G622" i="4"/>
  <c r="F622" i="4"/>
  <c r="D619" i="4"/>
  <c r="C619" i="4"/>
  <c r="F618" i="4"/>
  <c r="F617" i="4"/>
  <c r="F616" i="4"/>
  <c r="F615" i="4"/>
  <c r="F614" i="4"/>
  <c r="G613" i="4"/>
  <c r="F613" i="4"/>
  <c r="F612" i="4"/>
  <c r="F619" i="4" s="1"/>
  <c r="G611" i="4"/>
  <c r="F611" i="4"/>
  <c r="F610" i="4"/>
  <c r="F609" i="4"/>
  <c r="D604" i="4"/>
  <c r="C604" i="4"/>
  <c r="F603" i="4"/>
  <c r="G602" i="4"/>
  <c r="F602" i="4"/>
  <c r="F601" i="4"/>
  <c r="G600" i="4"/>
  <c r="F600" i="4"/>
  <c r="F599" i="4"/>
  <c r="G598" i="4"/>
  <c r="F598" i="4"/>
  <c r="F597" i="4"/>
  <c r="G596" i="4"/>
  <c r="F596" i="4"/>
  <c r="F595" i="4"/>
  <c r="G594" i="4"/>
  <c r="F594" i="4"/>
  <c r="F593" i="4"/>
  <c r="G592" i="4"/>
  <c r="F592" i="4"/>
  <c r="F591" i="4"/>
  <c r="G590" i="4"/>
  <c r="F590" i="4"/>
  <c r="F589" i="4"/>
  <c r="F604" i="4" s="1"/>
  <c r="G588" i="4"/>
  <c r="F588" i="4"/>
  <c r="F587" i="4"/>
  <c r="G586" i="4"/>
  <c r="F586" i="4"/>
  <c r="D581" i="4"/>
  <c r="G579" i="4" s="1"/>
  <c r="C581" i="4"/>
  <c r="F580" i="4"/>
  <c r="F579" i="4"/>
  <c r="F578" i="4"/>
  <c r="F577" i="4"/>
  <c r="F576" i="4"/>
  <c r="G575" i="4"/>
  <c r="F575" i="4"/>
  <c r="F574" i="4"/>
  <c r="F573" i="4"/>
  <c r="F572" i="4"/>
  <c r="F571" i="4"/>
  <c r="F570" i="4"/>
  <c r="F569" i="4"/>
  <c r="F568" i="4"/>
  <c r="G567" i="4"/>
  <c r="F567" i="4"/>
  <c r="F566" i="4"/>
  <c r="F581" i="4" s="1"/>
  <c r="G565" i="4"/>
  <c r="F565" i="4"/>
  <c r="F564" i="4"/>
  <c r="F563" i="4"/>
  <c r="F530" i="4"/>
  <c r="F528" i="4"/>
  <c r="F526" i="4"/>
  <c r="D524" i="4"/>
  <c r="C524" i="4"/>
  <c r="F529" i="4" s="1"/>
  <c r="F523" i="4"/>
  <c r="F522" i="4"/>
  <c r="F521" i="4"/>
  <c r="F520" i="4"/>
  <c r="F519" i="4"/>
  <c r="G518" i="4"/>
  <c r="F518" i="4"/>
  <c r="F517" i="4"/>
  <c r="F524" i="4" s="1"/>
  <c r="F516" i="4"/>
  <c r="F508" i="4"/>
  <c r="F506" i="4"/>
  <c r="F504" i="4"/>
  <c r="D502" i="4"/>
  <c r="G507" i="4" s="1"/>
  <c r="C502" i="4"/>
  <c r="F507" i="4" s="1"/>
  <c r="F501" i="4"/>
  <c r="F500" i="4"/>
  <c r="F499" i="4"/>
  <c r="F498" i="4"/>
  <c r="F497" i="4"/>
  <c r="F496" i="4"/>
  <c r="F495" i="4"/>
  <c r="F502" i="4" s="1"/>
  <c r="G494" i="4"/>
  <c r="F494" i="4"/>
  <c r="D489" i="4"/>
  <c r="C489" i="4"/>
  <c r="F488" i="4"/>
  <c r="F487" i="4"/>
  <c r="F486" i="4"/>
  <c r="F485" i="4"/>
  <c r="F484" i="4"/>
  <c r="G483" i="4"/>
  <c r="F483" i="4"/>
  <c r="F482" i="4"/>
  <c r="G481" i="4"/>
  <c r="F481" i="4"/>
  <c r="F480" i="4"/>
  <c r="F479" i="4"/>
  <c r="F478" i="4"/>
  <c r="F477" i="4"/>
  <c r="F476" i="4"/>
  <c r="G475" i="4"/>
  <c r="F475" i="4"/>
  <c r="F474" i="4"/>
  <c r="G473" i="4"/>
  <c r="F473" i="4"/>
  <c r="F472" i="4"/>
  <c r="F471" i="4"/>
  <c r="F470" i="4"/>
  <c r="F469" i="4"/>
  <c r="F468" i="4"/>
  <c r="G467" i="4"/>
  <c r="F467" i="4"/>
  <c r="F466" i="4"/>
  <c r="F489" i="4" s="1"/>
  <c r="G465" i="4"/>
  <c r="F465" i="4"/>
  <c r="G430" i="4"/>
  <c r="F430" i="4"/>
  <c r="D430" i="4"/>
  <c r="C430" i="4"/>
  <c r="G429" i="4"/>
  <c r="F429" i="4"/>
  <c r="G428" i="4"/>
  <c r="F428" i="4"/>
  <c r="G427" i="4"/>
  <c r="F427" i="4"/>
  <c r="G426" i="4"/>
  <c r="F426" i="4"/>
  <c r="G425" i="4"/>
  <c r="F425" i="4"/>
  <c r="G424" i="4"/>
  <c r="F424" i="4"/>
  <c r="G423" i="4"/>
  <c r="F423" i="4"/>
  <c r="G422" i="4"/>
  <c r="F422" i="4"/>
  <c r="G421" i="4"/>
  <c r="F421" i="4"/>
  <c r="G420" i="4"/>
  <c r="F420" i="4"/>
  <c r="G419" i="4"/>
  <c r="F419" i="4"/>
  <c r="G418" i="4"/>
  <c r="F418" i="4"/>
  <c r="G417" i="4"/>
  <c r="F417" i="4"/>
  <c r="G416" i="4"/>
  <c r="F416" i="4"/>
  <c r="G415" i="4"/>
  <c r="F415" i="4"/>
  <c r="G414" i="4"/>
  <c r="F414" i="4"/>
  <c r="G413" i="4"/>
  <c r="F413" i="4"/>
  <c r="G412" i="4"/>
  <c r="F412" i="4"/>
  <c r="D360" i="4"/>
  <c r="C360" i="4"/>
  <c r="F356" i="4" s="1"/>
  <c r="F359" i="4"/>
  <c r="G356" i="4"/>
  <c r="D353" i="4"/>
  <c r="G351" i="4" s="1"/>
  <c r="C353" i="4"/>
  <c r="F352" i="4" s="1"/>
  <c r="F350" i="4"/>
  <c r="G347" i="4"/>
  <c r="D343" i="4"/>
  <c r="C343" i="4"/>
  <c r="G342" i="4"/>
  <c r="F342" i="4"/>
  <c r="G341" i="4"/>
  <c r="F341" i="4"/>
  <c r="G340" i="4"/>
  <c r="F340" i="4"/>
  <c r="G339" i="4"/>
  <c r="F339" i="4"/>
  <c r="G338" i="4"/>
  <c r="F338" i="4"/>
  <c r="G337" i="4"/>
  <c r="F337" i="4"/>
  <c r="G336" i="4"/>
  <c r="F336" i="4"/>
  <c r="G335" i="4"/>
  <c r="F335" i="4"/>
  <c r="G334" i="4"/>
  <c r="G343" i="4" s="1"/>
  <c r="F334" i="4"/>
  <c r="F343" i="4" s="1"/>
  <c r="G333" i="4"/>
  <c r="F333" i="4"/>
  <c r="D328" i="4"/>
  <c r="C328" i="4"/>
  <c r="G310" i="4"/>
  <c r="G328" i="4" s="1"/>
  <c r="F310" i="4"/>
  <c r="F328" i="4" s="1"/>
  <c r="D305" i="4"/>
  <c r="C305" i="4"/>
  <c r="F301" i="4" s="1"/>
  <c r="F304" i="4"/>
  <c r="F302" i="4"/>
  <c r="G301" i="4"/>
  <c r="G299" i="4"/>
  <c r="F299" i="4"/>
  <c r="G297" i="4"/>
  <c r="F297" i="4"/>
  <c r="F296" i="4"/>
  <c r="F294" i="4"/>
  <c r="G293" i="4"/>
  <c r="G291" i="4"/>
  <c r="F291" i="4"/>
  <c r="G289" i="4"/>
  <c r="F289" i="4"/>
  <c r="F288" i="4"/>
  <c r="D248" i="4"/>
  <c r="D249" i="4" s="1"/>
  <c r="C248" i="4"/>
  <c r="C249" i="4" s="1"/>
  <c r="D226" i="4"/>
  <c r="D227" i="4" s="1"/>
  <c r="C226" i="4"/>
  <c r="C227" i="4" s="1"/>
  <c r="D214" i="4"/>
  <c r="C214" i="4"/>
  <c r="G195" i="4"/>
  <c r="F195" i="4"/>
  <c r="G194" i="4"/>
  <c r="F194" i="4"/>
  <c r="G193" i="4"/>
  <c r="F193" i="4"/>
  <c r="G192" i="4"/>
  <c r="F192" i="4"/>
  <c r="G191" i="4"/>
  <c r="G214" i="4" s="1"/>
  <c r="F191" i="4"/>
  <c r="F214" i="4" s="1"/>
  <c r="G190" i="4"/>
  <c r="F190" i="4"/>
  <c r="C187" i="4"/>
  <c r="F180" i="4"/>
  <c r="F174" i="4"/>
  <c r="F173" i="4"/>
  <c r="F172" i="4"/>
  <c r="F171" i="4"/>
  <c r="F170" i="4"/>
  <c r="F162" i="4"/>
  <c r="C161" i="4"/>
  <c r="F161" i="4" s="1"/>
  <c r="F160" i="4"/>
  <c r="F152" i="4"/>
  <c r="C151" i="4"/>
  <c r="F151" i="4" s="1"/>
  <c r="F150"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76" i="4"/>
  <c r="F72" i="4"/>
  <c r="F54" i="4"/>
  <c r="C44" i="4"/>
  <c r="F44" i="4" s="1"/>
  <c r="F36" i="4"/>
  <c r="F28" i="4"/>
  <c r="F15" i="4"/>
  <c r="C15" i="4"/>
  <c r="C312" i="10"/>
  <c r="C300" i="10"/>
  <c r="C299" i="10"/>
  <c r="C298" i="10"/>
  <c r="C297" i="10"/>
  <c r="C296" i="10"/>
  <c r="C295" i="10"/>
  <c r="C294" i="10"/>
  <c r="C293" i="10"/>
  <c r="D292" i="10"/>
  <c r="C292" i="10"/>
  <c r="C291" i="10"/>
  <c r="C290" i="10"/>
  <c r="C289" i="10"/>
  <c r="C288" i="10"/>
  <c r="G218" i="10"/>
  <c r="F218" i="10"/>
  <c r="C217" i="10"/>
  <c r="G217" i="10" s="1"/>
  <c r="G220" i="10" s="1"/>
  <c r="F193" i="10"/>
  <c r="F207" i="10" s="1"/>
  <c r="F208" i="10" s="1"/>
  <c r="C187" i="10"/>
  <c r="F187" i="10" s="1"/>
  <c r="C179" i="10"/>
  <c r="C193" i="10" s="1"/>
  <c r="C207" i="10" s="1"/>
  <c r="C208" i="10" s="1"/>
  <c r="F174" i="10"/>
  <c r="C167" i="10"/>
  <c r="F166" i="10" s="1"/>
  <c r="D166" i="10"/>
  <c r="F165" i="10"/>
  <c r="D165" i="10"/>
  <c r="F164" i="10"/>
  <c r="D164" i="10"/>
  <c r="C155" i="10"/>
  <c r="F138" i="10" s="1"/>
  <c r="F155" i="10" s="1"/>
  <c r="D138" i="10"/>
  <c r="C129" i="10"/>
  <c r="F112" i="10" s="1"/>
  <c r="F129" i="10" s="1"/>
  <c r="D112" i="10"/>
  <c r="D129" i="10" s="1"/>
  <c r="G112" i="10" s="1"/>
  <c r="G129" i="10" s="1"/>
  <c r="D100" i="10"/>
  <c r="C100" i="10"/>
  <c r="G99" i="10"/>
  <c r="F99" i="10"/>
  <c r="G98" i="10"/>
  <c r="F98" i="10"/>
  <c r="G97" i="10"/>
  <c r="F97" i="10"/>
  <c r="G96" i="10"/>
  <c r="F96" i="10"/>
  <c r="G95" i="10"/>
  <c r="F95" i="10"/>
  <c r="G94" i="10"/>
  <c r="F94" i="10"/>
  <c r="G93" i="10"/>
  <c r="G100" i="10" s="1"/>
  <c r="F93" i="10"/>
  <c r="F100" i="10" s="1"/>
  <c r="D77" i="10"/>
  <c r="G76" i="10" s="1"/>
  <c r="C77" i="10"/>
  <c r="G75" i="10"/>
  <c r="G73" i="10"/>
  <c r="F73" i="10"/>
  <c r="G71" i="10"/>
  <c r="C58" i="10"/>
  <c r="C56" i="10"/>
  <c r="F56" i="10" s="1"/>
  <c r="D45" i="10"/>
  <c r="F233" i="4" l="1"/>
  <c r="F231" i="4"/>
  <c r="F229" i="4"/>
  <c r="F225" i="4"/>
  <c r="F223" i="4"/>
  <c r="F221" i="4"/>
  <c r="F219" i="4"/>
  <c r="F232" i="4"/>
  <c r="F228" i="4"/>
  <c r="F224" i="4"/>
  <c r="F222" i="4"/>
  <c r="F230" i="4"/>
  <c r="F220" i="4"/>
  <c r="G233" i="4"/>
  <c r="G231" i="4"/>
  <c r="G229" i="4"/>
  <c r="G225" i="4"/>
  <c r="G223" i="4"/>
  <c r="G221" i="4"/>
  <c r="G219" i="4"/>
  <c r="G230" i="4"/>
  <c r="G220" i="4"/>
  <c r="G232" i="4"/>
  <c r="G228" i="4"/>
  <c r="G224" i="4"/>
  <c r="G222" i="4"/>
  <c r="F251" i="4"/>
  <c r="F241" i="4"/>
  <c r="F254" i="4"/>
  <c r="F252" i="4"/>
  <c r="F250" i="4"/>
  <c r="F246" i="4"/>
  <c r="F244" i="4"/>
  <c r="F242" i="4"/>
  <c r="F253" i="4"/>
  <c r="F247" i="4"/>
  <c r="F243" i="4"/>
  <c r="F255" i="4"/>
  <c r="F245" i="4"/>
  <c r="F76" i="10"/>
  <c r="F74" i="10"/>
  <c r="F72" i="10"/>
  <c r="F70" i="10"/>
  <c r="G254" i="4"/>
  <c r="G252" i="4"/>
  <c r="G250" i="4"/>
  <c r="G246" i="4"/>
  <c r="G244" i="4"/>
  <c r="G242" i="4"/>
  <c r="G253" i="4"/>
  <c r="G245" i="4"/>
  <c r="G251" i="4"/>
  <c r="G243" i="4"/>
  <c r="G255" i="4"/>
  <c r="G247" i="4"/>
  <c r="G241" i="4"/>
  <c r="C38" i="10"/>
  <c r="F53" i="10"/>
  <c r="F58" i="10" s="1"/>
  <c r="D167" i="10"/>
  <c r="G164" i="10"/>
  <c r="F71" i="10"/>
  <c r="F75" i="10"/>
  <c r="F167" i="10"/>
  <c r="G530" i="4"/>
  <c r="G528" i="4"/>
  <c r="G526" i="4"/>
  <c r="G523" i="4"/>
  <c r="G521" i="4"/>
  <c r="G519" i="4"/>
  <c r="G517" i="4"/>
  <c r="G618" i="4"/>
  <c r="G616" i="4"/>
  <c r="G614" i="4"/>
  <c r="G612" i="4"/>
  <c r="G610" i="4"/>
  <c r="G10" i="9"/>
  <c r="G30" i="9" s="1"/>
  <c r="F10" i="9"/>
  <c r="F30" i="9" s="1"/>
  <c r="D155" i="10"/>
  <c r="G138" i="10" s="1"/>
  <c r="G155" i="10" s="1"/>
  <c r="F348" i="4"/>
  <c r="F351" i="4"/>
  <c r="G488" i="4"/>
  <c r="G486" i="4"/>
  <c r="G484" i="4"/>
  <c r="G482" i="4"/>
  <c r="G480" i="4"/>
  <c r="G478" i="4"/>
  <c r="G476" i="4"/>
  <c r="G474" i="4"/>
  <c r="G472" i="4"/>
  <c r="G470" i="4"/>
  <c r="G468" i="4"/>
  <c r="G466" i="4"/>
  <c r="G489" i="4" s="1"/>
  <c r="G500" i="4"/>
  <c r="G527" i="4"/>
  <c r="G573" i="4"/>
  <c r="F177" i="10"/>
  <c r="F179" i="10" s="1"/>
  <c r="F217" i="10"/>
  <c r="F220" i="10" s="1"/>
  <c r="C220" i="10"/>
  <c r="F287" i="4"/>
  <c r="F292" i="4"/>
  <c r="F295" i="4"/>
  <c r="F300" i="4"/>
  <c r="F303" i="4"/>
  <c r="G304" i="4"/>
  <c r="G302" i="4"/>
  <c r="G300" i="4"/>
  <c r="G298" i="4"/>
  <c r="G296" i="4"/>
  <c r="G294" i="4"/>
  <c r="G292" i="4"/>
  <c r="G290" i="4"/>
  <c r="G288" i="4"/>
  <c r="F346" i="4"/>
  <c r="F353" i="4" s="1"/>
  <c r="F349" i="4"/>
  <c r="F358" i="4"/>
  <c r="F360" i="4" s="1"/>
  <c r="G359" i="4"/>
  <c r="G357" i="4"/>
  <c r="G360" i="4" s="1"/>
  <c r="G471" i="4"/>
  <c r="G479" i="4"/>
  <c r="G487" i="4"/>
  <c r="G498" i="4"/>
  <c r="G503" i="4"/>
  <c r="G522" i="4"/>
  <c r="G563" i="4"/>
  <c r="G571" i="4"/>
  <c r="G609" i="4"/>
  <c r="G617" i="4"/>
  <c r="G625" i="4"/>
  <c r="G623" i="4"/>
  <c r="D30" i="9"/>
  <c r="G508" i="4"/>
  <c r="G506" i="4"/>
  <c r="G504" i="4"/>
  <c r="G501" i="4"/>
  <c r="G499" i="4"/>
  <c r="G497" i="4"/>
  <c r="G495" i="4"/>
  <c r="G505" i="4"/>
  <c r="G352" i="4"/>
  <c r="G350" i="4"/>
  <c r="G348" i="4"/>
  <c r="G346" i="4"/>
  <c r="G353" i="4" s="1"/>
  <c r="F357" i="4"/>
  <c r="G516" i="4"/>
  <c r="G580" i="4"/>
  <c r="G578" i="4"/>
  <c r="G576" i="4"/>
  <c r="G574" i="4"/>
  <c r="G572" i="4"/>
  <c r="G570" i="4"/>
  <c r="G568" i="4"/>
  <c r="G566" i="4"/>
  <c r="G564" i="4"/>
  <c r="G70" i="10"/>
  <c r="G72" i="10"/>
  <c r="G74" i="10"/>
  <c r="G287" i="4"/>
  <c r="G305" i="4" s="1"/>
  <c r="F290" i="4"/>
  <c r="F293" i="4"/>
  <c r="G295" i="4"/>
  <c r="F298" i="4"/>
  <c r="G303" i="4"/>
  <c r="F347" i="4"/>
  <c r="G349" i="4"/>
  <c r="G358" i="4"/>
  <c r="G469" i="4"/>
  <c r="G477" i="4"/>
  <c r="G485" i="4"/>
  <c r="G496" i="4"/>
  <c r="G502" i="4" s="1"/>
  <c r="G520" i="4"/>
  <c r="G525" i="4"/>
  <c r="G529" i="4"/>
  <c r="G569" i="4"/>
  <c r="G577" i="4"/>
  <c r="G603" i="4"/>
  <c r="G601" i="4"/>
  <c r="G599" i="4"/>
  <c r="G597" i="4"/>
  <c r="G595" i="4"/>
  <c r="G593" i="4"/>
  <c r="G591" i="4"/>
  <c r="G604" i="4" s="1"/>
  <c r="G589" i="4"/>
  <c r="G587" i="4"/>
  <c r="G615" i="4"/>
  <c r="G624" i="4"/>
  <c r="G626" i="4" s="1"/>
  <c r="F503" i="4"/>
  <c r="F505" i="4"/>
  <c r="F525" i="4"/>
  <c r="F527" i="4"/>
  <c r="F248" i="4" l="1"/>
  <c r="G524" i="4"/>
  <c r="G248" i="4"/>
  <c r="G581" i="4"/>
  <c r="F305" i="4"/>
  <c r="G249" i="4"/>
  <c r="G77" i="10"/>
  <c r="G619" i="4"/>
  <c r="G165" i="10"/>
  <c r="G167" i="10" s="1"/>
  <c r="G166" i="10"/>
  <c r="F77" i="10"/>
  <c r="F249" i="4"/>
  <c r="G226" i="4"/>
  <c r="G227" i="4"/>
  <c r="F226" i="4"/>
  <c r="F227" i="4" s="1"/>
</calcChain>
</file>

<file path=xl/sharedStrings.xml><?xml version="1.0" encoding="utf-8"?>
<sst xmlns="http://schemas.openxmlformats.org/spreadsheetml/2006/main" count="2357" uniqueCount="1642">
  <si>
    <t>Harmonised Transparency Template</t>
  </si>
  <si>
    <t>2022 Version</t>
  </si>
  <si>
    <t>France</t>
  </si>
  <si>
    <t>Société Générale SFH</t>
  </si>
  <si>
    <t>Reporting Date: 28/02/23</t>
  </si>
  <si>
    <t>Cut-off Date: 28/02/23</t>
  </si>
  <si>
    <t>Index</t>
  </si>
  <si>
    <t>Worksheet A: HTT General</t>
  </si>
  <si>
    <t>Tab 1: Harmonised Transparency Template</t>
  </si>
  <si>
    <t>Worksheet B1: HTT Mortgage Assets</t>
  </si>
  <si>
    <t>Worksheet C: HTT Harmonised Glossary</t>
  </si>
  <si>
    <t>Worksheet E: Optional ECB-ECAIs data</t>
  </si>
  <si>
    <t xml:space="preserve">A. Harmonised Transparency Template - General Information </t>
  </si>
  <si>
    <t>HTT 2022</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</si>
  <si>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</si>
  <si>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</si>
  <si>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</si>
  <si>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</si>
  <si>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</si>
  <si>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</si>
  <si>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</si>
  <si>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</si>
  <si>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</si>
  <si>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</si>
  <si>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</si>
  <si>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</si>
  <si>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</si>
  <si>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</si>
  <si>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</si>
  <si>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</si>
  <si>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</si>
  <si>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http://www.societegenerale.com/fr/mesurer-notre-performance/investisseurs/investisseurs-dette</t>
  </si>
  <si>
    <t>G.1.1.4</t>
  </si>
  <si>
    <t>Cut-off date</t>
  </si>
  <si>
    <t>28/02/23</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</si>
  <si>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</si>
  <si>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</si>
  <si>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</si>
  <si>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</si>
  <si>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</si>
  <si>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</si>
  <si>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</si>
  <si>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</si>
  <si>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</si>
  <si>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</si>
  <si>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</si>
  <si>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</si>
  <si>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</si>
  <si>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</si>
  <si>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</si>
  <si>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</si>
  <si>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</si>
  <si>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http://www.ecbc.eu/legislation/list</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</si>
  <si>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</si>
  <si>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</si>
  <si>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</si>
  <si>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</si>
  <si>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</si>
  <si>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</si>
  <si>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</si>
  <si>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</si>
  <si>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</si>
  <si>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</si>
  <si>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</si>
  <si>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</si>
  <si>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</si>
  <si>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</si>
  <si>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</si>
  <si>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</si>
  <si>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</si>
  <si>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</si>
  <si>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</si>
  <si>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</si>
  <si>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</si>
  <si>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</si>
  <si>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</si>
  <si>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</si>
  <si>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</si>
  <si>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</si>
  <si>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"Legal" OC: As mentioned in SFH law.
"Committed" OC is equal to Contractual OC in order to reassure Rating Agencies.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</si>
  <si>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</si>
  <si>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</si>
  <si>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</si>
  <si>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</si>
  <si>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</si>
  <si>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</si>
  <si>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</si>
  <si>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</si>
  <si>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</si>
  <si>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</si>
  <si>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</si>
  <si>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</si>
  <si>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</si>
  <si>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</si>
  <si>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</si>
  <si>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</si>
  <si>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</si>
  <si>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</si>
  <si>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</si>
  <si>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</si>
  <si>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</si>
  <si>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</si>
  <si>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</si>
  <si>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</si>
  <si>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</si>
  <si>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</si>
  <si>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</si>
  <si>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</si>
  <si>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</si>
  <si>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</si>
  <si>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</si>
  <si>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</si>
  <si>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</si>
  <si>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</si>
  <si>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</si>
  <si>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</si>
  <si>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</si>
  <si>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</si>
  <si>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</si>
  <si>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</si>
  <si>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</si>
  <si>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</si>
  <si>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</si>
  <si>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</si>
  <si>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</si>
  <si>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</si>
  <si>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</si>
  <si>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</si>
  <si>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</si>
  <si>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</si>
  <si>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</si>
  <si>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</si>
  <si>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</si>
  <si>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</si>
  <si>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</si>
  <si>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</si>
  <si>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</si>
  <si>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</si>
  <si>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</si>
  <si>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</si>
  <si>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</si>
  <si>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</si>
  <si>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</si>
  <si>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</si>
  <si>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</si>
  <si>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</si>
  <si>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</si>
  <si>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</si>
  <si>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</si>
  <si>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</si>
  <si>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</si>
  <si>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</si>
  <si>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</si>
  <si>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</si>
  <si>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</si>
  <si>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</si>
  <si>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</si>
  <si>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</si>
  <si>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</si>
  <si>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</si>
  <si>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</si>
  <si>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</si>
  <si>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</si>
  <si>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</si>
  <si>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</si>
  <si>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</si>
  <si>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</si>
  <si>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</si>
  <si>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</si>
  <si>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</si>
  <si>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</si>
  <si>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</si>
  <si>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</si>
  <si>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</si>
  <si>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</si>
  <si>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</si>
  <si>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</si>
  <si>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</si>
  <si>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</si>
  <si>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</si>
  <si>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</si>
  <si>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</si>
  <si>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</si>
  <si>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</si>
  <si>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</si>
  <si>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</si>
  <si>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</si>
  <si>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</si>
  <si>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</si>
  <si>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</si>
  <si>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</si>
  <si>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</si>
  <si>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</si>
  <si>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</si>
  <si>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</si>
  <si>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</si>
  <si>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</si>
  <si>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</si>
  <si>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</si>
  <si>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</si>
  <si>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</si>
  <si>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</si>
  <si>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</si>
  <si>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</si>
  <si>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</si>
  <si>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</si>
  <si>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</si>
  <si>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</si>
  <si>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</si>
  <si>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</si>
  <si>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</si>
  <si>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</si>
  <si>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</si>
  <si>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</si>
  <si>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</si>
  <si>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</si>
  <si>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</si>
  <si>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</si>
  <si>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</si>
  <si>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</si>
  <si>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</si>
  <si>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</si>
  <si>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</si>
  <si>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</si>
  <si>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</si>
  <si>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</si>
  <si>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</si>
  <si>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</si>
  <si>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</si>
  <si>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</si>
  <si>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</si>
  <si>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</si>
  <si>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</si>
  <si>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</si>
  <si>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</si>
  <si>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</si>
  <si>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</si>
  <si>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</si>
  <si>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</si>
  <si>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</si>
  <si>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</si>
  <si>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</si>
  <si>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</si>
  <si>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</si>
  <si>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</si>
  <si>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</si>
  <si>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</si>
  <si>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</si>
  <si>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</si>
  <si>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</si>
  <si>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</si>
  <si>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</si>
  <si>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</si>
  <si>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</si>
  <si>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</si>
  <si>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</si>
  <si>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</si>
  <si>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</si>
  <si>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</si>
  <si>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</si>
  <si>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</si>
  <si>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</si>
  <si>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</si>
  <si>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</si>
  <si>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</si>
  <si>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</si>
  <si>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</si>
  <si>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</si>
  <si>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</si>
  <si>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</si>
  <si>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</si>
  <si>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</si>
  <si>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</si>
  <si>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</si>
  <si>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</si>
  <si>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</si>
  <si>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</si>
  <si>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</si>
  <si>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</si>
  <si>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</si>
  <si>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</si>
  <si>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</si>
  <si>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</si>
  <si>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</si>
  <si>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</si>
  <si>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</si>
  <si>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</si>
  <si>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</si>
  <si>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</si>
  <si>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</si>
  <si>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</si>
  <si>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</si>
  <si>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</si>
  <si>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</si>
  <si>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</si>
  <si>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</si>
  <si>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</si>
  <si>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</si>
  <si>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</si>
  <si>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</si>
  <si>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</si>
  <si>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</si>
  <si>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</si>
  <si>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</si>
  <si>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</si>
  <si>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</si>
  <si>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</si>
  <si>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</si>
  <si>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</si>
  <si>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</si>
  <si>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</si>
  <si>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</si>
  <si>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</si>
  <si>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</si>
  <si>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</si>
  <si>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</si>
  <si>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</si>
  <si>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</si>
  <si>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</si>
  <si>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</si>
  <si>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</si>
  <si>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</si>
  <si>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</si>
  <si>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</si>
  <si>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</si>
  <si>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</si>
  <si>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</si>
  <si>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</si>
  <si>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</si>
  <si>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</si>
  <si>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</si>
  <si>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</si>
  <si>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</si>
  <si>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</si>
  <si>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</si>
  <si>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</si>
  <si>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</si>
  <si>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</si>
  <si>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</si>
  <si>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</si>
  <si>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</si>
  <si>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</si>
  <si>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</si>
  <si>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</si>
  <si>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</si>
  <si>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</si>
  <si>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https://coveredbondlabel.com/issuer/83/</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</si>
  <si>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</si>
  <si>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</si>
  <si>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</si>
  <si>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</si>
  <si>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</si>
  <si>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</si>
  <si>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</si>
  <si>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</si>
  <si>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</si>
  <si>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</si>
  <si>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</si>
  <si>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</si>
  <si>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</si>
  <si>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</si>
  <si>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</si>
  <si>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</si>
  <si>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</si>
  <si>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</si>
  <si>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</si>
  <si>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</si>
  <si>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</si>
  <si>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</si>
  <si>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</si>
  <si>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</si>
  <si>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</si>
  <si>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</si>
  <si>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</si>
  <si>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</si>
  <si>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</si>
  <si>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</si>
  <si>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</si>
  <si>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</si>
  <si>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</si>
  <si>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</si>
  <si>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</si>
  <si>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</si>
  <si>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</si>
  <si>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</si>
  <si>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</si>
  <si>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</si>
  <si>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</si>
  <si>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</si>
  <si>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</si>
  <si>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</si>
  <si>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</si>
  <si>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</si>
  <si>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</si>
  <si>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</si>
  <si>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</si>
  <si>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</si>
  <si>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</si>
  <si>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</si>
  <si>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</si>
  <si>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</si>
  <si>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</si>
  <si>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</si>
  <si>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</si>
  <si>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</si>
  <si>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</si>
  <si>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</si>
  <si>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</si>
  <si>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</si>
  <si>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</si>
  <si>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</si>
  <si>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</si>
  <si>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</si>
  <si>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</si>
  <si>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</si>
  <si>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</si>
  <si>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</si>
  <si>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</si>
  <si>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</si>
  <si>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</si>
  <si>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</si>
  <si>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</si>
  <si>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</si>
  <si>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</si>
  <si>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</si>
  <si>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</si>
  <si>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</si>
  <si>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</si>
  <si>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</si>
  <si>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</si>
  <si>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</si>
  <si>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</si>
  <si>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</si>
  <si>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</si>
  <si>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</si>
  <si>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</si>
  <si>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</si>
  <si>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</si>
  <si>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</si>
  <si>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</si>
  <si>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</si>
  <si>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</si>
  <si>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</si>
  <si>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</si>
  <si>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</si>
  <si>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</si>
  <si>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</si>
  <si>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</si>
  <si>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</si>
  <si>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</si>
  <si>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</si>
  <si>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</si>
  <si>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</si>
  <si>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</si>
  <si>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</si>
  <si>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</si>
  <si>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</si>
  <si>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</si>
  <si>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</si>
  <si>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</si>
  <si>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</si>
  <si>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</si>
  <si>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</si>
  <si>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</si>
  <si>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</si>
  <si>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</si>
  <si>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</si>
  <si>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</si>
  <si>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</si>
  <si>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</si>
  <si>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</si>
  <si>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</si>
  <si>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</si>
  <si>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</si>
  <si>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</si>
  <si>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</si>
  <si>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</si>
  <si>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</si>
  <si>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</si>
  <si>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</si>
  <si>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</si>
  <si>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</si>
  <si>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</si>
  <si>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</si>
  <si>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</si>
  <si>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</si>
  <si>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</si>
  <si>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</si>
  <si>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</si>
  <si>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</si>
  <si>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</si>
  <si>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</si>
  <si>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</si>
  <si>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</si>
  <si>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</si>
  <si>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</si>
  <si>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</si>
  <si>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</si>
  <si>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</si>
  <si>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</si>
  <si>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</si>
  <si>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</si>
  <si>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</si>
  <si>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</si>
  <si>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</si>
  <si>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</si>
  <si>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</si>
  <si>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</si>
  <si>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</si>
  <si>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</si>
  <si>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</si>
  <si>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</si>
  <si>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</si>
  <si>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</si>
  <si>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</si>
  <si>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</si>
  <si>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</si>
  <si>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</si>
  <si>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</si>
  <si>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</si>
  <si>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</si>
  <si>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</si>
  <si>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</si>
  <si>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</si>
  <si>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</si>
  <si>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</si>
  <si>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</si>
  <si>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</si>
  <si>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</si>
  <si>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</si>
  <si>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</si>
  <si>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</si>
  <si>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</si>
  <si>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</si>
  <si>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</si>
  <si>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</si>
  <si>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</si>
  <si>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</si>
  <si>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</si>
  <si>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</si>
  <si>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</si>
  <si>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</si>
  <si>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</si>
  <si>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</si>
  <si>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</si>
  <si>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</si>
  <si>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</si>
  <si>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</si>
  <si>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</si>
  <si>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</si>
  <si>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</si>
  <si>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</si>
  <si>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</si>
  <si>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</si>
  <si>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</si>
  <si>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</si>
  <si>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</si>
  <si>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</si>
  <si>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</si>
  <si>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</si>
  <si>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</si>
  <si>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</si>
  <si>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</si>
  <si>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</si>
  <si>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</si>
  <si>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</si>
  <si>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</si>
  <si>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</si>
  <si>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</si>
  <si>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</si>
  <si>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</si>
  <si>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</si>
  <si>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</si>
  <si>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</si>
  <si>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</si>
  <si>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</si>
  <si>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</si>
  <si>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</si>
  <si>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</si>
  <si>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</si>
  <si>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</si>
  <si>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</si>
  <si>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</si>
  <si>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</si>
  <si>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</si>
  <si>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</si>
  <si>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</si>
  <si>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</si>
  <si>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</si>
  <si>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</si>
  <si>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</si>
  <si>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</si>
  <si>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</si>
  <si>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</si>
  <si>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</si>
  <si>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</si>
  <si>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</si>
  <si>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</si>
  <si>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</si>
  <si>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</si>
  <si>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</si>
  <si>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</si>
  <si>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</si>
  <si>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</si>
  <si>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</si>
  <si>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</si>
  <si>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</si>
  <si>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</si>
  <si>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</si>
  <si>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</si>
  <si>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</si>
  <si>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</si>
  <si>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</si>
  <si>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</si>
  <si>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</si>
  <si>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</si>
  <si>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</si>
  <si>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</si>
  <si>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</si>
  <si>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</si>
  <si>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</si>
  <si>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</si>
  <si>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</si>
  <si>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</si>
  <si>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</si>
  <si>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</si>
  <si>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</si>
  <si>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</si>
  <si>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</si>
  <si>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</si>
  <si>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</si>
  <si>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</si>
  <si>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</si>
  <si>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</si>
  <si>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</si>
  <si>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</si>
  <si>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</si>
  <si>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</si>
  <si>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</si>
  <si>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</si>
  <si>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</si>
  <si>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</si>
  <si>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</si>
  <si>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</si>
  <si>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</si>
  <si>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</si>
  <si>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</si>
  <si>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</si>
  <si>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</si>
  <si>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</si>
  <si>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</si>
  <si>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</si>
  <si>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</si>
  <si>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</si>
  <si>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</si>
  <si>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</si>
  <si>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</si>
  <si>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</si>
  <si>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</si>
  <si>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</si>
  <si>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</si>
  <si>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</si>
  <si>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 de Loire</t>
  </si>
  <si>
    <t>M.7.5.5</t>
  </si>
  <si>
    <t>Corse</t>
  </si>
  <si>
    <t>M.7.5.6</t>
  </si>
  <si>
    <t>DOM-TOM</t>
  </si>
  <si>
    <t>M.7.5.7</t>
  </si>
  <si>
    <t>Grand Est</t>
  </si>
  <si>
    <t>M.7.5.8</t>
  </si>
  <si>
    <t>Hauts-de-France</t>
  </si>
  <si>
    <t>M.7.5.9</t>
  </si>
  <si>
    <t>Ile-de-France</t>
  </si>
  <si>
    <t>M.7.5.10</t>
  </si>
  <si>
    <t>Normandie</t>
  </si>
  <si>
    <t>M.7.5.11</t>
  </si>
  <si>
    <t>Nouvelle-Aquitaine</t>
  </si>
  <si>
    <t>M.7.5.12</t>
  </si>
  <si>
    <t>Occitanie</t>
  </si>
  <si>
    <t>M.7.5.13</t>
  </si>
  <si>
    <t>Pays de la Loire</t>
  </si>
  <si>
    <t>M.7.5.14</t>
  </si>
  <si>
    <t>Provence-Alpes-Côte d'Azur</t>
  </si>
  <si>
    <t>M.7.5.15</t>
  </si>
  <si>
    <t>Unknown</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</si>
  <si>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</si>
  <si>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</si>
  <si>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</si>
  <si>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</si>
  <si>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</si>
  <si>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</si>
  <si>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</si>
  <si>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</si>
  <si>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</si>
  <si>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</si>
  <si>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</si>
  <si>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</si>
  <si>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</si>
  <si>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</si>
  <si>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</si>
  <si>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</si>
  <si>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</si>
  <si>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</si>
  <si>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</si>
  <si>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</si>
  <si>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</si>
  <si>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</si>
  <si>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</si>
  <si>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</si>
  <si>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</si>
  <si>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</si>
  <si>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</si>
  <si>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</si>
  <si>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</si>
  <si>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</si>
  <si>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</si>
  <si>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</si>
  <si>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</si>
  <si>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</si>
  <si>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</si>
  <si>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</si>
  <si>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</si>
  <si>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</si>
  <si>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</si>
  <si>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</si>
  <si>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</si>
  <si>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</si>
  <si>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</si>
  <si>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</si>
  <si>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</si>
  <si>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</si>
  <si>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</si>
  <si>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</si>
  <si>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</si>
  <si>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</si>
  <si>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</si>
  <si>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</si>
  <si>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</si>
  <si>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</si>
  <si>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</si>
  <si>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</si>
  <si>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</si>
  <si>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</si>
  <si>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</si>
  <si>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</si>
  <si>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</si>
  <si>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</si>
  <si>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</si>
  <si>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</si>
  <si>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</si>
  <si>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</si>
  <si>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</si>
  <si>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</si>
  <si>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</si>
  <si>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</si>
  <si>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</si>
  <si>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</si>
  <si>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</si>
  <si>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</si>
  <si>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</si>
  <si>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</si>
  <si>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</si>
  <si>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</si>
  <si>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</si>
  <si>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</si>
  <si>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</si>
  <si>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</si>
  <si>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</si>
  <si>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</si>
  <si>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</si>
  <si>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</si>
  <si>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</si>
  <si>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</si>
  <si>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</si>
  <si>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&gt; 0 - &lt;= 0.2</t>
  </si>
  <si>
    <t>M.7A.10.3</t>
  </si>
  <si>
    <t>&gt; 0.2 - &lt;= 0.4</t>
  </si>
  <si>
    <t>M.7A.10.4</t>
  </si>
  <si>
    <t>&gt; 0.4 - &lt;= 0.6</t>
  </si>
  <si>
    <t>M.7A.10.5</t>
  </si>
  <si>
    <t>&gt; 0.6 - &lt;= 0.8</t>
  </si>
  <si>
    <t>M.7A.10.6</t>
  </si>
  <si>
    <t>&gt; 0.8 - &lt;= 1</t>
  </si>
  <si>
    <t>M.7A.10.7</t>
  </si>
  <si>
    <t>&gt; 1</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</si>
  <si>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</si>
  <si>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</si>
  <si>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</si>
  <si>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</si>
  <si>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</si>
  <si>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</si>
  <si>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</si>
  <si>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</si>
  <si>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</si>
  <si>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</si>
  <si>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</si>
  <si>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</si>
  <si>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</si>
  <si>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</si>
  <si>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</si>
  <si>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</si>
  <si>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</si>
  <si>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</si>
  <si>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</si>
  <si>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</si>
  <si>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</si>
  <si>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</si>
  <si>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</si>
  <si>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</si>
  <si>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</si>
  <si>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</si>
  <si>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</si>
  <si>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</si>
  <si>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</si>
  <si>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</si>
  <si>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</si>
  <si>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</si>
  <si>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</si>
  <si>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</si>
  <si>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</si>
  <si>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</si>
  <si>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</si>
  <si>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</si>
  <si>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</si>
  <si>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</si>
  <si>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</si>
  <si>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</si>
  <si>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</si>
  <si>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</si>
  <si>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</si>
  <si>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</si>
  <si>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</si>
  <si>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</si>
  <si>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</si>
  <si>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</si>
  <si>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</si>
  <si>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</si>
  <si>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</si>
  <si>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</si>
  <si>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</si>
  <si>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</si>
  <si>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</si>
  <si>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</si>
  <si>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</si>
  <si>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</si>
  <si>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</si>
  <si>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</si>
  <si>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</si>
  <si>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</si>
  <si>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</si>
  <si>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</si>
  <si>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</si>
  <si>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</si>
  <si>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</si>
  <si>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</si>
  <si>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</si>
  <si>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</si>
  <si>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</si>
  <si>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</si>
  <si>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</si>
  <si>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</si>
  <si>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</si>
  <si>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</si>
  <si>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</si>
  <si>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</si>
  <si>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</si>
  <si>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</si>
  <si>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</si>
  <si>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</si>
  <si>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</si>
  <si>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</si>
  <si>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</si>
  <si>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</si>
  <si>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</si>
  <si>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</si>
  <si>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</si>
  <si>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</si>
  <si>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</si>
  <si>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</si>
  <si>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</si>
  <si>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</si>
  <si>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</si>
  <si>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</si>
  <si>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</si>
  <si>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</si>
  <si>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</si>
  <si>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</si>
  <si>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</si>
  <si>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</si>
  <si>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</si>
  <si>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</si>
  <si>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</si>
  <si>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</si>
  <si>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</si>
  <si>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</si>
  <si>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</si>
  <si>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</si>
  <si>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</si>
  <si>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</si>
  <si>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</si>
  <si>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</si>
  <si>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</si>
  <si>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</si>
  <si>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</si>
  <si>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</si>
  <si>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</si>
  <si>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</si>
  <si>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</si>
  <si>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</si>
  <si>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</si>
  <si>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</si>
  <si>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</si>
  <si>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</si>
  <si>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</si>
  <si>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</si>
  <si>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</si>
  <si>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</si>
  <si>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</si>
  <si>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</si>
  <si>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</si>
  <si>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</si>
  <si>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</si>
  <si>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</si>
  <si>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</si>
  <si>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</si>
  <si>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</si>
  <si>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</si>
  <si>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</si>
  <si>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</si>
  <si>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</si>
  <si>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</si>
  <si>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</si>
  <si>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</si>
  <si>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</si>
  <si>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</si>
  <si>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</si>
  <si>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</si>
  <si>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</si>
  <si>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</si>
  <si>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</si>
  <si>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</si>
  <si>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</si>
  <si>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</si>
  <si>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</si>
  <si>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</si>
  <si>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</si>
  <si>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</si>
  <si>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</si>
  <si>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</si>
  <si>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</si>
  <si>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</si>
  <si>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</si>
  <si>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</si>
  <si>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</si>
  <si>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</si>
  <si>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</si>
  <si>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</si>
  <si>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</si>
  <si>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</si>
  <si>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</si>
  <si>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</si>
  <si>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</si>
  <si>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</si>
  <si>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</si>
  <si>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</si>
  <si>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</si>
  <si>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</si>
  <si>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</si>
  <si>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</si>
  <si>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</si>
  <si>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</si>
  <si>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</si>
  <si>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</si>
  <si>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</si>
  <si>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</si>
  <si>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</si>
  <si>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</si>
  <si>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</si>
  <si>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</si>
  <si>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</si>
  <si>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</si>
  <si>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</si>
  <si>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</si>
  <si>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</si>
  <si>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</si>
  <si>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</si>
  <si>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</si>
  <si>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</si>
  <si>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</si>
  <si>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</si>
  <si>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</si>
  <si>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</si>
  <si>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</si>
  <si>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</si>
  <si>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</si>
  <si>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OM.7A.19.1</t>
  </si>
  <si>
    <t>OM.7A.19.2</t>
  </si>
  <si>
    <t>OM.7A.19.3</t>
  </si>
  <si>
    <t>OM.7A.19.4</t>
  </si>
  <si>
    <t>OM.7A.19.5</t>
  </si>
  <si>
    <t>OM.7A.19.6</t>
  </si>
  <si>
    <t>OM.7A.19.7</t>
  </si>
  <si>
    <t>OM.7A.19.8</t>
  </si>
  <si>
    <t>OM.7A.19.9</t>
  </si>
  <si>
    <t>OM.7A.19.10</t>
  </si>
  <si>
    <t>OM.7A.19.11</t>
  </si>
  <si>
    <t>OM.7A.19.12</t>
  </si>
  <si>
    <t>OM.7A.19.13</t>
  </si>
  <si>
    <t>OM.7A.19.14</t>
  </si>
  <si>
    <t>OM.7A.19.15</t>
  </si>
  <si>
    <t>OM.7A.19.16</t>
  </si>
  <si>
    <t>OM.7A.19.17</t>
  </si>
  <si>
    <t>OM.7A.19.18</t>
  </si>
  <si>
    <t>OM.7A.19.19</t>
  </si>
  <si>
    <t>OM.7A.19.20</t>
  </si>
  <si>
    <t>OM.7A.19.21</t>
  </si>
  <si>
    <t>OM.7A.19.22</t>
  </si>
  <si>
    <t>OM.7A.19.23</t>
  </si>
  <si>
    <t>OM.7A.19.24</t>
  </si>
  <si>
    <t>OM.7A.19.25</t>
  </si>
  <si>
    <t>OM.7A.19.26</t>
  </si>
  <si>
    <t>OM.7A.19.27</t>
  </si>
  <si>
    <t>OM.7A.19.28</t>
  </si>
  <si>
    <t>OM.7A.19.29</t>
  </si>
  <si>
    <t>OM.7A.19.30</t>
  </si>
  <si>
    <t>OM.7A.19.31</t>
  </si>
  <si>
    <t>OM.7A.19.32</t>
  </si>
  <si>
    <t>OM.7A.19.33</t>
  </si>
  <si>
    <t>OM.7A.19.34</t>
  </si>
  <si>
    <t>OM.7A.19.35</t>
  </si>
  <si>
    <t>OM.7A.19.36</t>
  </si>
  <si>
    <t>OM.7A.19.37</t>
  </si>
  <si>
    <t>OM.7A.19.38</t>
  </si>
  <si>
    <t>OM.7A.19.39</t>
  </si>
  <si>
    <t>OM.7A.19.40</t>
  </si>
  <si>
    <t>OM.7A.19.41</t>
  </si>
  <si>
    <t>OM.7A.19.42</t>
  </si>
  <si>
    <t>OM.7A.19.43</t>
  </si>
  <si>
    <t>OM.7A.19.44</t>
  </si>
  <si>
    <t>OM.7A.19.45</t>
  </si>
  <si>
    <t>OM.7A.19.46</t>
  </si>
  <si>
    <t>OM.7A.19.47</t>
  </si>
  <si>
    <t>OM.7A.19.48</t>
  </si>
  <si>
    <t>OM.7A.19.49</t>
  </si>
  <si>
    <t>OM.7A.19.50</t>
  </si>
  <si>
    <t xml:space="preserve">20. CO2 emission (kg of CO2 per year) - optional </t>
  </si>
  <si>
    <t>M.7A.20.1</t>
  </si>
  <si>
    <t>[For completion]</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</si>
  <si>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</si>
  <si>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</si>
  <si>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</si>
  <si>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</si>
  <si>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</si>
  <si>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</si>
  <si>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</si>
  <si>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</si>
  <si>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</si>
  <si>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</si>
  <si>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</si>
  <si>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</si>
  <si>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</si>
  <si>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</si>
  <si>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</si>
  <si>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</si>
  <si>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</si>
  <si>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</si>
  <si>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</si>
  <si>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</si>
  <si>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</si>
  <si>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</si>
  <si>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</si>
  <si>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</si>
  <si>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</si>
  <si>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</si>
  <si>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</si>
  <si>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</si>
  <si>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</si>
  <si>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</si>
  <si>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</si>
  <si>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</si>
  <si>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</si>
  <si>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</si>
  <si>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</si>
  <si>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</si>
  <si>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</si>
  <si>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</si>
  <si>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</si>
  <si>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</si>
  <si>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</si>
  <si>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</si>
  <si>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</si>
  <si>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</si>
  <si>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</si>
  <si>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</si>
  <si>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</si>
  <si>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</si>
  <si>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</si>
  <si>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</si>
  <si>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</si>
  <si>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</si>
  <si>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</si>
  <si>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</si>
  <si>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</si>
  <si>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</si>
  <si>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</si>
  <si>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</si>
  <si>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</si>
  <si>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</si>
  <si>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</si>
  <si>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</si>
  <si>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</si>
  <si>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</si>
  <si>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</si>
  <si>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</si>
  <si>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</si>
  <si>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</si>
  <si>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</si>
  <si>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</si>
  <si>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</si>
  <si>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</si>
  <si>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</si>
  <si>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</si>
  <si>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</si>
  <si>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22.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</si>
  <si>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</si>
  <si>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</si>
  <si>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</si>
  <si>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</si>
  <si>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</si>
  <si>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</si>
  <si>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</si>
  <si>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</si>
  <si>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</si>
  <si>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</si>
  <si>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</si>
  <si>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</si>
  <si>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</si>
  <si>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</si>
  <si>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</si>
  <si>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</si>
  <si>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</si>
  <si>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</si>
  <si>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</si>
  <si>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23.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</si>
  <si>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</si>
  <si>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</si>
  <si>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</si>
  <si>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</si>
  <si>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</si>
  <si>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</si>
  <si>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</si>
  <si>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</si>
  <si>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</si>
  <si>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</si>
  <si>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</si>
  <si>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</si>
  <si>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</si>
  <si>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</si>
  <si>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</si>
  <si>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</si>
  <si>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</si>
  <si>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</si>
  <si>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</si>
  <si>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24. Breakdown by Type</t>
  </si>
  <si>
    <t>% Commercial loans</t>
  </si>
  <si>
    <t>M.7B.23.1</t>
  </si>
  <si>
    <t>Retail</t>
  </si>
  <si>
    <t>M.7B.23.2</t>
  </si>
  <si>
    <t>Office</t>
  </si>
  <si>
    <t>M.7B.23.3</t>
  </si>
  <si>
    <t>Hotel/Tourism</t>
  </si>
  <si>
    <t>M.7B.23.4</t>
  </si>
  <si>
    <t>Shopping malls</t>
  </si>
  <si>
    <t>M.7B.23.5</t>
  </si>
  <si>
    <t>Industry</t>
  </si>
  <si>
    <t>M.7B.23.6</t>
  </si>
  <si>
    <t>Agriculture</t>
  </si>
  <si>
    <t>M.7B.23.7</t>
  </si>
  <si>
    <t>Other commercially used</t>
  </si>
  <si>
    <t>M.7B.23.8</t>
  </si>
  <si>
    <t xml:space="preserve">Hospital </t>
  </si>
  <si>
    <t>M.7B.23.9</t>
  </si>
  <si>
    <t xml:space="preserve">School </t>
  </si>
  <si>
    <t>M.7B.23.10</t>
  </si>
  <si>
    <t>other RE with a social relevant purpose</t>
  </si>
  <si>
    <t>M.7B.23.11</t>
  </si>
  <si>
    <t>Land</t>
  </si>
  <si>
    <t>M.7B.23.12</t>
  </si>
  <si>
    <t>Property developers / Bulding under construction</t>
  </si>
  <si>
    <t>M.7B.23.13</t>
  </si>
  <si>
    <t>OM.7B.23.1</t>
  </si>
  <si>
    <t>o/w Cultural purposes</t>
  </si>
  <si>
    <t>OM.7B.23.2</t>
  </si>
  <si>
    <t>OM.7B.23.3</t>
  </si>
  <si>
    <t>OM.7B.23.4</t>
  </si>
  <si>
    <t>OM.7B.23.5</t>
  </si>
  <si>
    <t>OM.7B.23.6</t>
  </si>
  <si>
    <t>OM.7B.23.7</t>
  </si>
  <si>
    <t>OM.7B.23.8</t>
  </si>
  <si>
    <t>OM.7B.23.9</t>
  </si>
  <si>
    <t>OM.7B.23.10</t>
  </si>
  <si>
    <t>OM.7B.23.11</t>
  </si>
  <si>
    <t>OM.7B.23.12</t>
  </si>
  <si>
    <t>OM.7B.23.13</t>
  </si>
  <si>
    <t>OM.7B.23.14</t>
  </si>
  <si>
    <t>25. EPC  Information of the financed CRE - optional</t>
  </si>
  <si>
    <t>Number of CRE</t>
  </si>
  <si>
    <t>% No. of CRE</t>
  </si>
  <si>
    <t>M.7B.24.1</t>
  </si>
  <si>
    <t>M.7B.24.2</t>
  </si>
  <si>
    <t>M.7B.24.3</t>
  </si>
  <si>
    <t>M.7B.24.4</t>
  </si>
  <si>
    <t>M.7B.24.5</t>
  </si>
  <si>
    <t>M.7B.24.6</t>
  </si>
  <si>
    <t>M.7B.24.7</t>
  </si>
  <si>
    <t>M.7B.24.8</t>
  </si>
  <si>
    <t>M.7B.24.9</t>
  </si>
  <si>
    <t>M.7B.24.10</t>
  </si>
  <si>
    <t>M.7B.24.11</t>
  </si>
  <si>
    <t>M.7B.24.12</t>
  </si>
  <si>
    <t>M.7B.24.13</t>
  </si>
  <si>
    <t>M.7B.24.14</t>
  </si>
  <si>
    <t>M.7B.24.15</t>
  </si>
  <si>
    <t>M.7B.24.16</t>
  </si>
  <si>
    <t>M.7B.24.17</t>
  </si>
  <si>
    <t>M.7B.24.18</t>
  </si>
  <si>
    <t>M.7B.24.19</t>
  </si>
  <si>
    <t>OM.7B.24.1</t>
  </si>
  <si>
    <t>OM.7B.24.2</t>
  </si>
  <si>
    <t>OM.7B.24.3</t>
  </si>
  <si>
    <t>26. Average energy use intensity (kWh/m2 per year) - optional</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</si>
  <si>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</si>
  <si>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</si>
  <si>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</si>
  <si>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</si>
  <si>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</si>
  <si>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</si>
  <si>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</si>
  <si>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</si>
  <si>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</si>
  <si>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</si>
  <si>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</si>
  <si>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</si>
  <si>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</si>
  <si>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</si>
  <si>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</si>
  <si>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</si>
  <si>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</si>
  <si>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</si>
  <si>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</si>
  <si>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</si>
  <si>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</si>
  <si>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</si>
  <si>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27. CRE Age Structure - optional</t>
  </si>
  <si>
    <t>M.7B.26.1</t>
  </si>
  <si>
    <t>M.7B.26.2</t>
  </si>
  <si>
    <t>M.7B.26.3</t>
  </si>
  <si>
    <t>M.7B.26.4</t>
  </si>
  <si>
    <t>M.7B.26.5</t>
  </si>
  <si>
    <t>M.7B.26.6</t>
  </si>
  <si>
    <t>M.7B.26.7</t>
  </si>
  <si>
    <t>M.7B.26.8</t>
  </si>
  <si>
    <t>M.7B.26.9</t>
  </si>
  <si>
    <t>M.7B.26.10</t>
  </si>
  <si>
    <t>M.7B.26.11</t>
  </si>
  <si>
    <t>OM.7B.26.1</t>
  </si>
  <si>
    <t>28. New Commercial Property - optional</t>
  </si>
  <si>
    <t>M.7B.27.1</t>
  </si>
  <si>
    <t>M.7B.27.2</t>
  </si>
  <si>
    <t>Existing Property</t>
  </si>
  <si>
    <t>M.7B.27.3</t>
  </si>
  <si>
    <t>M.7B.27.4</t>
  </si>
  <si>
    <t>M.7B.27.5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</si>
  <si>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</si>
  <si>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</si>
  <si>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</si>
  <si>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</si>
  <si>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</si>
  <si>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</si>
  <si>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</si>
  <si>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</si>
  <si>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</si>
  <si>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</si>
  <si>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</si>
  <si>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</si>
  <si>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</si>
  <si>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</si>
  <si>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</si>
  <si>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</si>
  <si>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</si>
  <si>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</si>
  <si>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</si>
  <si>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</si>
  <si>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</si>
  <si>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</si>
  <si>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</si>
  <si>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</si>
  <si>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</si>
  <si>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Actual</t>
  </si>
  <si>
    <r>
      <t xml:space="preserve">Nominal Overcollateralisation "OC" ratio :
</t>
    </r>
    <r>
      <rPr>
        <sz val="11"/>
        <rFont val="Calibri"/>
        <family val="2"/>
        <scheme val="minor"/>
      </rPr>
      <t>The OC ratio as established to comply with contractual and rating agencies minimum requirements is a nominal rate calculated by dividing the nominal outstanding amount of eligible assets (substitute assets and accrued
interests excluded) by the nominal amount of covered bonds (after taking into account if any interest rate or currency swaps and accrued interests excluded).
The most restricting OC rate required by the rating agencies is disclosed in this report.</t>
    </r>
  </si>
  <si>
    <t>HG.1.2</t>
  </si>
  <si>
    <t>OC Calculation: Legal minimum</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</si>
  <si>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priviledged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2014), 
a cap on intragroup exposure has been set at 25% of non-privileged resources and the legal minimum collateralisation raised to 105%, from 102%, on a nominal basis.
The legislation requires that a legal coverage ratio is calculated a posteriori on the basis of the audited accounting figures twice a year : as of December 31st and June 30th and on unaudited accounting figures as of March 31st and September 30th.
These legal ratios are audited and available within a period of three months following the calculation reference date. 
The last audited ratio is provided as an additional information.
As a consequence, the current ratio, calculated on a quarterly basis,  is provisionnal / unaudited when the report is published and is based on forecast amounts as of the end of each quarter, calculated in the frame of the approval of the funding programme of the issuer.</t>
    </r>
  </si>
  <si>
    <t>HG.1.3</t>
  </si>
  <si>
    <t>OC Calculation: Committed</t>
  </si>
  <si>
    <r>
      <rPr>
        <b/>
        <u/>
        <sz val="11"/>
        <rFont val="Calibri"/>
        <family val="2"/>
        <scheme val="minor"/>
      </rPr>
      <t>"Committed" OC</t>
    </r>
    <r>
      <rPr>
        <sz val="11"/>
        <rFont val="Calibri"/>
        <family val="2"/>
        <scheme val="minor"/>
      </rPr>
      <t xml:space="preserve"> is equal to Contractual OC in order to reassure Rating Agencies.</t>
    </r>
  </si>
  <si>
    <t>HG.1.4</t>
  </si>
  <si>
    <t>Interest Rate Types</t>
  </si>
  <si>
    <t>Interest Rate Types in the cover-pool of SG SFH are mainly fixed interest rates, and also floating interest rates.
"Floating" includes loans with with interest rate reset periods exceeding one year (e.g. loan indexed on CMS 5Y with an interest rate reset every five years).
"Mixed" is used for loans with a combination of fixed, capped or floating periods (e.g. 10 years initial fixed rate switching to floating).
Interest Rate Types of the Covered Bonds of SG SFH are mainly Fixed coupon, and also Floating coupon mainly based on EIBEUR3M.
Interest Rate Types of the Assets of SG SFH are mainly Fixed interest rates, and also Floating interest rates.</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</si>
  <si>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</si>
  <si>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</si>
  <si>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Regarding  soft bullet covered bonds, contractual maturity is calculated according to the initital legal final maturity without any extension.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
Regarding  soft bullet covered bonds, expected maturity is calculated according to the legal final maturity including the extended maturity of 1 year.</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</si>
  <si>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</si>
  <si>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</si>
  <si>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</si>
  <si>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</si>
  <si>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LTVs: Definition</t>
  </si>
  <si>
    <r>
      <t xml:space="preserve">Unindexed current LTV :
</t>
    </r>
    <r>
      <rPr>
        <sz val="11"/>
        <rFont val="Calibri"/>
        <family val="2"/>
        <scheme val="minor"/>
      </rPr>
      <t xml:space="preserve">Unindexed LTV is calculated on the basis of the current outstanding amount of the loans and the initial valuation / price of the residential assets.
</t>
    </r>
    <r>
      <rPr>
        <b/>
        <u/>
        <sz val="11"/>
        <rFont val="Calibri"/>
        <family val="2"/>
        <scheme val="minor"/>
      </rPr>
      <t xml:space="preserve">
Indexed current LTV :
</t>
    </r>
    <r>
      <rPr>
        <sz val="11"/>
        <rFont val="Calibri"/>
        <family val="2"/>
        <scheme val="minor"/>
      </rPr>
      <t>Indexed LTV is calculated on the basis of the current outstanding amount of the loans to the appraised values or prices of the residential assets using an indexation methodology.</t>
    </r>
  </si>
  <si>
    <t>HG.1.8</t>
  </si>
  <si>
    <t>LTVs: Calculation of property/shipping value</t>
  </si>
  <si>
    <t>The current residential values / prices are calculated based on INSEE Index publicated on the following webside address:
http://www.bdm.insee.fr</t>
  </si>
  <si>
    <t>HG.1.9</t>
  </si>
  <si>
    <t>LTVs: Applied property/shipping valuation techniques, including whether use of index, Automated Valuation Model (AVM) or on-site audits</t>
  </si>
  <si>
    <t>Current value of residential home loans is calculated automatically but also controlled twice a year both internally and by the Contrôleur Spécifique.</t>
  </si>
  <si>
    <t>HG.1.10</t>
  </si>
  <si>
    <t>LTVs: Frequency and time of last valuation</t>
  </si>
  <si>
    <t>The LTV is calculated on a quarterly frequency.
There is always a gap of one quarter between the last LTV valuation and the date of the quarterly ECBC Report.</t>
  </si>
  <si>
    <t>HG.1.11</t>
  </si>
  <si>
    <t>Explain how mortgage types are defined whether for residential housing, multi-family housing, commercial real estate, etc. Same for shipping where relecvant</t>
  </si>
  <si>
    <r>
      <t xml:space="preserve">The SG SFH cover pool is 100% made of french residential home loans totally guaranteed by Credit Logement.
Each table reported in section 4 display information on this french residential fome loan cover pool.
There is no residential mortgage in the SG SFH cover pool.
There is only residential with guarantee insurance in the SG SFH cover pool.
</t>
    </r>
    <r>
      <rPr>
        <b/>
        <u/>
        <sz val="11"/>
        <rFont val="Calibri"/>
        <family val="2"/>
        <scheme val="minor"/>
      </rPr>
      <t xml:space="preserve">Geographical distribution / regional breakdown :
</t>
    </r>
    <r>
      <rPr>
        <sz val="11"/>
        <rFont val="Calibri"/>
        <family val="2"/>
        <scheme val="minor"/>
      </rPr>
      <t>The geographical breakdown of assets takes into account the location of the property which is refinanced by the guaranteed loans.
The geographical breakdown of assets shall take into account the location of the pledged property for residential mortgages and the location of the property which is refinanced by the loan in the case of guaranteed loans.</t>
    </r>
  </si>
  <si>
    <t>HG.1.12</t>
  </si>
  <si>
    <t>Hedging Strategy (please explain how you address interest rate and currency risk)</t>
  </si>
  <si>
    <t>Société Générale SFH has set up an Asset Liabilities Management restructuring to optimize the hedging strategy of the Issuer and based on natural hedging between Cover-pool and Covered Bonds.</t>
  </si>
  <si>
    <t>HG.1.13</t>
  </si>
  <si>
    <t>Non-performing loans</t>
  </si>
  <si>
    <t>There are no non-performing loans in the cover-pool of SG SFH.</t>
  </si>
  <si>
    <t>OHG.1.1</t>
  </si>
  <si>
    <t>NPV assumptions (when stated)</t>
  </si>
  <si>
    <t>OHG.1.2</t>
  </si>
  <si>
    <t>OHG.1.3</t>
  </si>
  <si>
    <t>OHG.1.4</t>
  </si>
  <si>
    <t>OHG.1.5</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</si>
  <si>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</si>
  <si>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</si>
  <si>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</si>
  <si>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</si>
  <si>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</si>
  <si>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</si>
  <si>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</si>
  <si>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</si>
  <si>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</si>
  <si>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</si>
  <si>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</si>
  <si>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</si>
  <si>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</si>
  <si>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</si>
  <si>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</si>
  <si>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</si>
  <si>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</si>
  <si>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</si>
  <si>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</si>
  <si>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</si>
  <si>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</si>
  <si>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</si>
  <si>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</si>
  <si>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</si>
  <si>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</si>
  <si>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</si>
  <si>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</si>
  <si>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</si>
  <si>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</si>
  <si>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</si>
  <si>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</si>
  <si>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</si>
  <si>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</si>
  <si>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</si>
  <si>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</si>
  <si>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ususally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be indicated.</t>
    </r>
  </si>
  <si>
    <t>OHG.4.1</t>
  </si>
  <si>
    <r>
      <t xml:space="preserve">Core Tier 1 ratio (%) :
</t>
    </r>
    <r>
      <rPr>
        <sz val="11"/>
        <rFont val="Calibri"/>
        <family val="2"/>
        <scheme val="minor"/>
      </rPr>
      <t>Core Tier 1  is the Common Equity Tier 1 ratio - CET1 calculated for Bale 2.5.</t>
    </r>
  </si>
  <si>
    <t>OHG.4.2</t>
  </si>
  <si>
    <r>
      <t xml:space="preserve">Guaranteed loans or mortgage promissory notes :
</t>
    </r>
    <r>
      <rPr>
        <sz val="11"/>
        <rFont val="Calibri"/>
        <family val="2"/>
        <scheme val="minor"/>
      </rPr>
      <t>The eligible assets, fully composed of French Home Loans 100% guaranteed by Credit Logement,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</si>
  <si>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</si>
  <si>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as defined by the French Law (Articles L515-17 and R515-7 of Code Monétaire et Financier).
For SG SFH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</si>
  <si>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</si>
  <si>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</si>
  <si>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</si>
  <si>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assets eligible to CB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French NCB.</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</si>
  <si>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</si>
  <si>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</si>
  <si>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</si>
  <si>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</si>
  <si>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</si>
  <si>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</si>
  <si>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</si>
  <si>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</si>
  <si>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</si>
  <si>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</si>
  <si>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</si>
  <si>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</si>
  <si>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</si>
  <si>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</si>
  <si>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</si>
  <si>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</si>
  <si>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</si>
  <si>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</si>
  <si>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</si>
  <si>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</si>
  <si>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</si>
  <si>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</si>
  <si>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</si>
  <si>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</si>
  <si>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</si>
  <si>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</si>
  <si>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</si>
  <si>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</si>
  <si>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</si>
  <si>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</si>
  <si>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</si>
  <si>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</si>
  <si>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</si>
  <si>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</si>
  <si>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</si>
  <si>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</si>
  <si>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</si>
  <si>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</si>
  <si>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</si>
  <si>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</si>
  <si>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</si>
  <si>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</si>
  <si>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</si>
  <si>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</si>
  <si>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</si>
  <si>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</si>
  <si>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</si>
  <si>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</si>
  <si>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</si>
  <si>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</si>
  <si>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</si>
  <si>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</si>
  <si>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</si>
  <si>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</si>
  <si>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</si>
  <si>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</si>
  <si>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</si>
  <si>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</si>
  <si>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</si>
  <si>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</si>
  <si>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</si>
  <si>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</si>
  <si>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</si>
  <si>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</si>
  <si>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</si>
  <si>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</si>
  <si>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</si>
  <si>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</si>
  <si>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</si>
  <si>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</si>
  <si>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</si>
  <si>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</si>
  <si>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</si>
  <si>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</si>
  <si>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</si>
  <si>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</si>
  <si>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</si>
  <si>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</si>
  <si>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</si>
  <si>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</si>
  <si>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</si>
  <si>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</si>
  <si>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</si>
  <si>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</si>
  <si>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</si>
  <si>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</si>
  <si>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</si>
  <si>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</si>
  <si>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</si>
  <si>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</si>
  <si>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</si>
  <si>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</si>
  <si>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</si>
  <si>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</si>
  <si>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</si>
  <si>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</si>
  <si>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</si>
  <si>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</si>
  <si>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</si>
  <si>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</si>
  <si>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</si>
  <si>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</si>
  <si>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</si>
  <si>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</si>
  <si>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</si>
  <si>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</si>
  <si>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</si>
  <si>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</si>
  <si>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</si>
  <si>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</si>
  <si>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</si>
  <si>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</si>
  <si>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</si>
  <si>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</si>
  <si>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</si>
  <si>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</si>
  <si>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</si>
  <si>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</si>
  <si>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</si>
  <si>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</si>
  <si>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</si>
  <si>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</si>
  <si>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</si>
  <si>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</si>
  <si>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</si>
  <si>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</si>
  <si>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</si>
  <si>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</si>
  <si>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1.2</t>
  </si>
  <si>
    <t>Rating</t>
  </si>
  <si>
    <t>Rating Watch</t>
  </si>
  <si>
    <t>Outlook</t>
  </si>
  <si>
    <t>Senior unsecured rating (group parent company)</t>
  </si>
  <si>
    <t>Fitch</t>
  </si>
  <si>
    <t>A-/F1</t>
  </si>
  <si>
    <t>No</t>
  </si>
  <si>
    <t>Stable</t>
  </si>
  <si>
    <t>Moody's</t>
  </si>
  <si>
    <t>A1/P-1</t>
  </si>
  <si>
    <t>S&amp;P</t>
  </si>
  <si>
    <t>A/A-1</t>
  </si>
  <si>
    <t>1.3</t>
  </si>
  <si>
    <t>Rating watch</t>
  </si>
  <si>
    <t>Covered bond issuer rating (senior unsecured)</t>
  </si>
  <si>
    <t>NA</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</si>
  <si>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</si>
  <si>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</si>
  <si>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</si>
  <si>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</si>
  <si>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</si>
  <si>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</si>
  <si>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</si>
  <si>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</si>
  <si>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</si>
  <si>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</si>
  <si>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</si>
  <si>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</si>
  <si>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</si>
  <si>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</si>
  <si>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</si>
  <si>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</si>
  <si>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</si>
  <si>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</si>
  <si>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</si>
  <si>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</si>
  <si>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</si>
  <si>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</si>
  <si>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</si>
  <si>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</si>
  <si>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</si>
  <si>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</si>
  <si>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</si>
  <si>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</si>
  <si>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</si>
  <si>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</si>
  <si>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</si>
  <si>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</si>
  <si>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</si>
  <si>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</si>
  <si>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</si>
  <si>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explanations (CPR rate used etc)</t>
  </si>
  <si>
    <t>Public sector</t>
  </si>
  <si>
    <t>Expected CPR=5.25%; Contractual CPR=0%</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</si>
  <si>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</si>
  <si>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</si>
  <si>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</si>
  <si>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</si>
  <si>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</si>
  <si>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</si>
  <si>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</si>
  <si>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</si>
  <si>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</si>
  <si>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</si>
  <si>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</si>
  <si>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</si>
  <si>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</si>
  <si>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</si>
  <si>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</si>
  <si>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</si>
  <si>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</si>
  <si>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</si>
  <si>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</si>
  <si>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</si>
  <si>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</si>
  <si>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</si>
  <si>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</si>
  <si>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</si>
  <si>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</si>
  <si>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</si>
  <si>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</si>
  <si>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</si>
  <si>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</si>
  <si>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</si>
  <si>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</si>
  <si>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</si>
  <si>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</si>
  <si>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</si>
  <si>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</si>
  <si>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</si>
  <si>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</si>
  <si>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</si>
  <si>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</si>
  <si>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</si>
  <si>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</si>
  <si>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</si>
  <si>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</si>
  <si>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</si>
  <si>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Mortgages and guarantees (excluding external MBS)</t>
  </si>
  <si>
    <t>1st lien mortgage with state guaranty</t>
  </si>
  <si>
    <t>1st lien mortgage without state guaranty</t>
  </si>
  <si>
    <t>Total 1st lien mortgages</t>
  </si>
  <si>
    <t>Crédit Logement</t>
  </si>
  <si>
    <t>Total guarantees</t>
  </si>
  <si>
    <t>4.4</t>
  </si>
  <si>
    <t>Borrowers (excluding external MBS)</t>
  </si>
  <si>
    <t>Employees</t>
  </si>
  <si>
    <t>Civil servants</t>
  </si>
  <si>
    <t>Self employed</t>
  </si>
  <si>
    <t>Retired / Pensioner</t>
  </si>
  <si>
    <t>Other non-working</t>
  </si>
  <si>
    <t>No data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</si>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</sst>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_-* #,##0.00\ _€_-;\-* #,##0.00\ _€_-;_-* &quot;-&quot;??\ _€_-;_-@_-"/>
    <numFmt numFmtId="167" formatCode="_-* #,##0\ _€_-;\-* #,##0\ _€_-;_-* &quot;-&quot;??\ _€_-;_-@_-"/>
    <numFmt numFmtId="168" formatCode="0.0\ &quot;years&quot;"/>
    <numFmt numFmtId="169" formatCode="0.0"/>
    <numFmt numFmtId="170" formatCode="_ * #,##0.00_ ;_ * \-#,##0.00_ ;_ * &quot;-&quot;??_ ;_ @_ "/>
  </numFmts>
  <fonts count="4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b/>
      <i/>
      <sz val="11"/>
      <name val="Calibri"/>
      <family val="2"/>
      <scheme val="minor"/>
    </font>
    <font>
      <i/>
      <sz val="11"/>
      <name val="Calibri"/>
      <family val="2"/>
      <scheme val="minor"/>
    </font>
    <font>
      <sz val="10"/>
      <color theme="1"/>
      <name val="Arial"/>
      <family val="2"/>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
      <sz val="11"/>
      <name val="Calibri"/>
      <family val="2"/>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b/>
      <u/>
      <sz val="11"/>
      <color theme="10"/>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sz val="10"/>
      <color rgb="FF0000FF"/>
      <name val="Arial"/>
      <family val="2"/>
    </font>
    <font>
      <sz val="8"/>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theme="0" tint="-0.2499465926084170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diagonal/>
    </border>
  </borders>
  <cellStyleXfs count="18">
    <xf numFmtId="0" fontId="0" fillId="0" borderId="0"/>
    <xf numFmtId="166" fontId="29" fillId="0" borderId="0"/>
    <xf numFmtId="170" fontId="1" fillId="0" borderId="0"/>
    <xf numFmtId="0" fontId="5" fillId="0" borderId="0"/>
    <xf numFmtId="0" fontId="30" fillId="0" borderId="0">
      <protection locked="0"/>
    </xf>
    <xf numFmtId="166" fontId="29" fillId="0" borderId="0"/>
    <xf numFmtId="0" fontId="29" fillId="0" borderId="0"/>
    <xf numFmtId="0" fontId="29" fillId="0" borderId="0"/>
    <xf numFmtId="0" fontId="29" fillId="0" borderId="0"/>
    <xf numFmtId="0" fontId="29" fillId="0" borderId="0"/>
    <xf numFmtId="0" fontId="29" fillId="0" borderId="0"/>
    <xf numFmtId="0" fontId="1" fillId="0" borderId="0"/>
    <xf numFmtId="0" fontId="29" fillId="0" borderId="0"/>
    <xf numFmtId="0" fontId="46" fillId="0" borderId="0"/>
    <xf numFmtId="9" fontId="1" fillId="0" borderId="0"/>
    <xf numFmtId="9" fontId="29" fillId="0" borderId="0"/>
    <xf numFmtId="0" fontId="29" fillId="0" borderId="0">
      <alignment horizontal="left" wrapText="1"/>
    </xf>
    <xf numFmtId="9" fontId="1" fillId="0" borderId="0"/>
  </cellStyleXfs>
  <cellXfs count="431">
    <xf numFmtId="0" fontId="0" fillId="0" borderId="0" xfId="0" applyProtection="1"/>
    <xf numFmtId="0" fontId="29" fillId="0" borderId="0" xfId="7" applyFont="1" applyProtection="1"/>
    <xf numFmtId="0" fontId="6" fillId="0" borderId="1" xfId="0" applyFont="1" applyBorder="1" applyProtection="1"/>
    <xf numFmtId="0" fontId="6" fillId="0" borderId="2" xfId="0" applyFont="1" applyBorder="1" applyProtection="1"/>
    <xf numFmtId="0" fontId="6" fillId="0" borderId="3" xfId="0" applyFont="1" applyBorder="1" applyProtection="1"/>
    <xf numFmtId="0" fontId="6" fillId="0" borderId="4" xfId="0" applyFont="1" applyBorder="1" applyProtection="1"/>
    <xf numFmtId="0" fontId="6" fillId="0" borderId="0" xfId="0" applyFont="1" applyProtection="1"/>
    <xf numFmtId="0" fontId="6" fillId="0" borderId="5" xfId="0" applyFont="1" applyBorder="1" applyProtection="1"/>
    <xf numFmtId="0" fontId="7" fillId="0" borderId="0" xfId="0" applyFont="1" applyAlignment="1" applyProtection="1">
      <alignment horizontal="center"/>
    </xf>
    <xf numFmtId="0" fontId="8"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3" applyFont="1" applyProtection="1"/>
    <xf numFmtId="0" fontId="6" fillId="0" borderId="6" xfId="0" applyFont="1" applyBorder="1" applyProtection="1"/>
    <xf numFmtId="0" fontId="6" fillId="0" borderId="7" xfId="0" applyFont="1" applyBorder="1" applyProtection="1"/>
    <xf numFmtId="0" fontId="6" fillId="0" borderId="8" xfId="0" applyFont="1" applyBorder="1"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9"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0"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5" fillId="0" borderId="11" xfId="3" applyFont="1" applyBorder="1" applyAlignment="1" applyProtection="1">
      <alignment horizontal="center" vertical="center" wrapText="1"/>
    </xf>
    <xf numFmtId="0" fontId="5" fillId="0" borderId="11" xfId="3" quotePrefix="1" applyFont="1" applyBorder="1" applyAlignment="1" applyProtection="1">
      <alignment horizontal="right" vertical="center" wrapText="1"/>
    </xf>
    <xf numFmtId="0" fontId="5" fillId="0" borderId="12" xfId="3" quotePrefix="1" applyFont="1" applyBorder="1" applyAlignment="1" applyProtection="1">
      <alignment horizontal="right" vertical="center" wrapText="1"/>
    </xf>
    <xf numFmtId="0" fontId="5" fillId="0" borderId="0" xfId="3"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4" borderId="0" xfId="0" applyFont="1" applyFill="1" applyAlignment="1" applyProtection="1">
      <alignment horizontal="center" vertical="center" wrapText="1"/>
    </xf>
    <xf numFmtId="0" fontId="18" fillId="4" borderId="0" xfId="0" quotePrefix="1" applyFont="1" applyFill="1" applyAlignment="1" applyProtection="1">
      <alignment horizontal="center" vertical="center" wrapText="1"/>
    </xf>
    <xf numFmtId="0" fontId="3" fillId="4" borderId="0" xfId="0" applyFont="1" applyFill="1" applyAlignment="1" applyProtection="1">
      <alignment horizontal="center" vertical="center" wrapText="1"/>
    </xf>
    <xf numFmtId="164" fontId="15" fillId="0" borderId="0" xfId="0"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15" fillId="0" borderId="0" xfId="0" applyFont="1" applyAlignment="1" applyProtection="1">
      <alignment horizontal="right" vertical="center" wrapText="1"/>
    </xf>
    <xf numFmtId="165" fontId="15" fillId="0" borderId="0" xfId="14" applyNumberFormat="1" applyFont="1" applyAlignment="1" applyProtection="1">
      <alignment horizontal="center" vertical="center" wrapText="1"/>
    </xf>
    <xf numFmtId="0" fontId="19" fillId="0" borderId="0" xfId="0" applyFont="1" applyAlignment="1" applyProtection="1">
      <alignment horizontal="right" vertical="center" wrapText="1"/>
    </xf>
    <xf numFmtId="164" fontId="20"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0" fontId="16"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5"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165" fontId="21" fillId="0" borderId="0" xfId="14" applyNumberFormat="1" applyFont="1" applyAlignment="1" applyProtection="1">
      <alignment horizontal="center" vertical="center" wrapText="1"/>
    </xf>
    <xf numFmtId="0" fontId="15" fillId="0" borderId="0" xfId="0" quotePrefix="1" applyFont="1" applyAlignment="1" applyProtection="1">
      <alignment horizontal="center" vertical="center" wrapText="1"/>
    </xf>
    <xf numFmtId="0" fontId="18" fillId="4" borderId="0" xfId="0" applyFont="1" applyFill="1" applyAlignment="1" applyProtection="1">
      <alignment horizontal="center" vertical="center" wrapText="1"/>
    </xf>
    <xf numFmtId="165" fontId="0" fillId="0" borderId="0" xfId="14" applyNumberFormat="1" applyFont="1" applyAlignment="1" applyProtection="1">
      <alignment horizontal="center" vertical="center" wrapText="1"/>
    </xf>
    <xf numFmtId="0" fontId="0" fillId="0" borderId="0" xfId="0" quotePrefix="1" applyAlignment="1" applyProtection="1">
      <alignment horizontal="center" vertical="center" wrapText="1"/>
    </xf>
    <xf numFmtId="9" fontId="19" fillId="0" borderId="0" xfId="14" applyNumberFormat="1" applyFont="1" applyAlignment="1" applyProtection="1">
      <alignment horizontal="center" vertical="center" wrapText="1"/>
    </xf>
    <xf numFmtId="0" fontId="17" fillId="5" borderId="0" xfId="0" applyFont="1" applyFill="1" applyAlignment="1" applyProtection="1">
      <alignment horizontal="center" vertical="center" wrapText="1"/>
    </xf>
    <xf numFmtId="0" fontId="22" fillId="5" borderId="0" xfId="0" quotePrefix="1" applyFont="1" applyFill="1" applyAlignment="1" applyProtection="1">
      <alignment horizontal="center" vertical="center" wrapText="1"/>
    </xf>
    <xf numFmtId="0" fontId="3" fillId="5" borderId="0" xfId="0" applyFont="1" applyFill="1" applyAlignment="1" applyProtection="1">
      <alignment horizontal="center" vertical="center" wrapText="1"/>
    </xf>
    <xf numFmtId="0" fontId="17"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18" fillId="0" borderId="0" xfId="0" quotePrefix="1" applyFont="1" applyAlignment="1" applyProtection="1">
      <alignment horizontal="center" vertical="center" wrapText="1"/>
    </xf>
    <xf numFmtId="3" fontId="15" fillId="0" borderId="0" xfId="0" applyNumberFormat="1" applyFont="1" applyAlignment="1" applyProtection="1">
      <alignment horizontal="center" vertical="center" wrapText="1"/>
    </xf>
    <xf numFmtId="9" fontId="15" fillId="0" borderId="0" xfId="14"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14" quotePrefix="1" applyNumberFormat="1"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0" fontId="15" fillId="0" borderId="0" xfId="0" quotePrefix="1" applyNumberFormat="1" applyFont="1" applyAlignment="1" applyProtection="1">
      <alignment horizontal="center" vertical="center" wrapText="1"/>
    </xf>
    <xf numFmtId="165" fontId="20" fillId="0" borderId="0" xfId="14" applyNumberFormat="1" applyFont="1" applyAlignment="1" applyProtection="1">
      <alignment horizontal="center" vertical="center" wrapText="1"/>
    </xf>
    <xf numFmtId="0" fontId="0" fillId="0" borderId="0" xfId="0" quotePrefix="1" applyAlignment="1" applyProtection="1">
      <alignment horizontal="center"/>
    </xf>
    <xf numFmtId="165" fontId="15" fillId="0" borderId="0" xfId="14" applyNumberFormat="1"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0" fillId="0" borderId="0" xfId="0" applyAlignment="1" applyProtection="1">
      <alignment horizontal="center"/>
    </xf>
    <xf numFmtId="0" fontId="17" fillId="0" borderId="0" xfId="0" quotePrefix="1" applyFont="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16" fillId="0" borderId="0" xfId="0" applyFont="1" applyAlignment="1" applyProtection="1">
      <alignment horizontal="left" vertical="center" wrapText="1"/>
    </xf>
    <xf numFmtId="0" fontId="0" fillId="0" borderId="0" xfId="0" applyAlignment="1" applyProtection="1">
      <alignment horizontal="center" vertical="center"/>
    </xf>
    <xf numFmtId="0" fontId="0" fillId="0" borderId="13" xfId="0" applyBorder="1" applyAlignment="1" applyProtection="1">
      <alignment horizontal="center" vertical="center" wrapText="1"/>
    </xf>
    <xf numFmtId="0" fontId="5" fillId="0" borderId="11" xfId="3" quotePrefix="1" applyFont="1" applyBorder="1" applyAlignment="1" applyProtection="1">
      <alignment horizontal="center" vertical="center" wrapText="1"/>
    </xf>
    <xf numFmtId="0" fontId="5" fillId="0" borderId="12" xfId="3" quotePrefix="1" applyFont="1" applyBorder="1" applyAlignment="1" applyProtection="1">
      <alignment horizontal="center" vertical="center" wrapText="1"/>
    </xf>
    <xf numFmtId="0" fontId="5" fillId="0" borderId="0" xfId="3" quotePrefix="1" applyFont="1" applyAlignment="1" applyProtection="1">
      <alignment horizontal="center" vertical="center" wrapText="1"/>
    </xf>
    <xf numFmtId="0" fontId="24" fillId="0" borderId="0" xfId="0" applyFont="1" applyAlignment="1" applyProtection="1">
      <alignment horizontal="center" vertical="center" wrapText="1"/>
    </xf>
    <xf numFmtId="14" fontId="24" fillId="0" borderId="0" xfId="0" applyNumberFormat="1" applyFont="1" applyAlignment="1" applyProtection="1">
      <alignment horizontal="center" vertical="center" wrapText="1"/>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5" fillId="7" borderId="17" xfId="0" applyFont="1" applyFill="1" applyBorder="1" applyAlignment="1" applyProtection="1">
      <alignment horizontal="center" vertical="center" wrapText="1"/>
    </xf>
    <xf numFmtId="0" fontId="20" fillId="8" borderId="0" xfId="0" applyFont="1" applyFill="1" applyAlignment="1" applyProtection="1">
      <alignment horizontal="right"/>
    </xf>
    <xf numFmtId="0" fontId="26" fillId="8" borderId="0" xfId="0" applyFont="1" applyFill="1" applyProtection="1"/>
    <xf numFmtId="0" fontId="20" fillId="8" borderId="0" xfId="0" applyFont="1" applyFill="1" applyProtection="1"/>
    <xf numFmtId="0" fontId="20" fillId="0" borderId="0" xfId="0" applyFont="1" applyAlignment="1" applyProtection="1">
      <alignment horizontal="center"/>
    </xf>
    <xf numFmtId="0" fontId="20" fillId="0" borderId="0" xfId="0" applyFont="1" applyProtection="1"/>
    <xf numFmtId="0" fontId="27" fillId="0" borderId="0" xfId="0" applyFont="1" applyAlignment="1" applyProtection="1">
      <alignment horizontal="right"/>
    </xf>
    <xf numFmtId="0" fontId="28" fillId="0" borderId="18" xfId="0" applyFont="1" applyBorder="1" applyProtection="1"/>
    <xf numFmtId="0" fontId="20" fillId="0" borderId="19" xfId="0" applyFont="1" applyBorder="1" applyProtection="1"/>
    <xf numFmtId="0" fontId="20" fillId="0" borderId="20" xfId="0" applyFont="1" applyBorder="1" applyProtection="1"/>
    <xf numFmtId="0" fontId="29" fillId="0" borderId="0" xfId="0" applyFont="1" applyProtection="1"/>
    <xf numFmtId="0" fontId="26" fillId="8" borderId="0" xfId="0" applyFont="1" applyFill="1" applyAlignment="1" applyProtection="1">
      <alignment horizontal="center"/>
    </xf>
    <xf numFmtId="0" fontId="29" fillId="9" borderId="1" xfId="0" applyFont="1" applyFill="1" applyBorder="1" applyProtection="1"/>
    <xf numFmtId="0" fontId="29" fillId="9" borderId="2" xfId="0" applyFont="1" applyFill="1" applyBorder="1" applyProtection="1"/>
    <xf numFmtId="0" fontId="28" fillId="0" borderId="22" xfId="0" applyFont="1" applyBorder="1" applyProtection="1"/>
    <xf numFmtId="0" fontId="20" fillId="0" borderId="23" xfId="0" applyFont="1" applyBorder="1" applyProtection="1"/>
    <xf numFmtId="0" fontId="20" fillId="0" borderId="24" xfId="0" applyFont="1" applyBorder="1" applyProtection="1"/>
    <xf numFmtId="0" fontId="29" fillId="9" borderId="25" xfId="0" applyFont="1" applyFill="1" applyBorder="1" applyProtection="1"/>
    <xf numFmtId="0" fontId="29" fillId="9" borderId="26" xfId="0" applyFont="1" applyFill="1" applyBorder="1" applyProtection="1"/>
    <xf numFmtId="0" fontId="28" fillId="0" borderId="27" xfId="0" applyFont="1" applyBorder="1" applyProtection="1"/>
    <xf numFmtId="0" fontId="20" fillId="0" borderId="26" xfId="0" applyFont="1" applyBorder="1" applyProtection="1"/>
    <xf numFmtId="0" fontId="20" fillId="0" borderId="28" xfId="0" applyFont="1" applyBorder="1" applyProtection="1"/>
    <xf numFmtId="0" fontId="29" fillId="9" borderId="6" xfId="0" applyFont="1" applyFill="1" applyBorder="1" applyProtection="1"/>
    <xf numFmtId="0" fontId="29" fillId="9" borderId="7" xfId="0" applyFont="1" applyFill="1" applyBorder="1" applyProtection="1"/>
    <xf numFmtId="0" fontId="30" fillId="0" borderId="29" xfId="4" applyFont="1" applyBorder="1" applyProtection="1"/>
    <xf numFmtId="0" fontId="20" fillId="0" borderId="7" xfId="0" applyFont="1" applyBorder="1" applyProtection="1"/>
    <xf numFmtId="0" fontId="20" fillId="0" borderId="8" xfId="0" applyFont="1" applyBorder="1" applyProtection="1"/>
    <xf numFmtId="0" fontId="31" fillId="0" borderId="2" xfId="0" applyFont="1" applyBorder="1" applyProtection="1"/>
    <xf numFmtId="0" fontId="30" fillId="0" borderId="0" xfId="4" applyFont="1" applyProtection="1"/>
    <xf numFmtId="0" fontId="31" fillId="0" borderId="0" xfId="0" applyFont="1" applyProtection="1"/>
    <xf numFmtId="0" fontId="29" fillId="0" borderId="7" xfId="0" applyFont="1" applyBorder="1" applyProtection="1"/>
    <xf numFmtId="0" fontId="29" fillId="0" borderId="8" xfId="0" applyFont="1" applyBorder="1" applyProtection="1"/>
    <xf numFmtId="0" fontId="29" fillId="9" borderId="18" xfId="0" applyFont="1" applyFill="1" applyBorder="1" applyAlignment="1" applyProtection="1">
      <alignment horizontal="center"/>
    </xf>
    <xf numFmtId="0" fontId="29" fillId="9" borderId="30" xfId="0" applyFont="1" applyFill="1" applyBorder="1" applyAlignment="1" applyProtection="1">
      <alignment horizontal="center"/>
    </xf>
    <xf numFmtId="0" fontId="29" fillId="9" borderId="20" xfId="0" applyFont="1" applyFill="1" applyBorder="1" applyAlignment="1" applyProtection="1">
      <alignment horizontal="center"/>
    </xf>
    <xf numFmtId="0" fontId="29" fillId="9" borderId="4" xfId="0" applyFont="1" applyFill="1" applyBorder="1" applyProtection="1"/>
    <xf numFmtId="0" fontId="29" fillId="9" borderId="0" xfId="0" applyFont="1" applyFill="1" applyProtection="1"/>
    <xf numFmtId="0" fontId="29" fillId="9" borderId="31" xfId="0" applyFont="1" applyFill="1" applyBorder="1" applyProtection="1"/>
    <xf numFmtId="0" fontId="29" fillId="9" borderId="33" xfId="0" applyFont="1" applyFill="1" applyBorder="1" applyProtection="1"/>
    <xf numFmtId="0" fontId="29" fillId="9" borderId="34" xfId="0" applyFont="1" applyFill="1" applyBorder="1" applyProtection="1"/>
    <xf numFmtId="0" fontId="29" fillId="0" borderId="0" xfId="0" applyFont="1" applyAlignment="1" applyProtection="1">
      <alignment horizontal="center"/>
    </xf>
    <xf numFmtId="0" fontId="20" fillId="0" borderId="5" xfId="0" applyFont="1" applyBorder="1" applyProtection="1"/>
    <xf numFmtId="0" fontId="29" fillId="9" borderId="37" xfId="0" applyFont="1" applyFill="1" applyBorder="1" applyAlignment="1" applyProtection="1">
      <alignment horizontal="center"/>
    </xf>
    <xf numFmtId="0" fontId="29" fillId="9" borderId="38" xfId="0" applyFont="1" applyFill="1" applyBorder="1" applyAlignment="1" applyProtection="1">
      <alignment horizontal="center"/>
    </xf>
    <xf numFmtId="0" fontId="29" fillId="9" borderId="39" xfId="0" applyFont="1" applyFill="1" applyBorder="1" applyAlignment="1" applyProtection="1">
      <alignment horizontal="center"/>
    </xf>
    <xf numFmtId="0" fontId="29" fillId="9" borderId="38" xfId="0" applyFont="1" applyFill="1" applyBorder="1" applyProtection="1"/>
    <xf numFmtId="0" fontId="28" fillId="0" borderId="0" xfId="0" applyFont="1" applyAlignment="1" applyProtection="1">
      <alignment horizontal="center"/>
    </xf>
    <xf numFmtId="0" fontId="29" fillId="9" borderId="2" xfId="0" applyFont="1" applyFill="1" applyBorder="1" applyAlignment="1" applyProtection="1">
      <alignment horizontal="right"/>
    </xf>
    <xf numFmtId="10" fontId="20" fillId="0" borderId="39" xfId="0" applyNumberFormat="1" applyFont="1" applyBorder="1" applyProtection="1"/>
    <xf numFmtId="0" fontId="32" fillId="0" borderId="0" xfId="0" applyFont="1" applyProtection="1"/>
    <xf numFmtId="0" fontId="29" fillId="9" borderId="46" xfId="0" applyFont="1" applyFill="1" applyBorder="1" applyAlignment="1" applyProtection="1">
      <alignment horizontal="right"/>
    </xf>
    <xf numFmtId="14" fontId="20" fillId="0" borderId="8" xfId="0" applyNumberFormat="1" applyFont="1" applyBorder="1" applyProtection="1"/>
    <xf numFmtId="0" fontId="33" fillId="0" borderId="0" xfId="0" applyFont="1" applyProtection="1"/>
    <xf numFmtId="0" fontId="27" fillId="0" borderId="0" xfId="0" applyFont="1" applyProtection="1"/>
    <xf numFmtId="0" fontId="29" fillId="0" borderId="4" xfId="0" applyFont="1" applyBorder="1" applyAlignment="1" applyProtection="1">
      <alignment horizontal="center"/>
    </xf>
    <xf numFmtId="0" fontId="29" fillId="9" borderId="47" xfId="0" applyFont="1" applyFill="1" applyBorder="1" applyAlignment="1" applyProtection="1">
      <alignment horizontal="center"/>
    </xf>
    <xf numFmtId="0" fontId="29" fillId="9" borderId="48" xfId="0" applyFont="1" applyFill="1" applyBorder="1" applyAlignment="1" applyProtection="1">
      <alignment horizontal="center"/>
    </xf>
    <xf numFmtId="0" fontId="29" fillId="9" borderId="22" xfId="0" applyFont="1" applyFill="1" applyBorder="1" applyProtection="1"/>
    <xf numFmtId="0" fontId="32" fillId="9" borderId="24" xfId="0" applyFont="1" applyFill="1" applyBorder="1" applyProtection="1"/>
    <xf numFmtId="167" fontId="29" fillId="0" borderId="49" xfId="1" applyNumberFormat="1" applyFont="1" applyBorder="1" applyAlignment="1" applyProtection="1">
      <alignment vertical="center"/>
    </xf>
    <xf numFmtId="167" fontId="29" fillId="0" borderId="50" xfId="1" applyNumberFormat="1" applyFont="1" applyBorder="1" applyAlignment="1" applyProtection="1">
      <alignment vertical="center"/>
    </xf>
    <xf numFmtId="0" fontId="20" fillId="0" borderId="4" xfId="0" applyFont="1" applyBorder="1" applyProtection="1"/>
    <xf numFmtId="0" fontId="29" fillId="9" borderId="27" xfId="0" applyFont="1" applyFill="1" applyBorder="1" applyProtection="1"/>
    <xf numFmtId="0" fontId="32" fillId="9" borderId="28" xfId="0" applyFont="1" applyFill="1" applyBorder="1" applyProtection="1"/>
    <xf numFmtId="167" fontId="29" fillId="0" borderId="33" xfId="1" applyNumberFormat="1" applyFont="1" applyBorder="1" applyAlignment="1" applyProtection="1">
      <alignment vertical="center"/>
    </xf>
    <xf numFmtId="167" fontId="29" fillId="0" borderId="27" xfId="1" applyNumberFormat="1" applyFont="1" applyBorder="1" applyAlignment="1" applyProtection="1">
      <alignment vertical="center"/>
    </xf>
    <xf numFmtId="167" fontId="29" fillId="0" borderId="27" xfId="1" applyNumberFormat="1" applyFont="1" applyBorder="1" applyAlignment="1" applyProtection="1">
      <alignment vertical="center"/>
    </xf>
    <xf numFmtId="0" fontId="20" fillId="9" borderId="29" xfId="0" applyFont="1" applyFill="1" applyBorder="1" applyProtection="1"/>
    <xf numFmtId="0" fontId="29" fillId="9" borderId="51" xfId="0" applyFont="1" applyFill="1" applyBorder="1" applyProtection="1"/>
    <xf numFmtId="167" fontId="29" fillId="0" borderId="52" xfId="1" applyNumberFormat="1" applyFont="1" applyBorder="1" applyAlignment="1" applyProtection="1">
      <alignment vertical="center"/>
    </xf>
    <xf numFmtId="167" fontId="29" fillId="0" borderId="53" xfId="1" applyNumberFormat="1" applyFont="1" applyBorder="1" applyAlignment="1" applyProtection="1">
      <alignment vertical="center"/>
    </xf>
    <xf numFmtId="0" fontId="29" fillId="9" borderId="18" xfId="0" applyFont="1" applyFill="1" applyBorder="1" applyProtection="1"/>
    <xf numFmtId="0" fontId="27" fillId="9" borderId="19" xfId="0" applyFont="1" applyFill="1" applyBorder="1" applyProtection="1"/>
    <xf numFmtId="0" fontId="29" fillId="9" borderId="19" xfId="0" applyFont="1" applyFill="1" applyBorder="1" applyProtection="1"/>
    <xf numFmtId="0" fontId="29" fillId="9" borderId="54" xfId="0" applyFont="1" applyFill="1" applyBorder="1" applyProtection="1"/>
    <xf numFmtId="167" fontId="20" fillId="0" borderId="55" xfId="5" applyNumberFormat="1" applyFont="1" applyBorder="1" applyProtection="1"/>
    <xf numFmtId="0" fontId="26" fillId="0" borderId="0" xfId="0" applyFont="1" applyProtection="1"/>
    <xf numFmtId="0" fontId="29" fillId="9" borderId="56" xfId="0" applyFont="1" applyFill="1" applyBorder="1" applyAlignment="1" applyProtection="1">
      <alignment horizontal="center"/>
    </xf>
    <xf numFmtId="0" fontId="29" fillId="9" borderId="55" xfId="0" applyFont="1" applyFill="1" applyBorder="1" applyAlignment="1" applyProtection="1">
      <alignment horizontal="center"/>
    </xf>
    <xf numFmtId="0" fontId="34" fillId="0" borderId="0" xfId="0" applyFont="1" applyProtection="1"/>
    <xf numFmtId="0" fontId="35" fillId="0" borderId="0" xfId="0" applyFont="1" applyAlignment="1" applyProtection="1">
      <alignment horizontal="center"/>
    </xf>
    <xf numFmtId="0" fontId="27" fillId="9" borderId="18" xfId="0" applyFont="1" applyFill="1" applyBorder="1" applyProtection="1"/>
    <xf numFmtId="0" fontId="29" fillId="9" borderId="59" xfId="0" applyFont="1" applyFill="1" applyBorder="1" applyProtection="1"/>
    <xf numFmtId="0" fontId="36" fillId="0" borderId="0" xfId="0" applyFont="1" applyAlignment="1" applyProtection="1">
      <alignment horizontal="right"/>
    </xf>
    <xf numFmtId="4" fontId="37" fillId="0" borderId="0" xfId="0" applyNumberFormat="1" applyFont="1" applyProtection="1"/>
    <xf numFmtId="0" fontId="29" fillId="9" borderId="60" xfId="0" applyFont="1" applyFill="1" applyBorder="1" applyProtection="1"/>
    <xf numFmtId="0" fontId="29" fillId="9" borderId="61" xfId="0" applyFont="1" applyFill="1" applyBorder="1" applyProtection="1"/>
    <xf numFmtId="0" fontId="29" fillId="9" borderId="62" xfId="0" applyFont="1" applyFill="1" applyBorder="1" applyProtection="1"/>
    <xf numFmtId="0" fontId="29" fillId="9" borderId="54" xfId="0" applyFont="1" applyFill="1" applyBorder="1" applyAlignment="1" applyProtection="1">
      <alignment horizontal="right"/>
    </xf>
    <xf numFmtId="0" fontId="29" fillId="9" borderId="63" xfId="0" applyFont="1" applyFill="1" applyBorder="1" applyProtection="1"/>
    <xf numFmtId="0" fontId="29" fillId="9" borderId="64" xfId="0" applyFont="1" applyFill="1" applyBorder="1" applyProtection="1"/>
    <xf numFmtId="0" fontId="29" fillId="9" borderId="49" xfId="0" applyFont="1" applyFill="1" applyBorder="1" applyProtection="1"/>
    <xf numFmtId="0" fontId="29" fillId="9" borderId="65" xfId="0" applyFont="1" applyFill="1" applyBorder="1" applyProtection="1"/>
    <xf numFmtId="0" fontId="29" fillId="9" borderId="66" xfId="0" applyFont="1" applyFill="1" applyBorder="1" applyProtection="1"/>
    <xf numFmtId="0" fontId="29" fillId="9" borderId="67" xfId="0" applyFont="1" applyFill="1" applyBorder="1" applyProtection="1"/>
    <xf numFmtId="0" fontId="29" fillId="0" borderId="0" xfId="7" applyFont="1" applyAlignment="1" applyProtection="1">
      <alignment horizontal="center"/>
    </xf>
    <xf numFmtId="0" fontId="27" fillId="0" borderId="0" xfId="7" applyFont="1" applyProtection="1"/>
    <xf numFmtId="167" fontId="29" fillId="0" borderId="0" xfId="1" applyNumberFormat="1" applyFont="1" applyProtection="1"/>
    <xf numFmtId="4" fontId="29" fillId="0" borderId="0" xfId="7" applyNumberFormat="1" applyFont="1" applyProtection="1"/>
    <xf numFmtId="0" fontId="26" fillId="0" borderId="0" xfId="0" applyFont="1" applyAlignment="1" applyProtection="1">
      <alignment horizontal="center"/>
    </xf>
    <xf numFmtId="0" fontId="38" fillId="0" borderId="0" xfId="0" applyFont="1" applyProtection="1"/>
    <xf numFmtId="167" fontId="20" fillId="0" borderId="0" xfId="1" applyNumberFormat="1" applyFont="1" applyProtection="1"/>
    <xf numFmtId="0" fontId="31" fillId="0" borderId="7" xfId="0" applyFont="1" applyBorder="1" applyProtection="1"/>
    <xf numFmtId="0" fontId="29" fillId="9" borderId="69" xfId="0" applyFont="1" applyFill="1" applyBorder="1" applyAlignment="1" applyProtection="1">
      <alignment horizontal="center"/>
    </xf>
    <xf numFmtId="0" fontId="29" fillId="0" borderId="5" xfId="0" applyFont="1" applyBorder="1" applyAlignment="1" applyProtection="1">
      <alignment horizontal="center"/>
    </xf>
    <xf numFmtId="169" fontId="20" fillId="0" borderId="0" xfId="0" applyNumberFormat="1" applyFont="1" applyProtection="1"/>
    <xf numFmtId="0" fontId="20" fillId="0" borderId="28" xfId="0" applyFont="1" applyBorder="1" applyAlignment="1" applyProtection="1">
      <alignment horizontal="center"/>
    </xf>
    <xf numFmtId="0" fontId="32" fillId="9" borderId="26" xfId="0" applyFont="1" applyFill="1" applyBorder="1" applyProtection="1"/>
    <xf numFmtId="0" fontId="32" fillId="0" borderId="28" xfId="0" applyFont="1" applyBorder="1" applyAlignment="1" applyProtection="1">
      <alignment horizontal="center"/>
    </xf>
    <xf numFmtId="0" fontId="20" fillId="0" borderId="5" xfId="0" applyFont="1" applyBorder="1" applyAlignment="1" applyProtection="1">
      <alignment horizontal="center"/>
    </xf>
    <xf numFmtId="0" fontId="20" fillId="0" borderId="20" xfId="0" applyFont="1" applyBorder="1" applyAlignment="1" applyProtection="1">
      <alignment horizontal="center"/>
    </xf>
    <xf numFmtId="0" fontId="27" fillId="0" borderId="7" xfId="0" applyFont="1" applyBorder="1" applyProtection="1"/>
    <xf numFmtId="0" fontId="20" fillId="0" borderId="7" xfId="0" applyFont="1" applyBorder="1" applyAlignment="1" applyProtection="1">
      <alignment horizontal="center"/>
    </xf>
    <xf numFmtId="167" fontId="20" fillId="0" borderId="0" xfId="0" applyNumberFormat="1" applyFont="1" applyProtection="1"/>
    <xf numFmtId="0" fontId="29" fillId="9" borderId="19" xfId="0" applyFont="1" applyFill="1" applyBorder="1" applyAlignment="1" applyProtection="1">
      <alignment horizontal="center"/>
    </xf>
    <xf numFmtId="0" fontId="29" fillId="9" borderId="72" xfId="0" applyFont="1" applyFill="1" applyBorder="1" applyProtection="1"/>
    <xf numFmtId="0" fontId="27" fillId="9" borderId="54" xfId="0" applyFont="1" applyFill="1" applyBorder="1" applyAlignment="1" applyProtection="1">
      <alignment horizontal="right"/>
    </xf>
    <xf numFmtId="0" fontId="27" fillId="0" borderId="7" xfId="0" applyFont="1" applyBorder="1" applyAlignment="1" applyProtection="1">
      <alignment horizontal="right"/>
    </xf>
    <xf numFmtId="167" fontId="29" fillId="0" borderId="7" xfId="0" applyNumberFormat="1" applyFont="1" applyBorder="1" applyProtection="1"/>
    <xf numFmtId="0" fontId="27" fillId="9" borderId="46" xfId="0" applyFont="1" applyFill="1" applyBorder="1" applyAlignment="1" applyProtection="1">
      <alignment horizontal="right"/>
    </xf>
    <xf numFmtId="166" fontId="20" fillId="0" borderId="0" xfId="0" applyNumberFormat="1" applyFont="1" applyProtection="1"/>
    <xf numFmtId="0" fontId="20" fillId="9" borderId="30" xfId="0" applyFont="1" applyFill="1" applyBorder="1" applyAlignment="1" applyProtection="1">
      <alignment horizontal="center"/>
    </xf>
    <xf numFmtId="167" fontId="29" fillId="0" borderId="7" xfId="1" applyNumberFormat="1" applyFont="1" applyBorder="1" applyProtection="1"/>
    <xf numFmtId="0" fontId="27" fillId="9" borderId="6" xfId="0" applyFont="1" applyFill="1" applyBorder="1" applyProtection="1"/>
    <xf numFmtId="0" fontId="20" fillId="9" borderId="75" xfId="0" applyFont="1" applyFill="1" applyBorder="1" applyProtection="1"/>
    <xf numFmtId="0" fontId="20" fillId="9" borderId="76" xfId="0" applyFont="1" applyFill="1" applyBorder="1" applyAlignment="1" applyProtection="1">
      <alignment horizontal="right"/>
    </xf>
    <xf numFmtId="0" fontId="20" fillId="9" borderId="60" xfId="0" applyFont="1" applyFill="1" applyBorder="1" applyProtection="1"/>
    <xf numFmtId="0" fontId="20" fillId="9" borderId="62" xfId="0" applyFont="1" applyFill="1" applyBorder="1" applyAlignment="1" applyProtection="1">
      <alignment horizontal="right"/>
    </xf>
    <xf numFmtId="0" fontId="29" fillId="9" borderId="44" xfId="0" applyFont="1" applyFill="1" applyBorder="1" applyProtection="1"/>
    <xf numFmtId="0" fontId="29" fillId="9" borderId="78" xfId="0" applyFont="1" applyFill="1" applyBorder="1" applyProtection="1"/>
    <xf numFmtId="0" fontId="29" fillId="9" borderId="79" xfId="0" applyFont="1" applyFill="1" applyBorder="1" applyProtection="1"/>
    <xf numFmtId="0" fontId="29" fillId="8" borderId="0" xfId="7" applyFont="1" applyFill="1" applyAlignment="1" applyProtection="1">
      <alignment horizontal="right"/>
    </xf>
    <xf numFmtId="0" fontId="26" fillId="8" borderId="0" xfId="7" applyFont="1" applyFill="1" applyProtection="1"/>
    <xf numFmtId="0" fontId="29" fillId="8" borderId="0" xfId="7" applyFont="1" applyFill="1" applyProtection="1"/>
    <xf numFmtId="0" fontId="27" fillId="0" borderId="0" xfId="7" applyFont="1" applyAlignment="1" applyProtection="1">
      <alignment horizontal="right"/>
    </xf>
    <xf numFmtId="0" fontId="28" fillId="0" borderId="18" xfId="7" applyFont="1" applyBorder="1" applyProtection="1"/>
    <xf numFmtId="0" fontId="29" fillId="0" borderId="19" xfId="7" applyFont="1" applyBorder="1" applyProtection="1"/>
    <xf numFmtId="0" fontId="29" fillId="0" borderId="20" xfId="7" applyFont="1" applyBorder="1" applyProtection="1"/>
    <xf numFmtId="0" fontId="26" fillId="8" borderId="0" xfId="7" applyFont="1" applyFill="1" applyAlignment="1" applyProtection="1">
      <alignment horizontal="center"/>
    </xf>
    <xf numFmtId="0" fontId="33" fillId="0" borderId="0" xfId="7" applyFont="1" applyProtection="1"/>
    <xf numFmtId="0" fontId="29" fillId="9" borderId="56" xfId="7" applyFont="1" applyFill="1" applyBorder="1" applyProtection="1"/>
    <xf numFmtId="9" fontId="29" fillId="0" borderId="20" xfId="15" applyNumberFormat="1" applyFont="1" applyBorder="1" applyProtection="1"/>
    <xf numFmtId="0" fontId="29" fillId="9" borderId="80" xfId="7" applyFont="1" applyFill="1" applyBorder="1" applyProtection="1"/>
    <xf numFmtId="0" fontId="29" fillId="9" borderId="3" xfId="7" applyFont="1" applyFill="1" applyBorder="1" applyProtection="1"/>
    <xf numFmtId="0" fontId="29" fillId="9" borderId="79" xfId="7" applyFont="1" applyFill="1" applyBorder="1" applyAlignment="1" applyProtection="1">
      <alignment horizontal="left"/>
    </xf>
    <xf numFmtId="9" fontId="29" fillId="0" borderId="28" xfId="7" applyNumberFormat="1" applyFont="1" applyBorder="1" applyProtection="1"/>
    <xf numFmtId="9" fontId="29" fillId="0" borderId="43" xfId="7" applyNumberFormat="1" applyFont="1" applyBorder="1" applyProtection="1"/>
    <xf numFmtId="0" fontId="29" fillId="9" borderId="81" xfId="6" applyFont="1" applyFill="1" applyBorder="1" applyAlignment="1" applyProtection="1">
      <alignment horizontal="left"/>
    </xf>
    <xf numFmtId="9" fontId="29" fillId="0" borderId="51" xfId="7" applyNumberFormat="1" applyFont="1" applyBorder="1" applyProtection="1"/>
    <xf numFmtId="0" fontId="33" fillId="0" borderId="0" xfId="7" applyFont="1" applyAlignment="1" applyProtection="1">
      <alignment horizontal="left"/>
    </xf>
    <xf numFmtId="0" fontId="29" fillId="9" borderId="18" xfId="7" applyFont="1" applyFill="1" applyBorder="1" applyAlignment="1" applyProtection="1">
      <alignment horizontal="center"/>
    </xf>
    <xf numFmtId="0" fontId="29" fillId="9" borderId="30" xfId="7" applyFont="1" applyFill="1" applyBorder="1" applyAlignment="1" applyProtection="1">
      <alignment horizontal="center"/>
    </xf>
    <xf numFmtId="0" fontId="29" fillId="9" borderId="55" xfId="7" applyFont="1" applyFill="1" applyBorder="1" applyAlignment="1" applyProtection="1">
      <alignment horizontal="center"/>
    </xf>
    <xf numFmtId="0" fontId="29" fillId="0" borderId="4" xfId="7" applyFont="1" applyBorder="1" applyProtection="1"/>
    <xf numFmtId="0" fontId="29" fillId="0" borderId="41" xfId="7" applyFont="1" applyBorder="1" applyProtection="1"/>
    <xf numFmtId="9" fontId="29" fillId="0" borderId="42" xfId="7" applyNumberFormat="1" applyFont="1" applyBorder="1" applyProtection="1"/>
    <xf numFmtId="0" fontId="29" fillId="0" borderId="33" xfId="7" applyFont="1" applyBorder="1" applyProtection="1"/>
    <xf numFmtId="0" fontId="29" fillId="0" borderId="43" xfId="7" applyFont="1" applyBorder="1" applyProtection="1"/>
    <xf numFmtId="0" fontId="29" fillId="0" borderId="6" xfId="7" applyFont="1" applyBorder="1" applyProtection="1"/>
    <xf numFmtId="0" fontId="29" fillId="0" borderId="44" xfId="7" applyFont="1" applyBorder="1" applyProtection="1"/>
    <xf numFmtId="0" fontId="29" fillId="0" borderId="48" xfId="7" applyFont="1" applyBorder="1" applyProtection="1"/>
    <xf numFmtId="0" fontId="29" fillId="9" borderId="69" xfId="7" applyFont="1" applyFill="1" applyBorder="1" applyAlignment="1" applyProtection="1">
      <alignment horizontal="center"/>
    </xf>
    <xf numFmtId="0" fontId="29" fillId="9" borderId="75" xfId="7" applyFont="1" applyFill="1" applyBorder="1" applyAlignment="1" applyProtection="1">
      <alignment horizontal="left"/>
    </xf>
    <xf numFmtId="0" fontId="29" fillId="9" borderId="23" xfId="7" applyFont="1" applyFill="1" applyBorder="1" applyProtection="1"/>
    <xf numFmtId="0" fontId="29" fillId="9" borderId="24" xfId="7" applyFont="1" applyFill="1" applyBorder="1" applyProtection="1"/>
    <xf numFmtId="0" fontId="29" fillId="0" borderId="82" xfId="7" applyFont="1" applyBorder="1" applyProtection="1"/>
    <xf numFmtId="0" fontId="29" fillId="9" borderId="4" xfId="7" applyFont="1" applyFill="1" applyBorder="1" applyAlignment="1" applyProtection="1">
      <alignment horizontal="left"/>
    </xf>
    <xf numFmtId="0" fontId="29" fillId="9" borderId="0" xfId="7" applyFont="1" applyFill="1" applyProtection="1"/>
    <xf numFmtId="0" fontId="29" fillId="9" borderId="5" xfId="7" applyFont="1" applyFill="1" applyBorder="1" applyProtection="1"/>
    <xf numFmtId="0" fontId="29" fillId="0" borderId="5" xfId="7" applyFont="1" applyBorder="1" applyProtection="1"/>
    <xf numFmtId="0" fontId="29" fillId="9" borderId="18" xfId="7" applyFont="1" applyFill="1" applyBorder="1" applyAlignment="1" applyProtection="1">
      <alignment horizontal="left"/>
    </xf>
    <xf numFmtId="0" fontId="29" fillId="9" borderId="19" xfId="7" applyFont="1" applyFill="1" applyBorder="1" applyProtection="1"/>
    <xf numFmtId="0" fontId="27" fillId="9" borderId="20" xfId="7" applyFont="1" applyFill="1" applyBorder="1" applyAlignment="1" applyProtection="1">
      <alignment horizontal="right"/>
    </xf>
    <xf numFmtId="0" fontId="29" fillId="9" borderId="80" xfId="7" applyFont="1" applyFill="1" applyBorder="1" applyAlignment="1" applyProtection="1">
      <alignment horizontal="left"/>
    </xf>
    <xf numFmtId="49" fontId="29" fillId="9" borderId="22" xfId="7" applyNumberFormat="1" applyFont="1" applyFill="1" applyBorder="1" applyProtection="1"/>
    <xf numFmtId="49" fontId="29" fillId="6" borderId="24" xfId="7" applyNumberFormat="1" applyFont="1" applyFill="1" applyBorder="1" applyProtection="1"/>
    <xf numFmtId="9" fontId="29" fillId="0" borderId="36" xfId="7" applyNumberFormat="1" applyFont="1" applyBorder="1" applyProtection="1"/>
    <xf numFmtId="49" fontId="29" fillId="9" borderId="27" xfId="7" applyNumberFormat="1" applyFont="1" applyFill="1" applyBorder="1" applyProtection="1"/>
    <xf numFmtId="49" fontId="29" fillId="6" borderId="28" xfId="7" applyNumberFormat="1" applyFont="1" applyFill="1" applyBorder="1" applyProtection="1"/>
    <xf numFmtId="0" fontId="29" fillId="0" borderId="28" xfId="7" applyFont="1" applyBorder="1" applyProtection="1"/>
    <xf numFmtId="0" fontId="29" fillId="9" borderId="47" xfId="7" applyFont="1" applyFill="1" applyBorder="1" applyAlignment="1" applyProtection="1">
      <alignment horizontal="left"/>
    </xf>
    <xf numFmtId="49" fontId="29" fillId="9" borderId="35" xfId="7" applyNumberFormat="1" applyFont="1" applyFill="1" applyBorder="1" applyProtection="1"/>
    <xf numFmtId="49" fontId="29" fillId="6" borderId="8" xfId="7" applyNumberFormat="1" applyFont="1" applyFill="1" applyBorder="1" applyProtection="1"/>
    <xf numFmtId="0" fontId="29" fillId="0" borderId="68" xfId="7" applyFont="1" applyBorder="1" applyProtection="1"/>
    <xf numFmtId="0" fontId="29" fillId="9" borderId="18" xfId="7" applyFont="1" applyFill="1" applyBorder="1" applyAlignment="1" applyProtection="1">
      <alignment horizontal="right"/>
    </xf>
    <xf numFmtId="0" fontId="29" fillId="0" borderId="0" xfId="7" applyFont="1" applyAlignment="1" applyProtection="1">
      <alignment horizontal="right"/>
    </xf>
    <xf numFmtId="0" fontId="29" fillId="0" borderId="2" xfId="7" applyFont="1" applyBorder="1" applyProtection="1"/>
    <xf numFmtId="0" fontId="29" fillId="9" borderId="1" xfId="7" applyFont="1" applyFill="1" applyBorder="1" applyProtection="1"/>
    <xf numFmtId="0" fontId="29" fillId="9" borderId="83" xfId="7" applyFont="1" applyFill="1" applyBorder="1" applyProtection="1"/>
    <xf numFmtId="10" fontId="29" fillId="0" borderId="5" xfId="14" applyNumberFormat="1" applyFont="1" applyBorder="1" applyProtection="1"/>
    <xf numFmtId="0" fontId="29" fillId="9" borderId="25" xfId="7" applyFont="1" applyFill="1" applyBorder="1" applyProtection="1"/>
    <xf numFmtId="0" fontId="29" fillId="9" borderId="59" xfId="7" applyFont="1" applyFill="1" applyBorder="1" applyProtection="1"/>
    <xf numFmtId="10" fontId="29" fillId="0" borderId="28" xfId="14" applyNumberFormat="1" applyFont="1" applyBorder="1" applyProtection="1"/>
    <xf numFmtId="0" fontId="29" fillId="9" borderId="6" xfId="7" applyFont="1" applyFill="1" applyBorder="1" applyProtection="1"/>
    <xf numFmtId="0" fontId="29" fillId="9" borderId="46" xfId="7" applyFont="1" applyFill="1" applyBorder="1" applyProtection="1"/>
    <xf numFmtId="10" fontId="29" fillId="0" borderId="8" xfId="14" applyNumberFormat="1" applyFont="1" applyBorder="1" applyProtection="1"/>
    <xf numFmtId="0" fontId="29" fillId="9" borderId="69" xfId="7" applyFont="1" applyFill="1" applyBorder="1" applyAlignment="1" applyProtection="1">
      <alignment horizontal="center" vertical="center" wrapText="1"/>
    </xf>
    <xf numFmtId="0" fontId="20" fillId="9" borderId="4" xfId="0" applyFont="1" applyFill="1" applyBorder="1" applyProtection="1"/>
    <xf numFmtId="0" fontId="29" fillId="0" borderId="19" xfId="0" applyFont="1" applyBorder="1" applyProtection="1"/>
    <xf numFmtId="0" fontId="5" fillId="0" borderId="11" xfId="3" applyFont="1" applyBorder="1" applyAlignment="1" applyProtection="1">
      <alignment horizontal="center" vertical="center" wrapText="1"/>
    </xf>
    <xf numFmtId="0" fontId="39" fillId="0" borderId="0" xfId="3" quotePrefix="1" applyFont="1" applyAlignment="1" applyProtection="1">
      <alignment horizontal="center" vertical="center" wrapText="1"/>
    </xf>
    <xf numFmtId="0" fontId="5" fillId="0" borderId="0" xfId="3" applyFont="1" applyAlignment="1" applyProtection="1">
      <alignment horizontal="center" vertical="center" wrapText="1"/>
    </xf>
    <xf numFmtId="0" fontId="19" fillId="0" borderId="0" xfId="0" quotePrefix="1" applyFont="1" applyAlignment="1" applyProtection="1">
      <alignment horizontal="center" vertical="center" wrapText="1"/>
    </xf>
    <xf numFmtId="165" fontId="15" fillId="0" borderId="0" xfId="14" applyNumberFormat="1" applyFont="1" applyAlignment="1" applyProtection="1">
      <alignment horizontal="center" vertical="center" wrapText="1"/>
    </xf>
    <xf numFmtId="10" fontId="15" fillId="0" borderId="0" xfId="0" applyNumberFormat="1" applyFont="1" applyAlignment="1" applyProtection="1">
      <alignment horizontal="center" vertical="center" wrapText="1"/>
    </xf>
    <xf numFmtId="9" fontId="15" fillId="0" borderId="0" xfId="14" applyNumberFormat="1" applyFont="1" applyAlignment="1" applyProtection="1">
      <alignment horizontal="center" vertical="center" wrapText="1"/>
    </xf>
    <xf numFmtId="165" fontId="15" fillId="0" borderId="0" xfId="14" quotePrefix="1" applyNumberFormat="1" applyFont="1" applyAlignment="1" applyProtection="1">
      <alignment horizontal="center" vertical="center" wrapText="1"/>
    </xf>
    <xf numFmtId="9" fontId="15" fillId="0" borderId="0" xfId="14" quotePrefix="1" applyNumberFormat="1" applyFont="1" applyAlignment="1" applyProtection="1">
      <alignment horizontal="center" vertical="center" wrapText="1"/>
    </xf>
    <xf numFmtId="0" fontId="40" fillId="4" borderId="0" xfId="0" applyFont="1" applyFill="1" applyAlignment="1" applyProtection="1">
      <alignment horizontal="center" vertical="center" wrapText="1"/>
    </xf>
    <xf numFmtId="169"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0" fillId="0" borderId="0" xfId="0" quotePrefix="1" applyAlignment="1" applyProtection="1">
      <alignment horizontal="right" vertical="center" wrapText="1"/>
    </xf>
    <xf numFmtId="0" fontId="41"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9" fontId="17" fillId="0" borderId="0" xfId="0" applyNumberFormat="1" applyFont="1" applyAlignment="1" applyProtection="1">
      <alignment horizontal="center" vertical="center" wrapText="1"/>
    </xf>
    <xf numFmtId="9" fontId="0" fillId="0" borderId="0" xfId="14"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165" fontId="0" fillId="0" borderId="0" xfId="14" quotePrefix="1" applyNumberFormat="1" applyFont="1" applyAlignment="1" applyProtection="1">
      <alignment horizontal="center" vertical="center" wrapText="1"/>
    </xf>
    <xf numFmtId="0" fontId="19" fillId="0" borderId="0" xfId="0" quotePrefix="1" applyFont="1" applyAlignment="1" applyProtection="1">
      <alignment horizontal="right" vertical="center" wrapText="1"/>
    </xf>
    <xf numFmtId="164" fontId="19" fillId="0" borderId="0" xfId="0" quotePrefix="1" applyNumberFormat="1" applyFont="1" applyAlignment="1" applyProtection="1">
      <alignment horizontal="right" vertical="center" wrapText="1"/>
    </xf>
    <xf numFmtId="0" fontId="42" fillId="0" borderId="0" xfId="0" applyFont="1" applyAlignment="1" applyProtection="1">
      <alignment horizontal="left" vertical="center"/>
    </xf>
    <xf numFmtId="0" fontId="42" fillId="0" borderId="0" xfId="0" applyFont="1" applyAlignment="1" applyProtection="1">
      <alignment horizontal="center" vertical="center" wrapText="1"/>
    </xf>
    <xf numFmtId="0" fontId="43" fillId="0" borderId="0" xfId="0" applyFont="1" applyAlignment="1" applyProtection="1">
      <alignment horizontal="center" vertical="center" wrapText="1"/>
    </xf>
    <xf numFmtId="0" fontId="5" fillId="0" borderId="0" xfId="3" applyFont="1" applyAlignment="1" applyProtection="1">
      <alignment horizontal="center" vertical="center" wrapText="1"/>
    </xf>
    <xf numFmtId="0" fontId="44" fillId="0" borderId="0" xfId="0" applyFont="1" applyAlignment="1" applyProtection="1">
      <alignment horizontal="center" vertical="center" wrapText="1"/>
    </xf>
    <xf numFmtId="0" fontId="5" fillId="0" borderId="0" xfId="3" applyFont="1" applyAlignment="1" applyProtection="1">
      <alignment horizontal="center"/>
    </xf>
    <xf numFmtId="10" fontId="15" fillId="0" borderId="0" xfId="14" applyNumberFormat="1" applyFont="1" applyAlignment="1" applyProtection="1">
      <alignment horizontal="center" vertical="center" wrapText="1"/>
    </xf>
    <xf numFmtId="0" fontId="45" fillId="0" borderId="32" xfId="0" applyFont="1" applyBorder="1" applyAlignment="1" applyProtection="1">
      <alignment horizontal="center"/>
    </xf>
    <xf numFmtId="0" fontId="45" fillId="0" borderId="33" xfId="0" applyFont="1" applyBorder="1" applyAlignment="1" applyProtection="1">
      <alignment horizontal="center"/>
    </xf>
    <xf numFmtId="0" fontId="45" fillId="0" borderId="28" xfId="0" applyFont="1" applyBorder="1" applyAlignment="1" applyProtection="1">
      <alignment horizontal="center"/>
    </xf>
    <xf numFmtId="0" fontId="45" fillId="0" borderId="27" xfId="0" applyFont="1" applyBorder="1" applyAlignment="1" applyProtection="1">
      <alignment horizontal="center"/>
    </xf>
    <xf numFmtId="0" fontId="45" fillId="0" borderId="35" xfId="0" applyFont="1" applyBorder="1" applyAlignment="1" applyProtection="1">
      <alignment horizontal="center"/>
    </xf>
    <xf numFmtId="0" fontId="45" fillId="0" borderId="34" xfId="0" applyFont="1" applyBorder="1" applyAlignment="1" applyProtection="1">
      <alignment horizontal="center"/>
    </xf>
    <xf numFmtId="0" fontId="45" fillId="0" borderId="40" xfId="0" applyFont="1" applyBorder="1" applyAlignment="1" applyProtection="1">
      <alignment horizontal="center"/>
    </xf>
    <xf numFmtId="0" fontId="45" fillId="0" borderId="41" xfId="0" applyFont="1" applyBorder="1" applyAlignment="1" applyProtection="1">
      <alignment horizontal="center"/>
    </xf>
    <xf numFmtId="0" fontId="45" fillId="0" borderId="42" xfId="0" applyFont="1" applyBorder="1" applyAlignment="1" applyProtection="1">
      <alignment horizontal="center"/>
    </xf>
    <xf numFmtId="0" fontId="45" fillId="0" borderId="43" xfId="0" applyFont="1" applyBorder="1" applyAlignment="1" applyProtection="1">
      <alignment horizontal="center"/>
    </xf>
    <xf numFmtId="0" fontId="45" fillId="0" borderId="44" xfId="0" applyFont="1" applyBorder="1" applyAlignment="1" applyProtection="1">
      <alignment horizontal="center"/>
    </xf>
    <xf numFmtId="0" fontId="45" fillId="0" borderId="45" xfId="0" applyFont="1" applyBorder="1" applyAlignment="1" applyProtection="1">
      <alignment horizontal="center"/>
    </xf>
    <xf numFmtId="0" fontId="45" fillId="0" borderId="57" xfId="0" applyFont="1" applyBorder="1" applyAlignment="1" applyProtection="1">
      <alignment horizontal="center"/>
    </xf>
    <xf numFmtId="0" fontId="45" fillId="0" borderId="58" xfId="0" applyFont="1" applyBorder="1" applyAlignment="1" applyProtection="1">
      <alignment horizontal="center"/>
    </xf>
    <xf numFmtId="168" fontId="29" fillId="0" borderId="70" xfId="9" applyNumberFormat="1" applyFont="1" applyBorder="1" applyAlignment="1" applyProtection="1">
      <alignment horizontal="right" indent="1"/>
    </xf>
    <xf numFmtId="168" fontId="29" fillId="0" borderId="70" xfId="0" applyNumberFormat="1" applyFont="1" applyBorder="1" applyAlignment="1" applyProtection="1">
      <alignment horizontal="right" indent="1"/>
    </xf>
    <xf numFmtId="168" fontId="29" fillId="0" borderId="71" xfId="9" applyNumberFormat="1" applyFont="1" applyBorder="1" applyAlignment="1" applyProtection="1">
      <alignment horizontal="right" indent="1"/>
    </xf>
    <xf numFmtId="168" fontId="29" fillId="0" borderId="69" xfId="9" applyNumberFormat="1" applyFont="1" applyBorder="1" applyAlignment="1" applyProtection="1">
      <alignment horizontal="right" indent="1"/>
    </xf>
    <xf numFmtId="168" fontId="29" fillId="0" borderId="69" xfId="11" applyNumberFormat="1" applyFont="1" applyBorder="1" applyAlignment="1" applyProtection="1">
      <alignment horizontal="right" indent="1"/>
    </xf>
    <xf numFmtId="3" fontId="29" fillId="0" borderId="77" xfId="1" applyNumberFormat="1" applyFont="1" applyBorder="1" applyProtection="1"/>
    <xf numFmtId="4" fontId="20" fillId="0" borderId="3" xfId="1" applyNumberFormat="1" applyFont="1" applyBorder="1" applyProtection="1"/>
    <xf numFmtId="3" fontId="20" fillId="0" borderId="44" xfId="0" applyNumberFormat="1" applyFont="1" applyBorder="1" applyProtection="1"/>
    <xf numFmtId="4" fontId="20" fillId="0" borderId="51" xfId="0" applyNumberFormat="1" applyFont="1" applyBorder="1" applyProtection="1"/>
    <xf numFmtId="3" fontId="20" fillId="0" borderId="32" xfId="0" applyNumberFormat="1" applyFont="1" applyBorder="1" applyProtection="1"/>
    <xf numFmtId="168" fontId="20" fillId="0" borderId="73" xfId="0" applyNumberFormat="1" applyFont="1" applyBorder="1" applyAlignment="1" applyProtection="1">
      <alignment horizontal="right" indent="1"/>
    </xf>
    <xf numFmtId="3" fontId="20" fillId="0" borderId="27" xfId="1" applyNumberFormat="1" applyFont="1" applyBorder="1" applyProtection="1"/>
    <xf numFmtId="168" fontId="20" fillId="0" borderId="43" xfId="0" applyNumberFormat="1" applyFont="1" applyBorder="1" applyAlignment="1" applyProtection="1">
      <alignment horizontal="right" indent="1"/>
    </xf>
    <xf numFmtId="3" fontId="20" fillId="0" borderId="30" xfId="0" applyNumberFormat="1" applyFont="1" applyBorder="1" applyProtection="1"/>
    <xf numFmtId="168" fontId="20" fillId="0" borderId="20" xfId="0" applyNumberFormat="1" applyFont="1" applyBorder="1" applyAlignment="1" applyProtection="1">
      <alignment horizontal="right" indent="1"/>
    </xf>
    <xf numFmtId="1" fontId="29" fillId="9" borderId="56" xfId="0" applyNumberFormat="1" applyFont="1" applyFill="1" applyBorder="1" applyAlignment="1" applyProtection="1">
      <alignment horizontal="center"/>
    </xf>
    <xf numFmtId="1" fontId="29" fillId="9" borderId="30" xfId="0" applyNumberFormat="1" applyFont="1" applyFill="1" applyBorder="1" applyAlignment="1" applyProtection="1">
      <alignment horizontal="center"/>
    </xf>
    <xf numFmtId="1" fontId="29" fillId="9" borderId="55" xfId="0" applyNumberFormat="1" applyFont="1" applyFill="1" applyBorder="1" applyAlignment="1" applyProtection="1">
      <alignment horizontal="center"/>
    </xf>
    <xf numFmtId="37" fontId="20" fillId="0" borderId="38" xfId="1" applyNumberFormat="1" applyFont="1" applyBorder="1" applyAlignment="1" applyProtection="1">
      <alignment horizontal="right" indent="1"/>
    </xf>
    <xf numFmtId="37" fontId="20" fillId="0" borderId="38" xfId="1" applyNumberFormat="1" applyFont="1" applyBorder="1" applyAlignment="1" applyProtection="1">
      <alignment horizontal="right" indent="1"/>
    </xf>
    <xf numFmtId="37" fontId="20" fillId="0" borderId="39"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73"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20" xfId="1" applyNumberFormat="1" applyFont="1" applyBorder="1" applyAlignment="1" applyProtection="1">
      <alignment horizontal="right" indent="1"/>
    </xf>
    <xf numFmtId="3" fontId="20" fillId="0" borderId="38" xfId="0" applyNumberFormat="1" applyFont="1" applyBorder="1" applyAlignment="1" applyProtection="1">
      <alignment horizontal="right" indent="1"/>
    </xf>
    <xf numFmtId="3" fontId="29" fillId="0" borderId="39" xfId="0" applyNumberFormat="1" applyFont="1" applyBorder="1" applyAlignment="1" applyProtection="1">
      <alignment horizontal="right" indent="1"/>
    </xf>
    <xf numFmtId="3" fontId="20" fillId="0" borderId="31" xfId="0" applyNumberFormat="1" applyFont="1" applyBorder="1" applyAlignment="1" applyProtection="1">
      <alignment horizontal="right" indent="1"/>
    </xf>
    <xf numFmtId="3" fontId="29" fillId="0" borderId="73" xfId="0" applyNumberFormat="1" applyFont="1" applyBorder="1" applyAlignment="1" applyProtection="1">
      <alignment horizontal="right" indent="1"/>
    </xf>
    <xf numFmtId="3" fontId="29" fillId="0" borderId="31" xfId="0" applyNumberFormat="1" applyFont="1" applyBorder="1" applyAlignment="1" applyProtection="1">
      <alignment horizontal="right" indent="1"/>
    </xf>
    <xf numFmtId="3" fontId="29" fillId="0" borderId="5" xfId="0" applyNumberFormat="1" applyFont="1" applyBorder="1" applyAlignment="1" applyProtection="1">
      <alignment horizontal="right" indent="1"/>
    </xf>
    <xf numFmtId="3" fontId="20" fillId="0" borderId="30" xfId="1" applyNumberFormat="1" applyFont="1" applyBorder="1" applyAlignment="1" applyProtection="1">
      <alignment horizontal="right" indent="1"/>
    </xf>
    <xf numFmtId="3" fontId="29" fillId="0" borderId="20" xfId="1" applyNumberFormat="1" applyFont="1" applyBorder="1" applyAlignment="1" applyProtection="1">
      <alignment horizontal="right" indent="1"/>
    </xf>
    <xf numFmtId="37" fontId="29" fillId="0" borderId="39" xfId="1" applyNumberFormat="1" applyFont="1" applyBorder="1" applyAlignment="1" applyProtection="1">
      <alignment horizontal="right" indent="1"/>
    </xf>
    <xf numFmtId="37" fontId="20" fillId="0" borderId="48" xfId="1" applyNumberFormat="1" applyFont="1" applyBorder="1" applyAlignment="1" applyProtection="1">
      <alignment horizontal="right" indent="1"/>
    </xf>
    <xf numFmtId="37" fontId="20" fillId="0" borderId="55" xfId="1" applyNumberFormat="1" applyFont="1" applyBorder="1" applyAlignment="1" applyProtection="1">
      <alignment horizontal="right" indent="1"/>
    </xf>
    <xf numFmtId="14" fontId="28" fillId="0" borderId="21" xfId="7" applyNumberFormat="1" applyFont="1" applyBorder="1" applyAlignment="1" applyProtection="1">
      <alignment horizontal="center"/>
    </xf>
    <xf numFmtId="14" fontId="28" fillId="0" borderId="21" xfId="0" applyNumberFormat="1" applyFont="1" applyBorder="1" applyAlignment="1" applyProtection="1">
      <alignment horizontal="center"/>
    </xf>
    <xf numFmtId="37" fontId="20" fillId="0" borderId="30" xfId="1" applyNumberFormat="1" applyFont="1" applyBorder="1" applyAlignment="1" applyProtection="1">
      <alignment vertical="center"/>
    </xf>
    <xf numFmtId="37" fontId="29" fillId="0" borderId="28" xfId="1" applyNumberFormat="1" applyFont="1" applyBorder="1" applyProtection="1"/>
    <xf numFmtId="37" fontId="29" fillId="0" borderId="51" xfId="1" applyNumberFormat="1" applyFont="1" applyBorder="1" applyProtection="1"/>
    <xf numFmtId="37" fontId="27" fillId="0" borderId="20" xfId="1" applyNumberFormat="1" applyFont="1" applyBorder="1" applyProtection="1"/>
    <xf numFmtId="37" fontId="29" fillId="0" borderId="36" xfId="1" applyNumberFormat="1" applyFont="1" applyBorder="1" applyProtection="1"/>
    <xf numFmtId="37" fontId="29" fillId="0" borderId="68" xfId="1" applyNumberFormat="1" applyFont="1" applyBorder="1" applyProtection="1"/>
    <xf numFmtId="37" fontId="29" fillId="0" borderId="27" xfId="1" applyNumberFormat="1" applyFont="1" applyBorder="1" applyAlignment="1" applyProtection="1">
      <alignment horizontal="right"/>
    </xf>
    <xf numFmtId="37" fontId="29" fillId="0" borderId="33" xfId="1" applyNumberFormat="1" applyFont="1" applyBorder="1" applyAlignment="1" applyProtection="1">
      <alignment horizontal="right"/>
    </xf>
    <xf numFmtId="37" fontId="29" fillId="0" borderId="59" xfId="1" applyNumberFormat="1" applyFont="1" applyBorder="1" applyAlignment="1" applyProtection="1">
      <alignment horizontal="right"/>
    </xf>
    <xf numFmtId="37" fontId="29" fillId="0" borderId="26" xfId="1" applyNumberFormat="1" applyFont="1" applyBorder="1" applyAlignment="1" applyProtection="1">
      <alignment horizontal="right"/>
    </xf>
    <xf numFmtId="37" fontId="29" fillId="0" borderId="43" xfId="1" applyNumberFormat="1" applyFont="1" applyBorder="1" applyAlignment="1" applyProtection="1">
      <alignment horizontal="right"/>
    </xf>
    <xf numFmtId="37" fontId="29" fillId="0" borderId="27" xfId="0" applyNumberFormat="1" applyFont="1" applyBorder="1" applyProtection="1"/>
    <xf numFmtId="37" fontId="29" fillId="0" borderId="33" xfId="0" applyNumberFormat="1" applyFont="1" applyBorder="1" applyProtection="1"/>
    <xf numFmtId="37" fontId="29" fillId="0" borderId="59" xfId="0" applyNumberFormat="1" applyFont="1" applyBorder="1" applyProtection="1"/>
    <xf numFmtId="37" fontId="29" fillId="0" borderId="26" xfId="0" applyNumberFormat="1" applyFont="1" applyBorder="1" applyProtection="1"/>
    <xf numFmtId="37" fontId="29" fillId="0" borderId="43" xfId="0" applyNumberFormat="1" applyFont="1" applyBorder="1" applyProtection="1"/>
    <xf numFmtId="37" fontId="29" fillId="0" borderId="32" xfId="1" applyNumberFormat="1" applyFont="1" applyBorder="1" applyProtection="1"/>
    <xf numFmtId="37" fontId="29" fillId="0" borderId="31" xfId="1" applyNumberFormat="1" applyFont="1" applyBorder="1" applyProtection="1"/>
    <xf numFmtId="37" fontId="29" fillId="0" borderId="73" xfId="1" applyNumberFormat="1" applyFont="1" applyBorder="1" applyProtection="1"/>
    <xf numFmtId="37" fontId="29" fillId="0" borderId="74" xfId="1" applyNumberFormat="1" applyFont="1" applyBorder="1" applyProtection="1"/>
    <xf numFmtId="37" fontId="29" fillId="0" borderId="30" xfId="1" applyNumberFormat="1" applyFont="1" applyBorder="1" applyProtection="1"/>
    <xf numFmtId="37" fontId="29" fillId="0" borderId="54" xfId="1" applyNumberFormat="1" applyFont="1" applyBorder="1" applyProtection="1"/>
    <xf numFmtId="37" fontId="29" fillId="0" borderId="19" xfId="1" applyNumberFormat="1" applyFont="1" applyBorder="1" applyProtection="1"/>
    <xf numFmtId="37" fontId="29" fillId="0" borderId="55" xfId="1" applyNumberFormat="1" applyFont="1" applyBorder="1" applyProtection="1"/>
    <xf numFmtId="37" fontId="20" fillId="0" borderId="74" xfId="1" applyNumberFormat="1" applyFont="1" applyBorder="1" applyProtection="1"/>
    <xf numFmtId="37" fontId="20" fillId="0" borderId="30" xfId="1" applyNumberFormat="1" applyFont="1" applyBorder="1" applyProtection="1"/>
    <xf numFmtId="37" fontId="20" fillId="0" borderId="55" xfId="1" applyNumberFormat="1" applyFont="1" applyBorder="1" applyProtection="1"/>
    <xf numFmtId="37" fontId="29" fillId="0" borderId="27" xfId="1" applyNumberFormat="1" applyFont="1" applyBorder="1" applyProtection="1"/>
    <xf numFmtId="37" fontId="29" fillId="0" borderId="33" xfId="1" applyNumberFormat="1" applyFont="1" applyBorder="1" applyProtection="1"/>
    <xf numFmtId="37" fontId="29" fillId="0" borderId="59" xfId="1" applyNumberFormat="1" applyFont="1" applyBorder="1" applyProtection="1"/>
    <xf numFmtId="37" fontId="29" fillId="0" borderId="26" xfId="1" applyNumberFormat="1" applyFont="1" applyBorder="1" applyProtection="1"/>
    <xf numFmtId="37" fontId="29" fillId="0" borderId="43" xfId="1" applyNumberFormat="1" applyFont="1" applyBorder="1" applyProtection="1"/>
    <xf numFmtId="37" fontId="29" fillId="0" borderId="61" xfId="1" applyNumberFormat="1" applyFont="1" applyBorder="1" applyProtection="1"/>
    <xf numFmtId="37" fontId="29" fillId="0" borderId="45" xfId="1" applyNumberFormat="1" applyFont="1" applyBorder="1" applyProtection="1"/>
    <xf numFmtId="0" fontId="0" fillId="0" borderId="0" xfId="0" applyProtection="1"/>
    <xf numFmtId="0" fontId="15" fillId="0" borderId="0" xfId="0" applyFont="1" applyAlignment="1" applyProtection="1">
      <alignment horizontal="center" vertical="center" wrapText="1"/>
    </xf>
    <xf numFmtId="0" fontId="15" fillId="0" borderId="0" xfId="0" quotePrefix="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0" fillId="0" borderId="0" xfId="0" applyAlignment="1" applyProtection="1">
      <alignment horizontal="center" vertical="center" wrapText="1"/>
    </xf>
    <xf numFmtId="0" fontId="17"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4" fontId="15" fillId="0" borderId="0" xfId="0" applyNumberFormat="1" applyFont="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165" fontId="15" fillId="0" borderId="0" xfId="14" applyNumberFormat="1" applyFont="1" applyAlignment="1" applyProtection="1">
      <alignment horizontal="center" vertical="center" wrapText="1"/>
    </xf>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3" applyFont="1" applyFill="1" applyAlignment="1" applyProtection="1">
      <alignment horizontal="center"/>
    </xf>
    <xf numFmtId="0" fontId="4" fillId="0" borderId="0" xfId="3" applyFont="1" applyProtection="1"/>
    <xf numFmtId="0" fontId="5" fillId="0" borderId="0" xfId="3" applyFont="1" applyAlignment="1" applyProtection="1">
      <alignment horizontal="left" vertical="center" wrapText="1"/>
    </xf>
    <xf numFmtId="0" fontId="23" fillId="0" borderId="0" xfId="0" applyFont="1" applyAlignment="1" applyProtection="1">
      <alignment horizontal="left" vertical="center" wrapText="1"/>
    </xf>
    <xf numFmtId="0" fontId="34" fillId="9" borderId="37" xfId="0" applyFont="1" applyFill="1" applyBorder="1" applyAlignment="1" applyProtection="1">
      <alignment horizontal="center" vertical="center"/>
    </xf>
    <xf numFmtId="0" fontId="34" fillId="9" borderId="47" xfId="0" applyFont="1" applyFill="1" applyBorder="1" applyAlignment="1" applyProtection="1">
      <alignment horizontal="center" vertical="center"/>
    </xf>
  </cellXfs>
  <cellStyles count="18">
    <cellStyle name="Comma 2" xfId="1" xr:uid="{00000000-0005-0000-0000-000000000000}"/>
    <cellStyle name="Comma 2 2" xfId="2" xr:uid="{00000000-0005-0000-0000-000001000000}"/>
    <cellStyle name="Hyperlink" xfId="3" builtinId="8"/>
    <cellStyle name="Hyperlink 2 3" xfId="4" xr:uid="{00000000-0005-0000-0000-000003000000}"/>
    <cellStyle name="Milliers 2" xfId="5" xr:uid="{00000000-0005-0000-0000-000004000000}"/>
    <cellStyle name="Normal" xfId="0" builtinId="0"/>
    <cellStyle name="Normal 127" xfId="6" xr:uid="{00000000-0005-0000-0000-000006000000}"/>
    <cellStyle name="Normal 19" xfId="7" xr:uid="{00000000-0005-0000-0000-000007000000}"/>
    <cellStyle name="Normal 2" xfId="8" xr:uid="{00000000-0005-0000-0000-000008000000}"/>
    <cellStyle name="Normal 2 2" xfId="9" xr:uid="{00000000-0005-0000-0000-000009000000}"/>
    <cellStyle name="Normal 3" xfId="10" xr:uid="{00000000-0005-0000-0000-00000A000000}"/>
    <cellStyle name="Normal 31" xfId="11" xr:uid="{00000000-0005-0000-0000-00000B000000}"/>
    <cellStyle name="Normal 4" xfId="12" xr:uid="{00000000-0005-0000-0000-00000C000000}"/>
    <cellStyle name="Normal 7" xfId="13" xr:uid="{00000000-0005-0000-0000-00000D000000}"/>
    <cellStyle name="Percent" xfId="14" builtinId="5"/>
    <cellStyle name="Percent 2" xfId="15" xr:uid="{00000000-0005-0000-0000-00000F000000}"/>
    <cellStyle name="Pourcentage" xfId="17" xr:uid="{00000000-0005-0000-0000-000011000000}"/>
    <cellStyle name="Standard 3" xfId="16" xr:uid="{00000000-0005-0000-0000-000010000000}"/>
  </cellStyles>
  <dxfs count="0"/>
  <tableStyles count="0" defaultTableStyle="TableStyleMedium2" defaultPivotStyle="PivotStyleLight16"/>
  <colors>
    <mruColors>
      <color rgb="FF0000FF"/>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657225</xdr:colOff>
      <xdr:row>11</xdr:row>
      <xdr:rowOff>133350</xdr:rowOff>
    </xdr:from>
    <xdr:to>
      <xdr:col>8</xdr:col>
      <xdr:colOff>161925</xdr:colOff>
      <xdr:row>19</xdr:row>
      <xdr:rowOff>47625</xdr:rowOff>
    </xdr:to>
    <xdr:pic>
      <xdr:nvPicPr>
        <xdr:cNvPr id="3" name="Picture 2">
          <a:extLst>
            <a:ext uri="{FF2B5EF4-FFF2-40B4-BE49-F238E27FC236}">
              <a16:creationId xmlns:a16="http://schemas.microsoft.com/office/drawing/2014/main" id="{096879FE-1DFB-46AF-93A0-6A8A6FEB3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502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eur-lex.europa.eu/legal-content/EN/TXT/?qid=1432731300799&amp;uri=CELEX:02009L0065-20140917" TargetMode="External"/><Relationship Id="rId1" Type="http://schemas.openxmlformats.org/officeDocument/2006/relationships/hyperlink" Target="http://www.societegenerale.com/fr/mesurer-notre-performance/investisseurs/investisseurs-dette" TargetMode="External"/><Relationship Id="rId6" Type="http://schemas.openxmlformats.org/officeDocument/2006/relationships/hyperlink" Target="https://coveredbondlabel.com/issuer/83/" TargetMode="External"/><Relationship Id="rId5" Type="http://schemas.openxmlformats.org/officeDocument/2006/relationships/hyperlink" Target="http://www.ecbc.eu/legislation/list" TargetMode="External"/><Relationship Id="rId4" Type="http://schemas.openxmlformats.org/officeDocument/2006/relationships/hyperlink" Target="http://eur-lex.europa.eu/legal-content/EN/TXT/?uri=CELEX%3A32015R0061"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487CE-F041-4C07-8F83-DC82DD713F14}">
  <sheetPr>
    <tabColor rgb="FF847A75"/>
    <pageSetUpPr fitToPage="1"/>
  </sheetPr>
  <dimension ref="B2:J31"/>
  <sheetViews>
    <sheetView tabSelected="1" workbookViewId="0"/>
  </sheetViews>
  <sheetFormatPr defaultColWidth="9.140625" defaultRowHeight="15" x14ac:dyDescent="0.25"/>
  <cols>
    <col min="2" max="10" width="12.5703125" customWidth="1"/>
  </cols>
  <sheetData>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31.5" x14ac:dyDescent="0.25">
      <c r="B6" s="5"/>
      <c r="C6" s="6"/>
      <c r="D6" s="6"/>
      <c r="E6" s="424" t="s">
        <v>1</v>
      </c>
      <c r="F6" s="424"/>
      <c r="G6" s="424"/>
      <c r="H6" s="6"/>
      <c r="I6" s="6"/>
      <c r="J6" s="7"/>
    </row>
    <row r="7" spans="2:10" ht="26.25" x14ac:dyDescent="0.25">
      <c r="B7" s="5"/>
      <c r="C7" s="6"/>
      <c r="D7" s="6"/>
      <c r="E7" s="6"/>
      <c r="F7" s="10" t="s">
        <v>2</v>
      </c>
      <c r="G7" s="6"/>
      <c r="H7" s="6"/>
      <c r="I7" s="6"/>
      <c r="J7" s="7"/>
    </row>
    <row r="8" spans="2:10" ht="26.25" x14ac:dyDescent="0.25">
      <c r="B8" s="5"/>
      <c r="C8" s="6"/>
      <c r="D8" s="6"/>
      <c r="E8" s="6"/>
      <c r="F8" s="10" t="s">
        <v>3</v>
      </c>
      <c r="G8" s="6"/>
      <c r="H8" s="6"/>
      <c r="I8" s="6"/>
      <c r="J8" s="7"/>
    </row>
    <row r="9" spans="2:10" ht="21" x14ac:dyDescent="0.25">
      <c r="B9" s="5"/>
      <c r="C9" s="6"/>
      <c r="D9" s="6"/>
      <c r="E9" s="6"/>
      <c r="F9" s="11" t="s">
        <v>4</v>
      </c>
      <c r="G9" s="6"/>
      <c r="H9" s="6"/>
      <c r="I9" s="6"/>
      <c r="J9" s="7"/>
    </row>
    <row r="10" spans="2:10" ht="21" x14ac:dyDescent="0.25">
      <c r="B10" s="5"/>
      <c r="C10" s="6"/>
      <c r="D10" s="6"/>
      <c r="E10" s="6"/>
      <c r="F10" s="11" t="s">
        <v>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6</v>
      </c>
      <c r="G22" s="6"/>
      <c r="H22" s="6"/>
      <c r="I22" s="6"/>
      <c r="J22" s="7"/>
    </row>
    <row r="23" spans="2:10" x14ac:dyDescent="0.25">
      <c r="B23" s="5"/>
      <c r="C23" s="6"/>
      <c r="D23" s="6"/>
      <c r="E23" s="6"/>
      <c r="F23" s="13"/>
      <c r="G23" s="6"/>
      <c r="H23" s="6"/>
      <c r="I23" s="6"/>
      <c r="J23" s="7"/>
    </row>
    <row r="24" spans="2:10" x14ac:dyDescent="0.25">
      <c r="B24" s="5"/>
      <c r="C24" s="6"/>
      <c r="D24" s="425" t="s">
        <v>7</v>
      </c>
      <c r="E24" s="426" t="s">
        <v>8</v>
      </c>
      <c r="F24" s="426"/>
      <c r="G24" s="426"/>
      <c r="H24" s="426"/>
      <c r="I24" s="6"/>
      <c r="J24" s="7"/>
    </row>
    <row r="25" spans="2:10" x14ac:dyDescent="0.25">
      <c r="B25" s="5"/>
      <c r="C25" s="6"/>
      <c r="D25" s="6"/>
      <c r="H25" s="6"/>
      <c r="I25" s="6"/>
      <c r="J25" s="7"/>
    </row>
    <row r="26" spans="2:10" x14ac:dyDescent="0.25">
      <c r="B26" s="5"/>
      <c r="C26" s="6"/>
      <c r="D26" s="425" t="s">
        <v>9</v>
      </c>
      <c r="E26" s="426"/>
      <c r="F26" s="426"/>
      <c r="G26" s="426"/>
      <c r="H26" s="426"/>
      <c r="I26" s="6"/>
      <c r="J26" s="7"/>
    </row>
    <row r="27" spans="2:10" x14ac:dyDescent="0.25">
      <c r="B27" s="5"/>
      <c r="C27" s="6"/>
      <c r="D27" s="14"/>
      <c r="E27" s="14"/>
      <c r="F27" s="14"/>
      <c r="G27" s="14"/>
      <c r="H27" s="14"/>
      <c r="I27" s="6"/>
      <c r="J27" s="7"/>
    </row>
    <row r="28" spans="2:10" x14ac:dyDescent="0.25">
      <c r="B28" s="5"/>
      <c r="C28" s="6"/>
      <c r="D28" s="425" t="s">
        <v>10</v>
      </c>
      <c r="E28" s="426" t="s">
        <v>8</v>
      </c>
      <c r="F28" s="426"/>
      <c r="G28" s="426"/>
      <c r="H28" s="426"/>
      <c r="I28" s="6"/>
      <c r="J28" s="7"/>
    </row>
    <row r="29" spans="2:10" x14ac:dyDescent="0.25">
      <c r="B29" s="5"/>
      <c r="C29" s="6"/>
      <c r="I29" s="6"/>
      <c r="J29" s="7"/>
    </row>
    <row r="30" spans="2:10" x14ac:dyDescent="0.25">
      <c r="B30" s="5"/>
      <c r="C30" s="6"/>
      <c r="D30" s="422" t="s">
        <v>11</v>
      </c>
      <c r="E30" s="423"/>
      <c r="F30" s="423"/>
      <c r="G30" s="423"/>
      <c r="H30" s="423"/>
      <c r="I30" s="6"/>
      <c r="J30" s="7"/>
    </row>
    <row r="31" spans="2:10" x14ac:dyDescent="0.25">
      <c r="B31" s="15"/>
      <c r="C31" s="16"/>
      <c r="D31" s="16"/>
      <c r="E31" s="16"/>
      <c r="F31" s="16"/>
      <c r="G31" s="16"/>
      <c r="H31" s="16"/>
      <c r="I31" s="16"/>
      <c r="J31" s="17"/>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D26:H26" location="'B1. HTT Mortgage Assets'!A1" display="Worksheet B1: HTT Mortgage Assets" xr:uid="{00000000-0004-0000-0100-000005000000}"/>
    <hyperlink ref="E26:I26" location="'B1. HTT Mortgage Assets'!A1" display="Worksheet B1: HTT Mortgage Assets" xr:uid="{00000000-0004-0000-0100-000006000000}"/>
    <hyperlink ref="F26:J26" location="'B1. HTT Mortgage Assets'!A1" display="Worksheet B1: HTT Mortgage Assets" xr:uid="{00000000-0004-0000-0100-000007000000}"/>
    <hyperlink ref="G26:K26" location="'B1. HTT Mortgage Assets'!A1" display="Worksheet B1: HTT Mortgage Assets" xr:uid="{00000000-0004-0000-0100-000008000000}"/>
    <hyperlink ref="H26:L26" location="'B1. HTT Mortgage Assets'!A1" display="Worksheet B1: HTT Mortgage Assets" xr:uid="{00000000-0004-0000-0100-000009000000}"/>
    <hyperlink ref="D28:H28" location="'C. HTT Harmonised Glossary'!A1" display="Worksheet C: HTT Harmonised Glossary" xr:uid="{00000000-0004-0000-0100-00000A000000}"/>
    <hyperlink ref="E28:I28" location="'C. HTT Harmonised Glossary'!A1" display="Worksheet C: HTT Harmonised Glossary" xr:uid="{00000000-0004-0000-0100-00000B000000}"/>
    <hyperlink ref="F28:J28" location="'C. HTT Harmonised Glossary'!A1" display="Worksheet C: HTT Harmonised Glossary" xr:uid="{00000000-0004-0000-0100-00000C000000}"/>
    <hyperlink ref="G28:K28" location="'C. HTT Harmonised Glossary'!A1" display="Worksheet C: HTT Harmonised Glossary" xr:uid="{00000000-0004-0000-0100-00000D000000}"/>
    <hyperlink ref="H28:L28" location="'C. HTT Harmonised Glossary'!A1" display="Worksheet C: HTT Harmonised Glossary" xr:uid="{00000000-0004-0000-0100-00000E000000}"/>
  </hyperlinks>
  <printOptions horizontalCentered="1"/>
  <pageMargins left="0.7" right="0.7" top="0.75" bottom="0.75" header="0.3" footer="0.3"/>
  <pageSetup paperSize="9" scale="96" orientation="landscape"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197A0-727A-4120-8731-B9953238C652}">
  <sheetPr>
    <tabColor rgb="FFE36E00"/>
    <pageSetUpPr fitToPage="1"/>
  </sheetPr>
  <dimension ref="A1:G365"/>
  <sheetViews>
    <sheetView workbookViewId="0">
      <selection activeCell="C9" sqref="C9"/>
    </sheetView>
  </sheetViews>
  <sheetFormatPr defaultColWidth="9.140625" defaultRowHeight="15" outlineLevelRow="1" x14ac:dyDescent="0.25"/>
  <cols>
    <col min="1" max="1" width="13.28515625" customWidth="1"/>
    <col min="2" max="2" width="59.5703125" bestFit="1" customWidth="1"/>
    <col min="3" max="3" width="39.140625" customWidth="1"/>
    <col min="4" max="4" width="33.85546875" bestFit="1" customWidth="1"/>
    <col min="5" max="5" width="6.7109375" customWidth="1"/>
    <col min="6" max="6" width="21.5703125" bestFit="1" customWidth="1"/>
    <col min="7" max="7" width="39.85546875" bestFit="1" customWidth="1"/>
  </cols>
  <sheetData>
    <row r="1" spans="1:7" ht="31.5" x14ac:dyDescent="0.25">
      <c r="A1" s="18" t="s">
        <v>12</v>
      </c>
      <c r="B1" s="18"/>
      <c r="C1" s="19"/>
      <c r="D1" s="19"/>
      <c r="E1" s="19"/>
      <c r="F1" s="20" t="s">
        <v>13</v>
      </c>
      <c r="G1" s="19"/>
    </row>
    <row r="2" spans="1:7" x14ac:dyDescent="0.25">
      <c r="A2" s="19"/>
      <c r="B2" s="81"/>
      <c r="C2" s="81"/>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16</v>
      </c>
      <c r="C5" s="25"/>
      <c r="D5" s="24"/>
      <c r="E5" s="27"/>
      <c r="F5" s="27"/>
      <c r="G5" s="19"/>
    </row>
    <row r="6" spans="1:7" x14ac:dyDescent="0.25">
      <c r="A6" s="24"/>
      <c r="B6" s="82" t="s">
        <v>17</v>
      </c>
      <c r="C6" s="24"/>
      <c r="D6" s="24"/>
      <c r="E6" s="24"/>
      <c r="F6" s="24"/>
      <c r="G6" s="19"/>
    </row>
    <row r="7" spans="1:7" x14ac:dyDescent="0.25">
      <c r="A7" s="24"/>
      <c r="B7" s="293" t="s">
        <v>18</v>
      </c>
      <c r="C7" s="24"/>
      <c r="D7" s="24"/>
      <c r="E7" s="24"/>
      <c r="F7" s="24"/>
      <c r="G7" s="19"/>
    </row>
    <row r="8" spans="1:7" x14ac:dyDescent="0.25">
      <c r="A8" s="24"/>
      <c r="B8" s="293" t="s">
        <v>19</v>
      </c>
      <c r="C8" s="24"/>
      <c r="D8" s="24"/>
      <c r="E8" s="24"/>
      <c r="F8" s="24" t="s">
        <v>20</v>
      </c>
      <c r="G8" s="19"/>
    </row>
    <row r="9" spans="1:7" x14ac:dyDescent="0.25">
      <c r="A9" s="24"/>
      <c r="B9" s="82" t="s">
        <v>21</v>
      </c>
      <c r="C9" s="24"/>
      <c r="D9" s="24"/>
      <c r="E9" s="24"/>
      <c r="F9" s="24"/>
      <c r="G9" s="19"/>
    </row>
    <row r="10" spans="1:7" x14ac:dyDescent="0.25">
      <c r="A10" s="24"/>
      <c r="B10" s="82" t="s">
        <v>22</v>
      </c>
      <c r="C10" s="24"/>
      <c r="D10" s="24"/>
      <c r="E10" s="24"/>
      <c r="F10" s="24"/>
      <c r="G10" s="19"/>
    </row>
    <row r="11" spans="1:7" x14ac:dyDescent="0.25">
      <c r="A11" s="24"/>
      <c r="B11" s="83" t="s">
        <v>23</v>
      </c>
      <c r="C11" s="24"/>
      <c r="D11" s="24"/>
      <c r="E11" s="24"/>
      <c r="F11" s="24"/>
      <c r="G11" s="19"/>
    </row>
    <row r="12" spans="1:7" x14ac:dyDescent="0.25">
      <c r="A12" s="24"/>
      <c r="B12" s="84"/>
      <c r="C12" s="24"/>
      <c r="D12" s="24"/>
      <c r="E12" s="24"/>
      <c r="F12" s="24"/>
      <c r="G12" s="19"/>
    </row>
    <row r="13" spans="1:7" ht="37.5" x14ac:dyDescent="0.25">
      <c r="A13" s="32" t="s">
        <v>24</v>
      </c>
      <c r="B13" s="32" t="s">
        <v>17</v>
      </c>
      <c r="C13" s="33"/>
      <c r="D13" s="33"/>
      <c r="E13" s="33"/>
      <c r="F13" s="33"/>
      <c r="G13" s="34"/>
    </row>
    <row r="14" spans="1:7" x14ac:dyDescent="0.25">
      <c r="A14" s="24" t="s">
        <v>25</v>
      </c>
      <c r="B14" s="58" t="s">
        <v>26</v>
      </c>
      <c r="C14" s="24" t="s">
        <v>2</v>
      </c>
      <c r="D14" s="24"/>
      <c r="E14" s="27"/>
      <c r="F14" s="27"/>
      <c r="G14" s="19"/>
    </row>
    <row r="15" spans="1:7" x14ac:dyDescent="0.25">
      <c r="A15" s="24" t="s">
        <v>27</v>
      </c>
      <c r="B15" s="58" t="s">
        <v>28</v>
      </c>
      <c r="C15" s="24" t="s">
        <v>3</v>
      </c>
      <c r="D15" s="24"/>
      <c r="E15" s="27"/>
      <c r="F15" s="27"/>
      <c r="G15" s="19"/>
    </row>
    <row r="16" spans="1:7" x14ac:dyDescent="0.25">
      <c r="A16" s="24" t="s">
        <v>29</v>
      </c>
      <c r="B16" s="58" t="s">
        <v>30</v>
      </c>
      <c r="C16" s="427" t="s">
        <v>31</v>
      </c>
      <c r="D16" s="427"/>
      <c r="E16" s="427"/>
      <c r="F16" s="427"/>
      <c r="G16" s="427"/>
    </row>
    <row r="17" spans="1:7" x14ac:dyDescent="0.25">
      <c r="A17" s="24" t="s">
        <v>32</v>
      </c>
      <c r="B17" s="58" t="s">
        <v>33</v>
      </c>
      <c r="C17" s="24" t="s">
        <v>34</v>
      </c>
      <c r="D17" s="24"/>
      <c r="E17" s="27"/>
      <c r="F17" s="27"/>
      <c r="G17" s="19"/>
    </row>
    <row r="18" spans="1:7" hidden="1" outlineLevel="1" x14ac:dyDescent="0.25">
      <c r="A18" s="24" t="s">
        <v>35</v>
      </c>
      <c r="B18" s="46" t="s">
        <v>36</v>
      </c>
      <c r="C18" s="24"/>
      <c r="D18" s="24"/>
      <c r="E18" s="27"/>
      <c r="F18" s="27"/>
      <c r="G18" s="19"/>
    </row>
    <row r="19" spans="1:7" hidden="1" outlineLevel="1" x14ac:dyDescent="0.25">
      <c r="A19" s="24" t="s">
        <v>37</v>
      </c>
      <c r="B19" s="46" t="s">
        <v>38</v>
      </c>
      <c r="C19" s="24"/>
      <c r="D19" s="24"/>
      <c r="E19" s="27"/>
      <c r="F19" s="27"/>
      <c r="G19" s="19"/>
    </row>
    <row r="20" spans="1:7" hidden="1" outlineLevel="1" x14ac:dyDescent="0.25">
      <c r="A20" s="24" t="s">
        <v>39</v>
      </c>
      <c r="B20" s="46"/>
      <c r="C20" s="24"/>
      <c r="D20" s="24"/>
      <c r="E20" s="27"/>
      <c r="F20" s="27"/>
      <c r="G20" s="19"/>
    </row>
    <row r="21" spans="1:7" hidden="1" outlineLevel="1" x14ac:dyDescent="0.25">
      <c r="A21" s="24" t="s">
        <v>40</v>
      </c>
      <c r="B21" s="46"/>
      <c r="C21" s="24"/>
      <c r="D21" s="24"/>
      <c r="E21" s="27"/>
      <c r="F21" s="27"/>
      <c r="G21" s="19"/>
    </row>
    <row r="22" spans="1:7" hidden="1" outlineLevel="1" x14ac:dyDescent="0.25">
      <c r="A22" s="24" t="s">
        <v>41</v>
      </c>
      <c r="B22" s="46"/>
      <c r="C22" s="24"/>
      <c r="D22" s="24"/>
      <c r="E22" s="27"/>
      <c r="F22" s="27"/>
      <c r="G22" s="19"/>
    </row>
    <row r="23" spans="1:7" hidden="1" outlineLevel="1" x14ac:dyDescent="0.25">
      <c r="A23" s="24" t="s">
        <v>42</v>
      </c>
      <c r="B23" s="46"/>
      <c r="C23" s="24"/>
      <c r="D23" s="24"/>
      <c r="E23" s="27"/>
      <c r="F23" s="27"/>
      <c r="G23" s="19"/>
    </row>
    <row r="24" spans="1:7" hidden="1" outlineLevel="1" x14ac:dyDescent="0.25">
      <c r="A24" s="24" t="s">
        <v>43</v>
      </c>
      <c r="B24" s="46"/>
      <c r="C24" s="24"/>
      <c r="D24" s="24"/>
      <c r="E24" s="27"/>
      <c r="F24" s="27"/>
      <c r="G24" s="19"/>
    </row>
    <row r="25" spans="1:7" hidden="1" outlineLevel="1" x14ac:dyDescent="0.25">
      <c r="A25" s="24" t="s">
        <v>44</v>
      </c>
      <c r="B25" s="46"/>
      <c r="C25" s="24"/>
      <c r="D25" s="24"/>
      <c r="E25" s="27"/>
      <c r="F25" s="27"/>
      <c r="G25" s="19"/>
    </row>
    <row r="26" spans="1:7" ht="18.75" collapsed="1" x14ac:dyDescent="0.25">
      <c r="A26" s="33"/>
      <c r="B26" s="32" t="s">
        <v>18</v>
      </c>
      <c r="C26" s="33"/>
      <c r="D26" s="33"/>
      <c r="E26" s="33"/>
      <c r="F26" s="33"/>
      <c r="G26" s="34"/>
    </row>
    <row r="27" spans="1:7" x14ac:dyDescent="0.25">
      <c r="A27" s="24" t="s">
        <v>45</v>
      </c>
      <c r="B27" s="294" t="s">
        <v>46</v>
      </c>
      <c r="C27" s="24" t="s">
        <v>47</v>
      </c>
      <c r="D27" s="50"/>
      <c r="E27" s="50"/>
      <c r="F27" s="50"/>
      <c r="G27" s="19"/>
    </row>
    <row r="28" spans="1:7" x14ac:dyDescent="0.25">
      <c r="A28" s="24" t="s">
        <v>48</v>
      </c>
      <c r="B28" s="294" t="s">
        <v>49</v>
      </c>
      <c r="C28" s="24" t="s">
        <v>47</v>
      </c>
      <c r="D28" s="50"/>
      <c r="E28" s="50"/>
      <c r="F28" s="50"/>
      <c r="G28" s="19"/>
    </row>
    <row r="29" spans="1:7" x14ac:dyDescent="0.25">
      <c r="A29" s="24" t="s">
        <v>50</v>
      </c>
      <c r="B29" s="294" t="s">
        <v>51</v>
      </c>
      <c r="C29" s="295" t="s">
        <v>52</v>
      </c>
      <c r="D29" s="24"/>
      <c r="E29" s="50"/>
      <c r="F29" s="50"/>
      <c r="G29" s="19"/>
    </row>
    <row r="30" spans="1:7" hidden="1" outlineLevel="1" x14ac:dyDescent="0.25">
      <c r="A30" s="24" t="s">
        <v>53</v>
      </c>
      <c r="B30" s="294"/>
      <c r="C30" s="24"/>
      <c r="D30" s="24"/>
      <c r="E30" s="50"/>
      <c r="F30" s="50"/>
      <c r="G30" s="19"/>
    </row>
    <row r="31" spans="1:7" hidden="1" outlineLevel="1" x14ac:dyDescent="0.25">
      <c r="A31" s="24" t="s">
        <v>54</v>
      </c>
      <c r="B31" s="294"/>
      <c r="C31" s="24"/>
      <c r="D31" s="24"/>
      <c r="E31" s="50"/>
      <c r="F31" s="50"/>
      <c r="G31" s="19"/>
    </row>
    <row r="32" spans="1:7" hidden="1" outlineLevel="1" x14ac:dyDescent="0.25">
      <c r="A32" s="24" t="s">
        <v>55</v>
      </c>
      <c r="B32" s="294"/>
      <c r="C32" s="24"/>
      <c r="D32" s="24"/>
      <c r="E32" s="50"/>
      <c r="F32" s="50"/>
      <c r="G32" s="19"/>
    </row>
    <row r="33" spans="1:7" hidden="1" outlineLevel="1" x14ac:dyDescent="0.25">
      <c r="A33" s="24" t="s">
        <v>56</v>
      </c>
      <c r="B33" s="294"/>
      <c r="C33" s="24"/>
      <c r="D33" s="24"/>
      <c r="E33" s="50"/>
      <c r="F33" s="50"/>
      <c r="G33" s="19"/>
    </row>
    <row r="34" spans="1:7" hidden="1" outlineLevel="1" x14ac:dyDescent="0.25">
      <c r="A34" s="24" t="s">
        <v>57</v>
      </c>
      <c r="B34" s="294"/>
      <c r="C34" s="24"/>
      <c r="D34" s="24"/>
      <c r="E34" s="50"/>
      <c r="F34" s="50"/>
      <c r="G34" s="19"/>
    </row>
    <row r="35" spans="1:7" hidden="1" outlineLevel="1" x14ac:dyDescent="0.25">
      <c r="A35" s="24" t="s">
        <v>58</v>
      </c>
      <c r="B35" s="76"/>
      <c r="C35" s="24"/>
      <c r="D35" s="24"/>
      <c r="E35" s="50"/>
      <c r="F35" s="50"/>
      <c r="G35" s="19"/>
    </row>
    <row r="36" spans="1:7" ht="18.75" collapsed="1" x14ac:dyDescent="0.25">
      <c r="A36" s="32"/>
      <c r="B36" s="32" t="s">
        <v>19</v>
      </c>
      <c r="C36" s="32"/>
      <c r="D36" s="33"/>
      <c r="E36" s="33"/>
      <c r="F36" s="33"/>
      <c r="G36" s="34"/>
    </row>
    <row r="37" spans="1:7" x14ac:dyDescent="0.25">
      <c r="A37" s="35"/>
      <c r="B37" s="36" t="s">
        <v>59</v>
      </c>
      <c r="C37" s="35" t="s">
        <v>60</v>
      </c>
      <c r="D37" s="45"/>
      <c r="E37" s="45"/>
      <c r="F37" s="45"/>
      <c r="G37" s="37"/>
    </row>
    <row r="38" spans="1:7" x14ac:dyDescent="0.25">
      <c r="A38" s="24" t="s">
        <v>61</v>
      </c>
      <c r="B38" s="50" t="s">
        <v>62</v>
      </c>
      <c r="C38" s="38">
        <f>C58</f>
        <v>51800.929485740002</v>
      </c>
      <c r="D38" s="24"/>
      <c r="E38" s="24"/>
      <c r="F38" s="50"/>
      <c r="G38" s="19"/>
    </row>
    <row r="39" spans="1:7" x14ac:dyDescent="0.25">
      <c r="A39" s="24" t="s">
        <v>63</v>
      </c>
      <c r="B39" s="50" t="s">
        <v>64</v>
      </c>
      <c r="C39" s="38">
        <v>44740</v>
      </c>
      <c r="D39" s="24"/>
      <c r="E39" s="24"/>
      <c r="F39" s="50"/>
      <c r="G39" s="19"/>
    </row>
    <row r="40" spans="1:7" hidden="1" outlineLevel="1" x14ac:dyDescent="0.25">
      <c r="A40" s="24" t="s">
        <v>65</v>
      </c>
      <c r="B40" s="296" t="s">
        <v>66</v>
      </c>
      <c r="C40" s="38" t="s">
        <v>67</v>
      </c>
      <c r="D40" s="24"/>
      <c r="E40" s="24"/>
      <c r="F40" s="50"/>
      <c r="G40" s="19"/>
    </row>
    <row r="41" spans="1:7" hidden="1" outlineLevel="1" x14ac:dyDescent="0.25">
      <c r="A41" s="24" t="s">
        <v>68</v>
      </c>
      <c r="B41" s="296" t="s">
        <v>69</v>
      </c>
      <c r="C41" s="38" t="s">
        <v>67</v>
      </c>
      <c r="D41" s="24"/>
      <c r="E41" s="24"/>
      <c r="F41" s="50"/>
      <c r="G41" s="19"/>
    </row>
    <row r="42" spans="1:7" hidden="1" outlineLevel="1" x14ac:dyDescent="0.25">
      <c r="A42" s="24" t="s">
        <v>70</v>
      </c>
      <c r="B42" s="296"/>
      <c r="C42" s="38"/>
      <c r="D42" s="24"/>
      <c r="E42" s="24"/>
      <c r="F42" s="50"/>
      <c r="G42" s="19"/>
    </row>
    <row r="43" spans="1:7" hidden="1" outlineLevel="1" x14ac:dyDescent="0.25">
      <c r="A43" s="44" t="s">
        <v>71</v>
      </c>
      <c r="B43" s="50"/>
      <c r="C43" s="24"/>
      <c r="D43" s="24"/>
      <c r="E43" s="24"/>
      <c r="F43" s="50"/>
      <c r="G43" s="19"/>
    </row>
    <row r="44" spans="1:7" collapsed="1" x14ac:dyDescent="0.25">
      <c r="A44" s="35"/>
      <c r="B44" s="36" t="s">
        <v>72</v>
      </c>
      <c r="C44" s="67" t="s">
        <v>73</v>
      </c>
      <c r="D44" s="35" t="s">
        <v>74</v>
      </c>
      <c r="E44" s="45"/>
      <c r="F44" s="37" t="s">
        <v>75</v>
      </c>
      <c r="G44" s="37" t="s">
        <v>76</v>
      </c>
    </row>
    <row r="45" spans="1:7" ht="45" x14ac:dyDescent="0.25">
      <c r="A45" s="24" t="s">
        <v>77</v>
      </c>
      <c r="B45" s="50" t="s">
        <v>78</v>
      </c>
      <c r="C45" s="297">
        <v>0.05</v>
      </c>
      <c r="D45" s="297">
        <f>(C53/C39)-1</f>
        <v>0.14001753434689324</v>
      </c>
      <c r="E45" s="297"/>
      <c r="F45" s="297">
        <v>8.5000000000000006E-2</v>
      </c>
      <c r="G45" s="298" t="s">
        <v>79</v>
      </c>
    </row>
    <row r="46" spans="1:7" hidden="1" outlineLevel="1" x14ac:dyDescent="0.25">
      <c r="A46" s="24" t="s">
        <v>80</v>
      </c>
      <c r="B46" s="46" t="s">
        <v>81</v>
      </c>
      <c r="C46" s="297"/>
      <c r="D46" s="297"/>
      <c r="E46" s="297"/>
      <c r="F46" s="297"/>
      <c r="G46" s="299"/>
    </row>
    <row r="47" spans="1:7" hidden="1" outlineLevel="1" x14ac:dyDescent="0.25">
      <c r="A47" s="24" t="s">
        <v>82</v>
      </c>
      <c r="B47" s="46" t="s">
        <v>83</v>
      </c>
      <c r="C47" s="297"/>
      <c r="D47" s="297"/>
      <c r="E47" s="297"/>
      <c r="F47" s="297"/>
      <c r="G47" s="299"/>
    </row>
    <row r="48" spans="1:7" hidden="1" outlineLevel="1" x14ac:dyDescent="0.25">
      <c r="A48" s="24" t="s">
        <v>84</v>
      </c>
      <c r="B48" s="46"/>
      <c r="C48" s="299"/>
      <c r="D48" s="299"/>
      <c r="E48" s="299"/>
      <c r="F48" s="299"/>
      <c r="G48" s="299"/>
    </row>
    <row r="49" spans="1:7" hidden="1" outlineLevel="1" x14ac:dyDescent="0.25">
      <c r="A49" s="24" t="s">
        <v>85</v>
      </c>
      <c r="B49" s="46"/>
      <c r="C49" s="299"/>
      <c r="D49" s="299"/>
      <c r="E49" s="299"/>
      <c r="F49" s="299"/>
      <c r="G49" s="299"/>
    </row>
    <row r="50" spans="1:7" hidden="1" outlineLevel="1" x14ac:dyDescent="0.25">
      <c r="A50" s="24" t="s">
        <v>86</v>
      </c>
      <c r="B50" s="46"/>
      <c r="C50" s="299"/>
      <c r="D50" s="299"/>
      <c r="E50" s="299"/>
      <c r="F50" s="299"/>
      <c r="G50" s="299"/>
    </row>
    <row r="51" spans="1:7" hidden="1" outlineLevel="1" x14ac:dyDescent="0.25">
      <c r="A51" s="24" t="s">
        <v>87</v>
      </c>
      <c r="B51" s="46"/>
      <c r="C51" s="299"/>
      <c r="D51" s="299"/>
      <c r="E51" s="299"/>
      <c r="F51" s="299"/>
      <c r="G51" s="299"/>
    </row>
    <row r="52" spans="1:7" collapsed="1" x14ac:dyDescent="0.25">
      <c r="A52" s="35"/>
      <c r="B52" s="36" t="s">
        <v>88</v>
      </c>
      <c r="C52" s="35" t="s">
        <v>60</v>
      </c>
      <c r="D52" s="35"/>
      <c r="E52" s="45"/>
      <c r="F52" s="37" t="s">
        <v>89</v>
      </c>
      <c r="G52" s="37"/>
    </row>
    <row r="53" spans="1:7" x14ac:dyDescent="0.25">
      <c r="A53" s="24" t="s">
        <v>90</v>
      </c>
      <c r="B53" s="50" t="s">
        <v>91</v>
      </c>
      <c r="C53" s="38">
        <v>51004.384486679999</v>
      </c>
      <c r="D53" s="24"/>
      <c r="E53" s="65"/>
      <c r="F53" s="39">
        <f>C53/C$58</f>
        <v>0.98462295933745203</v>
      </c>
      <c r="G53" s="68"/>
    </row>
    <row r="54" spans="1:7" x14ac:dyDescent="0.25">
      <c r="A54" s="24" t="s">
        <v>92</v>
      </c>
      <c r="B54" s="50" t="s">
        <v>93</v>
      </c>
      <c r="C54" s="38"/>
      <c r="D54" s="24"/>
      <c r="E54" s="65"/>
      <c r="F54" s="39"/>
      <c r="G54" s="68"/>
    </row>
    <row r="55" spans="1:7" x14ac:dyDescent="0.25">
      <c r="A55" s="24" t="s">
        <v>94</v>
      </c>
      <c r="B55" s="50" t="s">
        <v>95</v>
      </c>
      <c r="C55" s="38"/>
      <c r="D55" s="24"/>
      <c r="E55" s="65"/>
      <c r="F55" s="39"/>
      <c r="G55" s="68"/>
    </row>
    <row r="56" spans="1:7" x14ac:dyDescent="0.25">
      <c r="A56" s="24" t="s">
        <v>96</v>
      </c>
      <c r="B56" s="50" t="s">
        <v>97</v>
      </c>
      <c r="C56" s="38">
        <f>C179</f>
        <v>796.54499906000001</v>
      </c>
      <c r="D56" s="24"/>
      <c r="E56" s="65"/>
      <c r="F56" s="39">
        <f>C56/C$58</f>
        <v>1.5377040662547891E-2</v>
      </c>
      <c r="G56" s="68"/>
    </row>
    <row r="57" spans="1:7" x14ac:dyDescent="0.25">
      <c r="A57" s="24" t="s">
        <v>98</v>
      </c>
      <c r="B57" s="24" t="s">
        <v>99</v>
      </c>
      <c r="C57" s="38"/>
      <c r="D57" s="24"/>
      <c r="E57" s="65"/>
      <c r="F57" s="39"/>
      <c r="G57" s="68"/>
    </row>
    <row r="58" spans="1:7" x14ac:dyDescent="0.25">
      <c r="A58" s="24" t="s">
        <v>100</v>
      </c>
      <c r="B58" s="63" t="s">
        <v>101</v>
      </c>
      <c r="C58" s="64">
        <f>C53+C56</f>
        <v>51800.929485740002</v>
      </c>
      <c r="D58" s="65"/>
      <c r="E58" s="65"/>
      <c r="F58" s="300">
        <f>F53+F56</f>
        <v>0.99999999999999989</v>
      </c>
      <c r="G58" s="68"/>
    </row>
    <row r="59" spans="1:7" hidden="1" outlineLevel="1" x14ac:dyDescent="0.25">
      <c r="A59" s="24" t="s">
        <v>102</v>
      </c>
      <c r="B59" s="42" t="s">
        <v>103</v>
      </c>
      <c r="C59" s="38"/>
      <c r="D59" s="24"/>
      <c r="E59" s="65"/>
      <c r="F59" s="39"/>
      <c r="G59" s="68"/>
    </row>
    <row r="60" spans="1:7" hidden="1" outlineLevel="1" x14ac:dyDescent="0.25">
      <c r="A60" s="24" t="s">
        <v>104</v>
      </c>
      <c r="B60" s="42" t="s">
        <v>103</v>
      </c>
      <c r="C60" s="38"/>
      <c r="D60" s="24"/>
      <c r="E60" s="65"/>
      <c r="F60" s="39"/>
      <c r="G60" s="68"/>
    </row>
    <row r="61" spans="1:7" hidden="1" outlineLevel="1" x14ac:dyDescent="0.25">
      <c r="A61" s="24" t="s">
        <v>105</v>
      </c>
      <c r="B61" s="42" t="s">
        <v>103</v>
      </c>
      <c r="C61" s="38"/>
      <c r="D61" s="24"/>
      <c r="E61" s="65"/>
      <c r="F61" s="39"/>
      <c r="G61" s="68"/>
    </row>
    <row r="62" spans="1:7" hidden="1" outlineLevel="1" x14ac:dyDescent="0.25">
      <c r="A62" s="24" t="s">
        <v>106</v>
      </c>
      <c r="B62" s="42" t="s">
        <v>103</v>
      </c>
      <c r="C62" s="38"/>
      <c r="D62" s="24"/>
      <c r="E62" s="65"/>
      <c r="F62" s="39"/>
      <c r="G62" s="68"/>
    </row>
    <row r="63" spans="1:7" hidden="1" outlineLevel="1" x14ac:dyDescent="0.25">
      <c r="A63" s="24" t="s">
        <v>107</v>
      </c>
      <c r="B63" s="42" t="s">
        <v>103</v>
      </c>
      <c r="C63" s="38"/>
      <c r="D63" s="24"/>
      <c r="E63" s="65"/>
      <c r="F63" s="39"/>
      <c r="G63" s="68"/>
    </row>
    <row r="64" spans="1:7" hidden="1" outlineLevel="1" x14ac:dyDescent="0.25">
      <c r="A64" s="24" t="s">
        <v>108</v>
      </c>
      <c r="B64" s="42" t="s">
        <v>103</v>
      </c>
      <c r="C64" s="43"/>
      <c r="D64" s="44"/>
      <c r="E64" s="44"/>
      <c r="F64" s="39"/>
      <c r="G64" s="301"/>
    </row>
    <row r="65" spans="1:7" collapsed="1" x14ac:dyDescent="0.25">
      <c r="A65" s="35"/>
      <c r="B65" s="36" t="s">
        <v>109</v>
      </c>
      <c r="C65" s="67" t="s">
        <v>110</v>
      </c>
      <c r="D65" s="67" t="s">
        <v>111</v>
      </c>
      <c r="E65" s="45"/>
      <c r="F65" s="37" t="s">
        <v>112</v>
      </c>
      <c r="G65" s="302" t="s">
        <v>113</v>
      </c>
    </row>
    <row r="66" spans="1:7" x14ac:dyDescent="0.25">
      <c r="A66" s="24" t="s">
        <v>114</v>
      </c>
      <c r="B66" s="50" t="s">
        <v>115</v>
      </c>
      <c r="C66" s="303">
        <v>7.8935568433305798</v>
      </c>
      <c r="D66" s="303">
        <v>5.903573548568847</v>
      </c>
      <c r="E66" s="58"/>
      <c r="F66" s="304"/>
      <c r="G66" s="59"/>
    </row>
    <row r="67" spans="1:7" x14ac:dyDescent="0.25">
      <c r="A67" s="24"/>
      <c r="B67" s="50"/>
      <c r="C67" s="24"/>
      <c r="D67" s="24"/>
      <c r="E67" s="58"/>
      <c r="F67" s="304"/>
      <c r="G67" s="59"/>
    </row>
    <row r="68" spans="1:7" x14ac:dyDescent="0.25">
      <c r="A68" s="24"/>
      <c r="B68" s="50" t="s">
        <v>116</v>
      </c>
      <c r="C68" s="58"/>
      <c r="D68" s="58"/>
      <c r="E68" s="58"/>
      <c r="F68" s="59"/>
      <c r="G68" s="59"/>
    </row>
    <row r="69" spans="1:7" x14ac:dyDescent="0.25">
      <c r="A69" s="24"/>
      <c r="B69" s="50" t="s">
        <v>117</v>
      </c>
      <c r="C69" s="24"/>
      <c r="D69" s="24"/>
      <c r="E69" s="58"/>
      <c r="F69" s="59"/>
      <c r="G69" s="59"/>
    </row>
    <row r="70" spans="1:7" x14ac:dyDescent="0.25">
      <c r="A70" s="24" t="s">
        <v>118</v>
      </c>
      <c r="B70" s="53" t="s">
        <v>119</v>
      </c>
      <c r="C70" s="38">
        <v>4014.0524304599999</v>
      </c>
      <c r="D70" s="38">
        <v>6479.4418767703501</v>
      </c>
      <c r="E70" s="53"/>
      <c r="F70" s="39">
        <f>C70/C$77</f>
        <v>7.8747285512072787E-2</v>
      </c>
      <c r="G70" s="39">
        <f>D70/D$77</f>
        <v>0.12711305302268894</v>
      </c>
    </row>
    <row r="71" spans="1:7" x14ac:dyDescent="0.25">
      <c r="A71" s="24" t="s">
        <v>120</v>
      </c>
      <c r="B71" s="53" t="s">
        <v>121</v>
      </c>
      <c r="C71" s="38">
        <v>3981.1866384300001</v>
      </c>
      <c r="D71" s="38">
        <v>5910.091687446079</v>
      </c>
      <c r="E71" s="53"/>
      <c r="F71" s="39">
        <f t="shared" ref="F71:F76" si="0">C71/C$77</f>
        <v>7.8102527638725772E-2</v>
      </c>
      <c r="G71" s="39">
        <f t="shared" ref="G71:G76" si="1">D71/D$77</f>
        <v>0.11594359704477261</v>
      </c>
    </row>
    <row r="72" spans="1:7" x14ac:dyDescent="0.25">
      <c r="A72" s="24" t="s">
        <v>122</v>
      </c>
      <c r="B72" s="53" t="s">
        <v>123</v>
      </c>
      <c r="C72" s="38">
        <v>3878.0177448300001</v>
      </c>
      <c r="D72" s="38">
        <v>5324.4118347484937</v>
      </c>
      <c r="E72" s="53"/>
      <c r="F72" s="39">
        <f t="shared" si="0"/>
        <v>7.6078570438108728E-2</v>
      </c>
      <c r="G72" s="39">
        <f t="shared" si="1"/>
        <v>0.10445378733798705</v>
      </c>
    </row>
    <row r="73" spans="1:7" x14ac:dyDescent="0.25">
      <c r="A73" s="24" t="s">
        <v>124</v>
      </c>
      <c r="B73" s="53" t="s">
        <v>125</v>
      </c>
      <c r="C73" s="38">
        <v>3729.6002407000001</v>
      </c>
      <c r="D73" s="38">
        <v>4752.0771138106311</v>
      </c>
      <c r="E73" s="53"/>
      <c r="F73" s="39">
        <f t="shared" si="0"/>
        <v>7.31669304495461E-2</v>
      </c>
      <c r="G73" s="39">
        <f t="shared" si="1"/>
        <v>9.3225781112617076E-2</v>
      </c>
    </row>
    <row r="74" spans="1:7" x14ac:dyDescent="0.25">
      <c r="A74" s="24" t="s">
        <v>126</v>
      </c>
      <c r="B74" s="53" t="s">
        <v>127</v>
      </c>
      <c r="C74" s="38">
        <v>3564.9388668199999</v>
      </c>
      <c r="D74" s="38">
        <v>4219.0374716786228</v>
      </c>
      <c r="E74" s="53"/>
      <c r="F74" s="39">
        <f t="shared" si="0"/>
        <v>6.9936619822972501E-2</v>
      </c>
      <c r="G74" s="39">
        <f t="shared" si="1"/>
        <v>8.276866187578337E-2</v>
      </c>
    </row>
    <row r="75" spans="1:7" x14ac:dyDescent="0.25">
      <c r="A75" s="24" t="s">
        <v>128</v>
      </c>
      <c r="B75" s="53" t="s">
        <v>129</v>
      </c>
      <c r="C75" s="38">
        <v>15060.61493666</v>
      </c>
      <c r="D75" s="38">
        <v>14523.420046928313</v>
      </c>
      <c r="E75" s="53"/>
      <c r="F75" s="39">
        <f t="shared" si="0"/>
        <v>0.29545766154047032</v>
      </c>
      <c r="G75" s="39">
        <f t="shared" si="1"/>
        <v>0.2849190250651914</v>
      </c>
    </row>
    <row r="76" spans="1:7" x14ac:dyDescent="0.25">
      <c r="A76" s="24" t="s">
        <v>130</v>
      </c>
      <c r="B76" s="53" t="s">
        <v>131</v>
      </c>
      <c r="C76" s="38">
        <v>16745.440549899999</v>
      </c>
      <c r="D76" s="38">
        <v>9765.37137641751</v>
      </c>
      <c r="E76" s="53"/>
      <c r="F76" s="39">
        <f t="shared" si="0"/>
        <v>0.32851040459810377</v>
      </c>
      <c r="G76" s="39">
        <f t="shared" si="1"/>
        <v>0.19157609454095939</v>
      </c>
    </row>
    <row r="77" spans="1:7" x14ac:dyDescent="0.25">
      <c r="A77" s="24" t="s">
        <v>132</v>
      </c>
      <c r="B77" s="305" t="s">
        <v>101</v>
      </c>
      <c r="C77" s="64">
        <f>SUM(C70:C76)</f>
        <v>50973.851407800001</v>
      </c>
      <c r="D77" s="64">
        <f>SUM(D70:D76)</f>
        <v>50973.851407800008</v>
      </c>
      <c r="E77" s="50"/>
      <c r="F77" s="300">
        <f>SUM(F70:F76)</f>
        <v>1</v>
      </c>
      <c r="G77" s="300">
        <f>SUM(G70:G76)</f>
        <v>0.99999999999999989</v>
      </c>
    </row>
    <row r="78" spans="1:7" hidden="1" outlineLevel="1" x14ac:dyDescent="0.25">
      <c r="A78" s="24" t="s">
        <v>133</v>
      </c>
      <c r="B78" s="306" t="s">
        <v>134</v>
      </c>
      <c r="C78" s="64"/>
      <c r="D78" s="64"/>
      <c r="E78" s="50"/>
      <c r="F78" s="39"/>
      <c r="G78" s="39"/>
    </row>
    <row r="79" spans="1:7" hidden="1" outlineLevel="1" x14ac:dyDescent="0.25">
      <c r="A79" s="24" t="s">
        <v>135</v>
      </c>
      <c r="B79" s="306" t="s">
        <v>136</v>
      </c>
      <c r="C79" s="64"/>
      <c r="D79" s="64"/>
      <c r="E79" s="50"/>
      <c r="F79" s="39"/>
      <c r="G79" s="39"/>
    </row>
    <row r="80" spans="1:7" hidden="1" outlineLevel="1" x14ac:dyDescent="0.25">
      <c r="A80" s="24" t="s">
        <v>137</v>
      </c>
      <c r="B80" s="306" t="s">
        <v>138</v>
      </c>
      <c r="C80" s="64"/>
      <c r="D80" s="64"/>
      <c r="E80" s="50"/>
      <c r="F80" s="39"/>
      <c r="G80" s="39"/>
    </row>
    <row r="81" spans="1:7" hidden="1" outlineLevel="1" x14ac:dyDescent="0.25">
      <c r="A81" s="24" t="s">
        <v>139</v>
      </c>
      <c r="B81" s="306" t="s">
        <v>140</v>
      </c>
      <c r="C81" s="64"/>
      <c r="D81" s="64"/>
      <c r="E81" s="50"/>
      <c r="F81" s="39"/>
      <c r="G81" s="39"/>
    </row>
    <row r="82" spans="1:7" hidden="1" outlineLevel="1" x14ac:dyDescent="0.25">
      <c r="A82" s="24" t="s">
        <v>141</v>
      </c>
      <c r="B82" s="306" t="s">
        <v>142</v>
      </c>
      <c r="C82" s="64"/>
      <c r="D82" s="64"/>
      <c r="E82" s="50"/>
      <c r="F82" s="39"/>
      <c r="G82" s="39"/>
    </row>
    <row r="83" spans="1:7" hidden="1" outlineLevel="1" x14ac:dyDescent="0.25">
      <c r="A83" s="24" t="s">
        <v>143</v>
      </c>
      <c r="B83" s="306"/>
      <c r="C83" s="65"/>
      <c r="D83" s="65"/>
      <c r="E83" s="50"/>
      <c r="F83" s="68"/>
      <c r="G83" s="68"/>
    </row>
    <row r="84" spans="1:7" hidden="1" outlineLevel="1" x14ac:dyDescent="0.25">
      <c r="A84" s="24" t="s">
        <v>144</v>
      </c>
      <c r="B84" s="306"/>
      <c r="C84" s="65"/>
      <c r="D84" s="65"/>
      <c r="E84" s="50"/>
      <c r="F84" s="68"/>
      <c r="G84" s="68"/>
    </row>
    <row r="85" spans="1:7" hidden="1" outlineLevel="1" x14ac:dyDescent="0.25">
      <c r="A85" s="24" t="s">
        <v>145</v>
      </c>
      <c r="B85" s="306"/>
      <c r="C85" s="65"/>
      <c r="D85" s="65"/>
      <c r="E85" s="50"/>
      <c r="F85" s="68"/>
      <c r="G85" s="68"/>
    </row>
    <row r="86" spans="1:7" hidden="1" outlineLevel="1" x14ac:dyDescent="0.25">
      <c r="A86" s="24" t="s">
        <v>146</v>
      </c>
      <c r="B86" s="305"/>
      <c r="C86" s="65"/>
      <c r="D86" s="65"/>
      <c r="E86" s="50"/>
      <c r="F86" s="68"/>
      <c r="G86" s="68"/>
    </row>
    <row r="87" spans="1:7" hidden="1" outlineLevel="1" x14ac:dyDescent="0.25">
      <c r="A87" s="24" t="s">
        <v>147</v>
      </c>
      <c r="B87" s="306"/>
      <c r="C87" s="65"/>
      <c r="D87" s="65"/>
      <c r="E87" s="50"/>
      <c r="F87" s="68"/>
      <c r="G87" s="68"/>
    </row>
    <row r="88" spans="1:7" collapsed="1" x14ac:dyDescent="0.25">
      <c r="A88" s="35"/>
      <c r="B88" s="36" t="s">
        <v>148</v>
      </c>
      <c r="C88" s="67" t="s">
        <v>149</v>
      </c>
      <c r="D88" s="67" t="s">
        <v>150</v>
      </c>
      <c r="E88" s="45"/>
      <c r="F88" s="37" t="s">
        <v>151</v>
      </c>
      <c r="G88" s="35" t="s">
        <v>152</v>
      </c>
    </row>
    <row r="89" spans="1:7" x14ac:dyDescent="0.25">
      <c r="A89" s="24" t="s">
        <v>153</v>
      </c>
      <c r="B89" s="50" t="s">
        <v>154</v>
      </c>
      <c r="C89" s="303">
        <v>5.8782831669398501</v>
      </c>
      <c r="D89" s="303">
        <v>6.8615196443649733</v>
      </c>
      <c r="E89" s="58"/>
      <c r="F89" s="307"/>
      <c r="G89" s="308"/>
    </row>
    <row r="90" spans="1:7" x14ac:dyDescent="0.25">
      <c r="A90" s="24"/>
      <c r="B90" s="50"/>
      <c r="C90" s="303"/>
      <c r="D90" s="303"/>
      <c r="E90" s="58"/>
      <c r="F90" s="307"/>
      <c r="G90" s="308"/>
    </row>
    <row r="91" spans="1:7" x14ac:dyDescent="0.25">
      <c r="A91" s="24"/>
      <c r="B91" s="50" t="s">
        <v>155</v>
      </c>
      <c r="C91" s="309"/>
      <c r="D91" s="309"/>
      <c r="E91" s="58"/>
      <c r="F91" s="308"/>
      <c r="G91" s="308"/>
    </row>
    <row r="92" spans="1:7" x14ac:dyDescent="0.25">
      <c r="A92" s="24" t="s">
        <v>156</v>
      </c>
      <c r="B92" s="50" t="s">
        <v>117</v>
      </c>
      <c r="C92" s="303"/>
      <c r="D92" s="303"/>
      <c r="E92" s="58"/>
      <c r="F92" s="308"/>
      <c r="G92" s="308"/>
    </row>
    <row r="93" spans="1:7" x14ac:dyDescent="0.25">
      <c r="A93" s="24" t="s">
        <v>157</v>
      </c>
      <c r="B93" s="53" t="s">
        <v>119</v>
      </c>
      <c r="C93" s="38">
        <v>3500</v>
      </c>
      <c r="D93" s="38">
        <v>0</v>
      </c>
      <c r="E93" s="53"/>
      <c r="F93" s="39">
        <f>C93/C$100</f>
        <v>7.8229772016092977E-2</v>
      </c>
      <c r="G93" s="39">
        <f>D93/D$100</f>
        <v>0</v>
      </c>
    </row>
    <row r="94" spans="1:7" x14ac:dyDescent="0.25">
      <c r="A94" s="24" t="s">
        <v>158</v>
      </c>
      <c r="B94" s="53" t="s">
        <v>121</v>
      </c>
      <c r="C94" s="38">
        <v>3600</v>
      </c>
      <c r="D94" s="38">
        <v>4250</v>
      </c>
      <c r="E94" s="53"/>
      <c r="F94" s="39">
        <f t="shared" ref="F94:F99" si="2">C94/C$100</f>
        <v>8.046490835940992E-2</v>
      </c>
      <c r="G94" s="39">
        <f t="shared" ref="G94:G99" si="3">D94/D$100</f>
        <v>9.4993294590970043E-2</v>
      </c>
    </row>
    <row r="95" spans="1:7" x14ac:dyDescent="0.25">
      <c r="A95" s="24" t="s">
        <v>159</v>
      </c>
      <c r="B95" s="53" t="s">
        <v>123</v>
      </c>
      <c r="C95" s="38">
        <v>4290</v>
      </c>
      <c r="D95" s="38">
        <v>2850</v>
      </c>
      <c r="E95" s="53"/>
      <c r="F95" s="39">
        <f t="shared" si="2"/>
        <v>9.5887349128296828E-2</v>
      </c>
      <c r="G95" s="39">
        <f t="shared" si="3"/>
        <v>6.3701385784532855E-2</v>
      </c>
    </row>
    <row r="96" spans="1:7" x14ac:dyDescent="0.25">
      <c r="A96" s="24" t="s">
        <v>160</v>
      </c>
      <c r="B96" s="53" t="s">
        <v>125</v>
      </c>
      <c r="C96" s="38">
        <v>3250</v>
      </c>
      <c r="D96" s="38">
        <v>4290</v>
      </c>
      <c r="E96" s="53"/>
      <c r="F96" s="39">
        <f t="shared" si="2"/>
        <v>7.2641931157800627E-2</v>
      </c>
      <c r="G96" s="39">
        <f t="shared" si="3"/>
        <v>9.5887349128296828E-2</v>
      </c>
    </row>
    <row r="97" spans="1:7" x14ac:dyDescent="0.25">
      <c r="A97" s="24" t="s">
        <v>161</v>
      </c>
      <c r="B97" s="53" t="s">
        <v>127</v>
      </c>
      <c r="C97" s="38">
        <v>3250</v>
      </c>
      <c r="D97" s="38">
        <v>3250</v>
      </c>
      <c r="E97" s="53"/>
      <c r="F97" s="39">
        <f t="shared" si="2"/>
        <v>7.2641931157800627E-2</v>
      </c>
      <c r="G97" s="39">
        <f t="shared" si="3"/>
        <v>7.2641931157800627E-2</v>
      </c>
    </row>
    <row r="98" spans="1:7" x14ac:dyDescent="0.25">
      <c r="A98" s="24" t="s">
        <v>162</v>
      </c>
      <c r="B98" s="53" t="s">
        <v>129</v>
      </c>
      <c r="C98" s="38">
        <v>23250</v>
      </c>
      <c r="D98" s="38">
        <v>22000</v>
      </c>
      <c r="E98" s="53"/>
      <c r="F98" s="39">
        <f t="shared" si="2"/>
        <v>0.51966919982118909</v>
      </c>
      <c r="G98" s="39">
        <f t="shared" si="3"/>
        <v>0.49172999552972729</v>
      </c>
    </row>
    <row r="99" spans="1:7" x14ac:dyDescent="0.25">
      <c r="A99" s="24" t="s">
        <v>163</v>
      </c>
      <c r="B99" s="53" t="s">
        <v>131</v>
      </c>
      <c r="C99" s="38">
        <v>3600</v>
      </c>
      <c r="D99" s="38">
        <v>8100</v>
      </c>
      <c r="E99" s="53"/>
      <c r="F99" s="39">
        <f t="shared" si="2"/>
        <v>8.046490835940992E-2</v>
      </c>
      <c r="G99" s="39">
        <f t="shared" si="3"/>
        <v>0.18104604380867234</v>
      </c>
    </row>
    <row r="100" spans="1:7" x14ac:dyDescent="0.25">
      <c r="A100" s="24" t="s">
        <v>164</v>
      </c>
      <c r="B100" s="305" t="s">
        <v>101</v>
      </c>
      <c r="C100" s="64">
        <f>SUM(C93:C99)</f>
        <v>44740</v>
      </c>
      <c r="D100" s="64">
        <f>SUM(D93:D99)</f>
        <v>44740</v>
      </c>
      <c r="E100" s="50"/>
      <c r="F100" s="300">
        <f>SUM(F93:F99)</f>
        <v>0.99999999999999989</v>
      </c>
      <c r="G100" s="300">
        <f>SUM(G93:G99)</f>
        <v>1</v>
      </c>
    </row>
    <row r="101" spans="1:7" hidden="1" outlineLevel="1" x14ac:dyDescent="0.25">
      <c r="A101" s="24" t="s">
        <v>165</v>
      </c>
      <c r="B101" s="306" t="s">
        <v>134</v>
      </c>
      <c r="C101" s="64"/>
      <c r="D101" s="64"/>
      <c r="E101" s="50"/>
      <c r="F101" s="39"/>
      <c r="G101" s="39"/>
    </row>
    <row r="102" spans="1:7" hidden="1" outlineLevel="1" x14ac:dyDescent="0.25">
      <c r="A102" s="24" t="s">
        <v>166</v>
      </c>
      <c r="B102" s="306" t="s">
        <v>136</v>
      </c>
      <c r="C102" s="64"/>
      <c r="D102" s="64"/>
      <c r="E102" s="50"/>
      <c r="F102" s="39"/>
      <c r="G102" s="39"/>
    </row>
    <row r="103" spans="1:7" hidden="1" outlineLevel="1" x14ac:dyDescent="0.25">
      <c r="A103" s="24" t="s">
        <v>167</v>
      </c>
      <c r="B103" s="306" t="s">
        <v>138</v>
      </c>
      <c r="C103" s="64"/>
      <c r="D103" s="64"/>
      <c r="E103" s="50"/>
      <c r="F103" s="39"/>
      <c r="G103" s="39"/>
    </row>
    <row r="104" spans="1:7" hidden="1" outlineLevel="1" x14ac:dyDescent="0.25">
      <c r="A104" s="24" t="s">
        <v>168</v>
      </c>
      <c r="B104" s="306" t="s">
        <v>140</v>
      </c>
      <c r="C104" s="64"/>
      <c r="D104" s="64"/>
      <c r="E104" s="50"/>
      <c r="F104" s="39"/>
      <c r="G104" s="39"/>
    </row>
    <row r="105" spans="1:7" hidden="1" outlineLevel="1" x14ac:dyDescent="0.25">
      <c r="A105" s="24" t="s">
        <v>169</v>
      </c>
      <c r="B105" s="306" t="s">
        <v>142</v>
      </c>
      <c r="C105" s="64"/>
      <c r="D105" s="64"/>
      <c r="E105" s="50"/>
      <c r="F105" s="39"/>
      <c r="G105" s="39"/>
    </row>
    <row r="106" spans="1:7" hidden="1" outlineLevel="1" x14ac:dyDescent="0.25">
      <c r="A106" s="24" t="s">
        <v>170</v>
      </c>
      <c r="B106" s="306"/>
      <c r="C106" s="65"/>
      <c r="D106" s="65"/>
      <c r="E106" s="50"/>
      <c r="F106" s="68"/>
      <c r="G106" s="68"/>
    </row>
    <row r="107" spans="1:7" hidden="1" outlineLevel="1" x14ac:dyDescent="0.25">
      <c r="A107" s="24" t="s">
        <v>171</v>
      </c>
      <c r="B107" s="306"/>
      <c r="C107" s="65"/>
      <c r="D107" s="65"/>
      <c r="E107" s="50"/>
      <c r="F107" s="68"/>
      <c r="G107" s="68"/>
    </row>
    <row r="108" spans="1:7" hidden="1" outlineLevel="1" x14ac:dyDescent="0.25">
      <c r="A108" s="24" t="s">
        <v>172</v>
      </c>
      <c r="B108" s="305"/>
      <c r="C108" s="65"/>
      <c r="D108" s="65"/>
      <c r="E108" s="50"/>
      <c r="F108" s="68"/>
      <c r="G108" s="68"/>
    </row>
    <row r="109" spans="1:7" hidden="1" outlineLevel="1" x14ac:dyDescent="0.25">
      <c r="A109" s="24" t="s">
        <v>173</v>
      </c>
      <c r="B109" s="306"/>
      <c r="C109" s="65"/>
      <c r="D109" s="65"/>
      <c r="E109" s="50"/>
      <c r="F109" s="68"/>
      <c r="G109" s="68"/>
    </row>
    <row r="110" spans="1:7" hidden="1" outlineLevel="1" x14ac:dyDescent="0.25">
      <c r="A110" s="24" t="s">
        <v>174</v>
      </c>
      <c r="B110" s="306"/>
      <c r="C110" s="65"/>
      <c r="D110" s="65"/>
      <c r="E110" s="50"/>
      <c r="F110" s="68"/>
      <c r="G110" s="68"/>
    </row>
    <row r="111" spans="1:7" collapsed="1" x14ac:dyDescent="0.25">
      <c r="A111" s="35"/>
      <c r="B111" s="51" t="s">
        <v>175</v>
      </c>
      <c r="C111" s="37" t="s">
        <v>176</v>
      </c>
      <c r="D111" s="37" t="s">
        <v>177</v>
      </c>
      <c r="E111" s="45"/>
      <c r="F111" s="37" t="s">
        <v>178</v>
      </c>
      <c r="G111" s="37" t="s">
        <v>179</v>
      </c>
    </row>
    <row r="112" spans="1:7" x14ac:dyDescent="0.25">
      <c r="A112" s="24" t="s">
        <v>180</v>
      </c>
      <c r="B112" s="50" t="s">
        <v>15</v>
      </c>
      <c r="C112" s="38">
        <v>51004.384486679999</v>
      </c>
      <c r="D112" s="38">
        <f>C112</f>
        <v>51004.384486679999</v>
      </c>
      <c r="E112" s="68"/>
      <c r="F112" s="39">
        <f>C112/C$129</f>
        <v>1</v>
      </c>
      <c r="G112" s="39">
        <f>D112/D$129</f>
        <v>1</v>
      </c>
    </row>
    <row r="113" spans="1:7" x14ac:dyDescent="0.25">
      <c r="A113" s="24" t="s">
        <v>181</v>
      </c>
      <c r="B113" s="50" t="s">
        <v>182</v>
      </c>
      <c r="C113" s="38"/>
      <c r="D113" s="38"/>
      <c r="E113" s="68"/>
      <c r="F113" s="39"/>
      <c r="G113" s="39"/>
    </row>
    <row r="114" spans="1:7" x14ac:dyDescent="0.25">
      <c r="A114" s="24" t="s">
        <v>183</v>
      </c>
      <c r="B114" s="50" t="s">
        <v>184</v>
      </c>
      <c r="C114" s="38"/>
      <c r="D114" s="38"/>
      <c r="E114" s="68"/>
      <c r="F114" s="39"/>
      <c r="G114" s="39"/>
    </row>
    <row r="115" spans="1:7" x14ac:dyDescent="0.25">
      <c r="A115" s="24" t="s">
        <v>185</v>
      </c>
      <c r="B115" s="50" t="s">
        <v>186</v>
      </c>
      <c r="C115" s="38"/>
      <c r="D115" s="38"/>
      <c r="E115" s="68"/>
      <c r="F115" s="39"/>
      <c r="G115" s="39"/>
    </row>
    <row r="116" spans="1:7" x14ac:dyDescent="0.25">
      <c r="A116" s="24" t="s">
        <v>187</v>
      </c>
      <c r="B116" s="50" t="s">
        <v>188</v>
      </c>
      <c r="C116" s="38"/>
      <c r="D116" s="38"/>
      <c r="E116" s="68"/>
      <c r="F116" s="39"/>
      <c r="G116" s="39"/>
    </row>
    <row r="117" spans="1:7" x14ac:dyDescent="0.25">
      <c r="A117" s="24" t="s">
        <v>189</v>
      </c>
      <c r="B117" s="50" t="s">
        <v>190</v>
      </c>
      <c r="C117" s="38"/>
      <c r="D117" s="38"/>
      <c r="E117" s="50"/>
      <c r="F117" s="39"/>
      <c r="G117" s="39"/>
    </row>
    <row r="118" spans="1:7" x14ac:dyDescent="0.25">
      <c r="A118" s="24" t="s">
        <v>191</v>
      </c>
      <c r="B118" s="50" t="s">
        <v>192</v>
      </c>
      <c r="C118" s="38"/>
      <c r="D118" s="38"/>
      <c r="E118" s="50"/>
      <c r="F118" s="39"/>
      <c r="G118" s="39"/>
    </row>
    <row r="119" spans="1:7" x14ac:dyDescent="0.25">
      <c r="A119" s="24" t="s">
        <v>193</v>
      </c>
      <c r="B119" s="50" t="s">
        <v>194</v>
      </c>
      <c r="C119" s="38"/>
      <c r="D119" s="38"/>
      <c r="E119" s="50"/>
      <c r="F119" s="39"/>
      <c r="G119" s="39"/>
    </row>
    <row r="120" spans="1:7" x14ac:dyDescent="0.25">
      <c r="A120" s="24" t="s">
        <v>195</v>
      </c>
      <c r="B120" s="50" t="s">
        <v>196</v>
      </c>
      <c r="C120" s="38"/>
      <c r="D120" s="38"/>
      <c r="E120" s="50"/>
      <c r="F120" s="39"/>
      <c r="G120" s="39"/>
    </row>
    <row r="121" spans="1:7" x14ac:dyDescent="0.25">
      <c r="A121" s="24" t="s">
        <v>197</v>
      </c>
      <c r="B121" s="50" t="s">
        <v>198</v>
      </c>
      <c r="C121" s="38"/>
      <c r="D121" s="38"/>
      <c r="E121" s="50"/>
      <c r="F121" s="39"/>
      <c r="G121" s="39"/>
    </row>
    <row r="122" spans="1:7" x14ac:dyDescent="0.25">
      <c r="A122" s="24" t="s">
        <v>199</v>
      </c>
      <c r="B122" s="50" t="s">
        <v>200</v>
      </c>
      <c r="C122" s="38"/>
      <c r="D122" s="38"/>
      <c r="E122" s="50"/>
      <c r="F122" s="39"/>
      <c r="G122" s="39"/>
    </row>
    <row r="123" spans="1:7" x14ac:dyDescent="0.25">
      <c r="A123" s="24" t="s">
        <v>201</v>
      </c>
      <c r="B123" s="50" t="s">
        <v>202</v>
      </c>
      <c r="C123" s="38"/>
      <c r="D123" s="38"/>
      <c r="E123" s="50"/>
      <c r="F123" s="39"/>
      <c r="G123" s="39"/>
    </row>
    <row r="124" spans="1:7" x14ac:dyDescent="0.25">
      <c r="A124" s="24" t="s">
        <v>203</v>
      </c>
      <c r="B124" s="53" t="s">
        <v>204</v>
      </c>
      <c r="C124" s="38"/>
      <c r="D124" s="38"/>
      <c r="E124" s="50"/>
      <c r="F124" s="39"/>
      <c r="G124" s="39"/>
    </row>
    <row r="125" spans="1:7" x14ac:dyDescent="0.25">
      <c r="A125" s="24" t="s">
        <v>205</v>
      </c>
      <c r="B125" s="50" t="s">
        <v>206</v>
      </c>
      <c r="C125" s="38"/>
      <c r="D125" s="38"/>
      <c r="E125" s="50"/>
      <c r="F125" s="39"/>
      <c r="G125" s="39"/>
    </row>
    <row r="126" spans="1:7" x14ac:dyDescent="0.25">
      <c r="A126" s="24" t="s">
        <v>207</v>
      </c>
      <c r="B126" s="50" t="s">
        <v>208</v>
      </c>
      <c r="C126" s="38"/>
      <c r="D126" s="38"/>
      <c r="E126" s="50"/>
      <c r="F126" s="39"/>
      <c r="G126" s="39"/>
    </row>
    <row r="127" spans="1:7" x14ac:dyDescent="0.25">
      <c r="A127" s="24" t="s">
        <v>209</v>
      </c>
      <c r="B127" s="50" t="s">
        <v>210</v>
      </c>
      <c r="C127" s="38"/>
      <c r="D127" s="38"/>
      <c r="E127" s="50"/>
      <c r="F127" s="39"/>
      <c r="G127" s="39"/>
    </row>
    <row r="128" spans="1:7" x14ac:dyDescent="0.25">
      <c r="A128" s="24" t="s">
        <v>211</v>
      </c>
      <c r="B128" s="50" t="s">
        <v>99</v>
      </c>
      <c r="C128" s="38"/>
      <c r="D128" s="38"/>
      <c r="E128" s="50"/>
      <c r="F128" s="39"/>
      <c r="G128" s="39"/>
    </row>
    <row r="129" spans="1:7" x14ac:dyDescent="0.25">
      <c r="A129" s="24" t="s">
        <v>212</v>
      </c>
      <c r="B129" s="305" t="s">
        <v>101</v>
      </c>
      <c r="C129" s="38">
        <f>C112</f>
        <v>51004.384486679999</v>
      </c>
      <c r="D129" s="38">
        <f>D112</f>
        <v>51004.384486679999</v>
      </c>
      <c r="E129" s="50"/>
      <c r="F129" s="297">
        <f>F112</f>
        <v>1</v>
      </c>
      <c r="G129" s="297">
        <f>G112</f>
        <v>1</v>
      </c>
    </row>
    <row r="130" spans="1:7" hidden="1" outlineLevel="1" x14ac:dyDescent="0.25">
      <c r="A130" s="24" t="s">
        <v>213</v>
      </c>
      <c r="B130" s="42" t="s">
        <v>103</v>
      </c>
      <c r="C130" s="38"/>
      <c r="D130" s="38"/>
      <c r="E130" s="50"/>
      <c r="F130" s="39"/>
      <c r="G130" s="39"/>
    </row>
    <row r="131" spans="1:7" hidden="1" outlineLevel="1" x14ac:dyDescent="0.25">
      <c r="A131" s="24" t="s">
        <v>214</v>
      </c>
      <c r="B131" s="42" t="s">
        <v>103</v>
      </c>
      <c r="C131" s="38"/>
      <c r="D131" s="38"/>
      <c r="E131" s="50"/>
      <c r="F131" s="39"/>
      <c r="G131" s="39"/>
    </row>
    <row r="132" spans="1:7" hidden="1" outlineLevel="1" x14ac:dyDescent="0.25">
      <c r="A132" s="24" t="s">
        <v>215</v>
      </c>
      <c r="B132" s="42" t="s">
        <v>103</v>
      </c>
      <c r="C132" s="38"/>
      <c r="D132" s="38"/>
      <c r="E132" s="50"/>
      <c r="F132" s="39"/>
      <c r="G132" s="39"/>
    </row>
    <row r="133" spans="1:7" hidden="1" outlineLevel="1" x14ac:dyDescent="0.25">
      <c r="A133" s="24" t="s">
        <v>216</v>
      </c>
      <c r="B133" s="42" t="s">
        <v>103</v>
      </c>
      <c r="C133" s="38"/>
      <c r="D133" s="38"/>
      <c r="E133" s="50"/>
      <c r="F133" s="39"/>
      <c r="G133" s="39"/>
    </row>
    <row r="134" spans="1:7" hidden="1" outlineLevel="1" x14ac:dyDescent="0.25">
      <c r="A134" s="24" t="s">
        <v>217</v>
      </c>
      <c r="B134" s="42" t="s">
        <v>103</v>
      </c>
      <c r="C134" s="38"/>
      <c r="D134" s="38"/>
      <c r="E134" s="50"/>
      <c r="F134" s="39"/>
      <c r="G134" s="39"/>
    </row>
    <row r="135" spans="1:7" hidden="1" outlineLevel="1" x14ac:dyDescent="0.25">
      <c r="A135" s="24" t="s">
        <v>218</v>
      </c>
      <c r="B135" s="42" t="s">
        <v>103</v>
      </c>
      <c r="C135" s="38"/>
      <c r="D135" s="38"/>
      <c r="E135" s="50"/>
      <c r="F135" s="39"/>
      <c r="G135" s="39"/>
    </row>
    <row r="136" spans="1:7" hidden="1" outlineLevel="1" x14ac:dyDescent="0.25">
      <c r="A136" s="24" t="s">
        <v>219</v>
      </c>
      <c r="B136" s="42" t="s">
        <v>103</v>
      </c>
      <c r="C136" s="38"/>
      <c r="D136" s="38"/>
      <c r="E136" s="50"/>
      <c r="F136" s="39"/>
      <c r="G136" s="39"/>
    </row>
    <row r="137" spans="1:7" collapsed="1" x14ac:dyDescent="0.25">
      <c r="A137" s="35"/>
      <c r="B137" s="36" t="s">
        <v>220</v>
      </c>
      <c r="C137" s="37" t="s">
        <v>176</v>
      </c>
      <c r="D137" s="37" t="s">
        <v>177</v>
      </c>
      <c r="E137" s="45"/>
      <c r="F137" s="37" t="s">
        <v>178</v>
      </c>
      <c r="G137" s="37" t="s">
        <v>179</v>
      </c>
    </row>
    <row r="138" spans="1:7" x14ac:dyDescent="0.25">
      <c r="A138" s="24" t="s">
        <v>221</v>
      </c>
      <c r="B138" s="50" t="s">
        <v>15</v>
      </c>
      <c r="C138" s="38">
        <v>44740</v>
      </c>
      <c r="D138" s="38">
        <f>C138</f>
        <v>44740</v>
      </c>
      <c r="E138" s="68"/>
      <c r="F138" s="39">
        <f>C138/C$155</f>
        <v>1</v>
      </c>
      <c r="G138" s="39">
        <f>D138/D$155</f>
        <v>1</v>
      </c>
    </row>
    <row r="139" spans="1:7" x14ac:dyDescent="0.25">
      <c r="A139" s="24" t="s">
        <v>222</v>
      </c>
      <c r="B139" s="50" t="s">
        <v>182</v>
      </c>
      <c r="C139" s="38"/>
      <c r="D139" s="38"/>
      <c r="E139" s="68"/>
      <c r="F139" s="39"/>
      <c r="G139" s="39"/>
    </row>
    <row r="140" spans="1:7" x14ac:dyDescent="0.25">
      <c r="A140" s="24" t="s">
        <v>223</v>
      </c>
      <c r="B140" s="50" t="s">
        <v>184</v>
      </c>
      <c r="C140" s="38"/>
      <c r="D140" s="38"/>
      <c r="E140" s="68"/>
      <c r="F140" s="39"/>
      <c r="G140" s="39"/>
    </row>
    <row r="141" spans="1:7" x14ac:dyDescent="0.25">
      <c r="A141" s="24" t="s">
        <v>224</v>
      </c>
      <c r="B141" s="50" t="s">
        <v>186</v>
      </c>
      <c r="C141" s="38"/>
      <c r="D141" s="38"/>
      <c r="E141" s="68"/>
      <c r="F141" s="39"/>
      <c r="G141" s="39"/>
    </row>
    <row r="142" spans="1:7" x14ac:dyDescent="0.25">
      <c r="A142" s="24" t="s">
        <v>225</v>
      </c>
      <c r="B142" s="50" t="s">
        <v>188</v>
      </c>
      <c r="C142" s="38"/>
      <c r="D142" s="38"/>
      <c r="E142" s="68"/>
      <c r="F142" s="39"/>
      <c r="G142" s="39"/>
    </row>
    <row r="143" spans="1:7" x14ac:dyDescent="0.25">
      <c r="A143" s="24" t="s">
        <v>226</v>
      </c>
      <c r="B143" s="50" t="s">
        <v>190</v>
      </c>
      <c r="C143" s="38"/>
      <c r="D143" s="38"/>
      <c r="E143" s="50"/>
      <c r="F143" s="39"/>
      <c r="G143" s="39"/>
    </row>
    <row r="144" spans="1:7" x14ac:dyDescent="0.25">
      <c r="A144" s="24" t="s">
        <v>227</v>
      </c>
      <c r="B144" s="50" t="s">
        <v>192</v>
      </c>
      <c r="C144" s="38"/>
      <c r="D144" s="38"/>
      <c r="E144" s="50"/>
      <c r="F144" s="39"/>
      <c r="G144" s="39"/>
    </row>
    <row r="145" spans="1:7" x14ac:dyDescent="0.25">
      <c r="A145" s="24" t="s">
        <v>228</v>
      </c>
      <c r="B145" s="50" t="s">
        <v>194</v>
      </c>
      <c r="C145" s="38"/>
      <c r="D145" s="38"/>
      <c r="E145" s="50"/>
      <c r="F145" s="39"/>
      <c r="G145" s="39"/>
    </row>
    <row r="146" spans="1:7" x14ac:dyDescent="0.25">
      <c r="A146" s="24" t="s">
        <v>229</v>
      </c>
      <c r="B146" s="50" t="s">
        <v>196</v>
      </c>
      <c r="C146" s="38"/>
      <c r="D146" s="38"/>
      <c r="E146" s="50"/>
      <c r="F146" s="39"/>
      <c r="G146" s="39"/>
    </row>
    <row r="147" spans="1:7" x14ac:dyDescent="0.25">
      <c r="A147" s="24" t="s">
        <v>230</v>
      </c>
      <c r="B147" s="50" t="s">
        <v>198</v>
      </c>
      <c r="C147" s="38"/>
      <c r="D147" s="38"/>
      <c r="E147" s="50"/>
      <c r="F147" s="39"/>
      <c r="G147" s="39"/>
    </row>
    <row r="148" spans="1:7" x14ac:dyDescent="0.25">
      <c r="A148" s="24" t="s">
        <v>231</v>
      </c>
      <c r="B148" s="50" t="s">
        <v>200</v>
      </c>
      <c r="C148" s="38"/>
      <c r="D148" s="38"/>
      <c r="E148" s="50"/>
      <c r="F148" s="39"/>
      <c r="G148" s="39"/>
    </row>
    <row r="149" spans="1:7" x14ac:dyDescent="0.25">
      <c r="A149" s="24" t="s">
        <v>232</v>
      </c>
      <c r="B149" s="50" t="s">
        <v>202</v>
      </c>
      <c r="C149" s="38"/>
      <c r="D149" s="38"/>
      <c r="E149" s="50"/>
      <c r="F149" s="39"/>
      <c r="G149" s="39"/>
    </row>
    <row r="150" spans="1:7" x14ac:dyDescent="0.25">
      <c r="A150" s="24" t="s">
        <v>233</v>
      </c>
      <c r="B150" s="53" t="s">
        <v>204</v>
      </c>
      <c r="C150" s="38"/>
      <c r="D150" s="38"/>
      <c r="E150" s="50"/>
      <c r="F150" s="39"/>
      <c r="G150" s="39"/>
    </row>
    <row r="151" spans="1:7" x14ac:dyDescent="0.25">
      <c r="A151" s="24" t="s">
        <v>234</v>
      </c>
      <c r="B151" s="50" t="s">
        <v>206</v>
      </c>
      <c r="C151" s="38"/>
      <c r="D151" s="38"/>
      <c r="E151" s="50"/>
      <c r="F151" s="39"/>
      <c r="G151" s="39"/>
    </row>
    <row r="152" spans="1:7" x14ac:dyDescent="0.25">
      <c r="A152" s="24" t="s">
        <v>235</v>
      </c>
      <c r="B152" s="50" t="s">
        <v>208</v>
      </c>
      <c r="C152" s="38"/>
      <c r="D152" s="38"/>
      <c r="E152" s="50"/>
      <c r="F152" s="39"/>
      <c r="G152" s="39"/>
    </row>
    <row r="153" spans="1:7" x14ac:dyDescent="0.25">
      <c r="A153" s="24" t="s">
        <v>236</v>
      </c>
      <c r="B153" s="50" t="s">
        <v>210</v>
      </c>
      <c r="C153" s="38"/>
      <c r="D153" s="38"/>
      <c r="E153" s="50"/>
      <c r="F153" s="39"/>
      <c r="G153" s="39"/>
    </row>
    <row r="154" spans="1:7" x14ac:dyDescent="0.25">
      <c r="A154" s="24" t="s">
        <v>237</v>
      </c>
      <c r="B154" s="50" t="s">
        <v>99</v>
      </c>
      <c r="C154" s="38"/>
      <c r="D154" s="38"/>
      <c r="E154" s="50"/>
      <c r="F154" s="39"/>
      <c r="G154" s="39"/>
    </row>
    <row r="155" spans="1:7" x14ac:dyDescent="0.25">
      <c r="A155" s="24" t="s">
        <v>238</v>
      </c>
      <c r="B155" s="305" t="s">
        <v>101</v>
      </c>
      <c r="C155" s="38">
        <f>C138</f>
        <v>44740</v>
      </c>
      <c r="D155" s="38">
        <f>D138</f>
        <v>44740</v>
      </c>
      <c r="E155" s="50"/>
      <c r="F155" s="297">
        <f>F138</f>
        <v>1</v>
      </c>
      <c r="G155" s="297">
        <f>G138</f>
        <v>1</v>
      </c>
    </row>
    <row r="156" spans="1:7" hidden="1" outlineLevel="1" x14ac:dyDescent="0.25">
      <c r="A156" s="24" t="s">
        <v>239</v>
      </c>
      <c r="B156" s="42" t="s">
        <v>103</v>
      </c>
      <c r="C156" s="38"/>
      <c r="D156" s="38"/>
      <c r="E156" s="50"/>
      <c r="F156" s="39"/>
      <c r="G156" s="39"/>
    </row>
    <row r="157" spans="1:7" hidden="1" outlineLevel="1" x14ac:dyDescent="0.25">
      <c r="A157" s="24" t="s">
        <v>240</v>
      </c>
      <c r="B157" s="42" t="s">
        <v>103</v>
      </c>
      <c r="C157" s="38"/>
      <c r="D157" s="38"/>
      <c r="E157" s="50"/>
      <c r="F157" s="39"/>
      <c r="G157" s="39"/>
    </row>
    <row r="158" spans="1:7" hidden="1" outlineLevel="1" x14ac:dyDescent="0.25">
      <c r="A158" s="24" t="s">
        <v>241</v>
      </c>
      <c r="B158" s="42" t="s">
        <v>103</v>
      </c>
      <c r="C158" s="38"/>
      <c r="D158" s="38"/>
      <c r="E158" s="50"/>
      <c r="F158" s="39"/>
      <c r="G158" s="39"/>
    </row>
    <row r="159" spans="1:7" hidden="1" outlineLevel="1" x14ac:dyDescent="0.25">
      <c r="A159" s="24" t="s">
        <v>242</v>
      </c>
      <c r="B159" s="42" t="s">
        <v>103</v>
      </c>
      <c r="C159" s="38"/>
      <c r="D159" s="38"/>
      <c r="E159" s="50"/>
      <c r="F159" s="39"/>
      <c r="G159" s="39"/>
    </row>
    <row r="160" spans="1:7" hidden="1" outlineLevel="1" x14ac:dyDescent="0.25">
      <c r="A160" s="24" t="s">
        <v>243</v>
      </c>
      <c r="B160" s="42" t="s">
        <v>103</v>
      </c>
      <c r="C160" s="38"/>
      <c r="D160" s="38"/>
      <c r="E160" s="50"/>
      <c r="F160" s="39"/>
      <c r="G160" s="39"/>
    </row>
    <row r="161" spans="1:7" hidden="1" outlineLevel="1" x14ac:dyDescent="0.25">
      <c r="A161" s="24" t="s">
        <v>244</v>
      </c>
      <c r="B161" s="42" t="s">
        <v>103</v>
      </c>
      <c r="C161" s="38"/>
      <c r="D161" s="38"/>
      <c r="E161" s="50"/>
      <c r="F161" s="39"/>
      <c r="G161" s="39"/>
    </row>
    <row r="162" spans="1:7" hidden="1" outlineLevel="1" x14ac:dyDescent="0.25">
      <c r="A162" s="24" t="s">
        <v>245</v>
      </c>
      <c r="B162" s="42" t="s">
        <v>103</v>
      </c>
      <c r="C162" s="38"/>
      <c r="D162" s="38"/>
      <c r="E162" s="50"/>
      <c r="F162" s="39"/>
      <c r="G162" s="39"/>
    </row>
    <row r="163" spans="1:7" collapsed="1" x14ac:dyDescent="0.25">
      <c r="A163" s="35"/>
      <c r="B163" s="36" t="s">
        <v>246</v>
      </c>
      <c r="C163" s="67" t="s">
        <v>176</v>
      </c>
      <c r="D163" s="67" t="s">
        <v>177</v>
      </c>
      <c r="E163" s="45"/>
      <c r="F163" s="67" t="s">
        <v>178</v>
      </c>
      <c r="G163" s="67" t="s">
        <v>179</v>
      </c>
    </row>
    <row r="164" spans="1:7" x14ac:dyDescent="0.25">
      <c r="A164" s="24" t="s">
        <v>247</v>
      </c>
      <c r="B164" s="19" t="s">
        <v>248</v>
      </c>
      <c r="C164" s="38">
        <v>44150</v>
      </c>
      <c r="D164" s="38">
        <f>C164</f>
        <v>44150</v>
      </c>
      <c r="E164" s="310"/>
      <c r="F164" s="39">
        <f>C164/C$167</f>
        <v>0.98681269557443008</v>
      </c>
      <c r="G164" s="39">
        <f>D164/D$167</f>
        <v>0.98681269557443008</v>
      </c>
    </row>
    <row r="165" spans="1:7" x14ac:dyDescent="0.25">
      <c r="A165" s="24" t="s">
        <v>249</v>
      </c>
      <c r="B165" s="19" t="s">
        <v>250</v>
      </c>
      <c r="C165" s="38">
        <v>590</v>
      </c>
      <c r="D165" s="38">
        <f>C165</f>
        <v>590</v>
      </c>
      <c r="E165" s="310"/>
      <c r="F165" s="39">
        <f t="shared" ref="F165:F166" si="4">C165/C$167</f>
        <v>1.318730442556996E-2</v>
      </c>
      <c r="G165" s="39">
        <f t="shared" ref="G165:G166" si="5">D165/D$167</f>
        <v>1.318730442556996E-2</v>
      </c>
    </row>
    <row r="166" spans="1:7" x14ac:dyDescent="0.25">
      <c r="A166" s="24" t="s">
        <v>251</v>
      </c>
      <c r="B166" s="19" t="s">
        <v>99</v>
      </c>
      <c r="C166" s="38">
        <v>0</v>
      </c>
      <c r="D166" s="38">
        <f>C166</f>
        <v>0</v>
      </c>
      <c r="E166" s="310"/>
      <c r="F166" s="39">
        <f t="shared" si="4"/>
        <v>0</v>
      </c>
      <c r="G166" s="39">
        <f t="shared" si="5"/>
        <v>0</v>
      </c>
    </row>
    <row r="167" spans="1:7" x14ac:dyDescent="0.25">
      <c r="A167" s="24" t="s">
        <v>252</v>
      </c>
      <c r="B167" s="311" t="s">
        <v>101</v>
      </c>
      <c r="C167" s="312">
        <f>SUM(C164:C166)</f>
        <v>44740</v>
      </c>
      <c r="D167" s="312">
        <f>SUM(D164:D166)</f>
        <v>44740</v>
      </c>
      <c r="E167" s="310"/>
      <c r="F167" s="313">
        <f>SUM(F164:F166)</f>
        <v>1</v>
      </c>
      <c r="G167" s="313">
        <f>SUM(G164:G166)</f>
        <v>1</v>
      </c>
    </row>
    <row r="168" spans="1:7" hidden="1" outlineLevel="1" x14ac:dyDescent="0.25">
      <c r="A168" s="24" t="s">
        <v>253</v>
      </c>
      <c r="B168" s="311"/>
      <c r="C168" s="312"/>
      <c r="D168" s="312"/>
      <c r="E168" s="310"/>
      <c r="F168" s="310"/>
      <c r="G168" s="53"/>
    </row>
    <row r="169" spans="1:7" hidden="1" outlineLevel="1" x14ac:dyDescent="0.25">
      <c r="A169" s="24" t="s">
        <v>254</v>
      </c>
      <c r="B169" s="311"/>
      <c r="C169" s="312"/>
      <c r="D169" s="312"/>
      <c r="E169" s="310"/>
      <c r="F169" s="310"/>
      <c r="G169" s="53"/>
    </row>
    <row r="170" spans="1:7" hidden="1" outlineLevel="1" x14ac:dyDescent="0.25">
      <c r="A170" s="24" t="s">
        <v>255</v>
      </c>
      <c r="B170" s="311"/>
      <c r="C170" s="312"/>
      <c r="D170" s="312"/>
      <c r="E170" s="310"/>
      <c r="F170" s="310"/>
      <c r="G170" s="53"/>
    </row>
    <row r="171" spans="1:7" hidden="1" outlineLevel="1" x14ac:dyDescent="0.25">
      <c r="A171" s="24" t="s">
        <v>256</v>
      </c>
      <c r="B171" s="311"/>
      <c r="C171" s="312"/>
      <c r="D171" s="312"/>
      <c r="E171" s="310"/>
      <c r="F171" s="310"/>
      <c r="G171" s="53"/>
    </row>
    <row r="172" spans="1:7" hidden="1" outlineLevel="1" x14ac:dyDescent="0.25">
      <c r="A172" s="24" t="s">
        <v>257</v>
      </c>
      <c r="B172" s="311"/>
      <c r="C172" s="312"/>
      <c r="D172" s="312"/>
      <c r="E172" s="310"/>
      <c r="F172" s="310"/>
      <c r="G172" s="53"/>
    </row>
    <row r="173" spans="1:7" collapsed="1" x14ac:dyDescent="0.25">
      <c r="A173" s="35"/>
      <c r="B173" s="36" t="s">
        <v>258</v>
      </c>
      <c r="C173" s="35" t="s">
        <v>60</v>
      </c>
      <c r="D173" s="35"/>
      <c r="E173" s="45"/>
      <c r="F173" s="37" t="s">
        <v>259</v>
      </c>
      <c r="G173" s="37"/>
    </row>
    <row r="174" spans="1:7" x14ac:dyDescent="0.25">
      <c r="A174" s="24" t="s">
        <v>260</v>
      </c>
      <c r="B174" s="50" t="s">
        <v>261</v>
      </c>
      <c r="C174" s="38">
        <v>106.54499905999999</v>
      </c>
      <c r="D174" s="58"/>
      <c r="E174" s="27"/>
      <c r="F174" s="39">
        <f>C174/C$179</f>
        <v>0.13375892031929568</v>
      </c>
      <c r="G174" s="68"/>
    </row>
    <row r="175" spans="1:7" ht="30" x14ac:dyDescent="0.25">
      <c r="A175" s="24" t="s">
        <v>262</v>
      </c>
      <c r="B175" s="50" t="s">
        <v>263</v>
      </c>
      <c r="C175" s="38"/>
      <c r="D175" s="24"/>
      <c r="E175" s="301"/>
      <c r="F175" s="39"/>
      <c r="G175" s="68"/>
    </row>
    <row r="176" spans="1:7" x14ac:dyDescent="0.25">
      <c r="A176" s="24" t="s">
        <v>264</v>
      </c>
      <c r="B176" s="50" t="s">
        <v>265</v>
      </c>
      <c r="C176" s="38"/>
      <c r="D176" s="24"/>
      <c r="E176" s="301"/>
      <c r="F176" s="39"/>
      <c r="G176" s="68"/>
    </row>
    <row r="177" spans="1:7" x14ac:dyDescent="0.25">
      <c r="A177" s="24" t="s">
        <v>266</v>
      </c>
      <c r="B177" s="50" t="s">
        <v>267</v>
      </c>
      <c r="C177" s="38">
        <v>690</v>
      </c>
      <c r="D177" s="24"/>
      <c r="E177" s="301"/>
      <c r="F177" s="39">
        <f>C177/C$179</f>
        <v>0.8662410796807043</v>
      </c>
      <c r="G177" s="68"/>
    </row>
    <row r="178" spans="1:7" x14ac:dyDescent="0.25">
      <c r="A178" s="24" t="s">
        <v>268</v>
      </c>
      <c r="B178" s="50" t="s">
        <v>99</v>
      </c>
      <c r="C178" s="38"/>
      <c r="D178" s="24"/>
      <c r="E178" s="301"/>
      <c r="F178" s="39"/>
      <c r="G178" s="68"/>
    </row>
    <row r="179" spans="1:7" x14ac:dyDescent="0.25">
      <c r="A179" s="24" t="s">
        <v>269</v>
      </c>
      <c r="B179" s="305" t="s">
        <v>101</v>
      </c>
      <c r="C179" s="64">
        <f>C174+C177</f>
        <v>796.54499906000001</v>
      </c>
      <c r="D179" s="24"/>
      <c r="E179" s="301"/>
      <c r="F179" s="300">
        <f>F174+F177</f>
        <v>1</v>
      </c>
      <c r="G179" s="68"/>
    </row>
    <row r="180" spans="1:7" outlineLevel="1" x14ac:dyDescent="0.25">
      <c r="A180" s="24" t="s">
        <v>270</v>
      </c>
      <c r="B180" s="314" t="s">
        <v>271</v>
      </c>
      <c r="C180" s="38"/>
      <c r="D180" s="24"/>
      <c r="E180" s="301"/>
      <c r="F180" s="39"/>
      <c r="G180" s="68"/>
    </row>
    <row r="181" spans="1:7" ht="30" outlineLevel="1" x14ac:dyDescent="0.25">
      <c r="A181" s="24" t="s">
        <v>272</v>
      </c>
      <c r="B181" s="314" t="s">
        <v>273</v>
      </c>
      <c r="C181" s="315"/>
      <c r="D181" s="314"/>
      <c r="E181" s="314"/>
      <c r="F181" s="39"/>
      <c r="G181" s="314"/>
    </row>
    <row r="182" spans="1:7" ht="30" outlineLevel="1" x14ac:dyDescent="0.25">
      <c r="A182" s="24" t="s">
        <v>274</v>
      </c>
      <c r="B182" s="314" t="s">
        <v>275</v>
      </c>
      <c r="C182" s="38"/>
      <c r="D182" s="24"/>
      <c r="E182" s="301"/>
      <c r="F182" s="39"/>
      <c r="G182" s="68"/>
    </row>
    <row r="183" spans="1:7" outlineLevel="1" x14ac:dyDescent="0.25">
      <c r="A183" s="24" t="s">
        <v>276</v>
      </c>
      <c r="B183" s="314" t="s">
        <v>277</v>
      </c>
      <c r="C183" s="38"/>
      <c r="D183" s="24"/>
      <c r="E183" s="301"/>
      <c r="F183" s="39"/>
      <c r="G183" s="68"/>
    </row>
    <row r="184" spans="1:7" ht="30" outlineLevel="1" x14ac:dyDescent="0.25">
      <c r="A184" s="24" t="s">
        <v>278</v>
      </c>
      <c r="B184" s="314" t="s">
        <v>279</v>
      </c>
      <c r="C184" s="315"/>
      <c r="D184" s="314"/>
      <c r="E184" s="314"/>
      <c r="F184" s="39"/>
      <c r="G184" s="314"/>
    </row>
    <row r="185" spans="1:7" ht="30" outlineLevel="1" x14ac:dyDescent="0.25">
      <c r="A185" s="24" t="s">
        <v>280</v>
      </c>
      <c r="B185" s="314" t="s">
        <v>281</v>
      </c>
      <c r="C185" s="38"/>
      <c r="D185" s="24"/>
      <c r="E185" s="301"/>
      <c r="F185" s="39"/>
      <c r="G185" s="68"/>
    </row>
    <row r="186" spans="1:7" outlineLevel="1" x14ac:dyDescent="0.25">
      <c r="A186" s="24" t="s">
        <v>282</v>
      </c>
      <c r="B186" s="314" t="s">
        <v>283</v>
      </c>
      <c r="C186" s="38"/>
      <c r="D186" s="24"/>
      <c r="E186" s="301"/>
      <c r="F186" s="39"/>
      <c r="G186" s="68"/>
    </row>
    <row r="187" spans="1:7" outlineLevel="1" x14ac:dyDescent="0.25">
      <c r="A187" s="24" t="s">
        <v>284</v>
      </c>
      <c r="B187" s="314" t="s">
        <v>285</v>
      </c>
      <c r="C187" s="38">
        <f>C179</f>
        <v>796.54499906000001</v>
      </c>
      <c r="D187" s="24"/>
      <c r="E187" s="301"/>
      <c r="F187" s="39">
        <f>C187/C$179</f>
        <v>1</v>
      </c>
      <c r="G187" s="68"/>
    </row>
    <row r="188" spans="1:7" outlineLevel="1" x14ac:dyDescent="0.25">
      <c r="A188" s="24" t="s">
        <v>286</v>
      </c>
      <c r="B188" s="314"/>
      <c r="C188" s="24"/>
      <c r="D188" s="24"/>
      <c r="E188" s="301"/>
      <c r="F188" s="68"/>
      <c r="G188" s="68"/>
    </row>
    <row r="189" spans="1:7" outlineLevel="1" x14ac:dyDescent="0.25">
      <c r="A189" s="24" t="s">
        <v>287</v>
      </c>
      <c r="B189" s="314"/>
      <c r="C189" s="24"/>
      <c r="D189" s="24"/>
      <c r="E189" s="301"/>
      <c r="F189" s="68"/>
      <c r="G189" s="68"/>
    </row>
    <row r="190" spans="1:7" outlineLevel="1" x14ac:dyDescent="0.25">
      <c r="A190" s="24" t="s">
        <v>288</v>
      </c>
      <c r="B190" s="314"/>
      <c r="C190" s="24"/>
      <c r="D190" s="24"/>
      <c r="E190" s="301"/>
      <c r="F190" s="68"/>
      <c r="G190" s="68"/>
    </row>
    <row r="191" spans="1:7" outlineLevel="1" x14ac:dyDescent="0.25">
      <c r="A191" s="24" t="s">
        <v>289</v>
      </c>
      <c r="B191" s="42"/>
      <c r="C191" s="24"/>
      <c r="D191" s="24"/>
      <c r="E191" s="301"/>
      <c r="F191" s="68"/>
      <c r="G191" s="68"/>
    </row>
    <row r="192" spans="1:7" x14ac:dyDescent="0.25">
      <c r="A192" s="35"/>
      <c r="B192" s="36" t="s">
        <v>290</v>
      </c>
      <c r="C192" s="35" t="s">
        <v>60</v>
      </c>
      <c r="D192" s="35"/>
      <c r="E192" s="45"/>
      <c r="F192" s="37" t="s">
        <v>259</v>
      </c>
      <c r="G192" s="37"/>
    </row>
    <row r="193" spans="1:7" x14ac:dyDescent="0.25">
      <c r="A193" s="24" t="s">
        <v>291</v>
      </c>
      <c r="B193" s="50" t="s">
        <v>292</v>
      </c>
      <c r="C193" s="38">
        <f>C179</f>
        <v>796.54499906000001</v>
      </c>
      <c r="D193" s="24"/>
      <c r="E193" s="65"/>
      <c r="F193" s="39">
        <f>C193/C$208</f>
        <v>1</v>
      </c>
      <c r="G193" s="68"/>
    </row>
    <row r="194" spans="1:7" x14ac:dyDescent="0.25">
      <c r="A194" s="24" t="s">
        <v>293</v>
      </c>
      <c r="B194" s="50" t="s">
        <v>294</v>
      </c>
      <c r="C194" s="38"/>
      <c r="D194" s="24"/>
      <c r="E194" s="301"/>
      <c r="F194" s="39"/>
      <c r="G194" s="301"/>
    </row>
    <row r="195" spans="1:7" x14ac:dyDescent="0.25">
      <c r="A195" s="24" t="s">
        <v>295</v>
      </c>
      <c r="B195" s="50" t="s">
        <v>296</v>
      </c>
      <c r="C195" s="38"/>
      <c r="D195" s="24"/>
      <c r="E195" s="301"/>
      <c r="F195" s="39"/>
      <c r="G195" s="301"/>
    </row>
    <row r="196" spans="1:7" x14ac:dyDescent="0.25">
      <c r="A196" s="24" t="s">
        <v>297</v>
      </c>
      <c r="B196" s="50" t="s">
        <v>298</v>
      </c>
      <c r="C196" s="38"/>
      <c r="D196" s="24"/>
      <c r="E196" s="301"/>
      <c r="F196" s="39"/>
      <c r="G196" s="301"/>
    </row>
    <row r="197" spans="1:7" x14ac:dyDescent="0.25">
      <c r="A197" s="24" t="s">
        <v>299</v>
      </c>
      <c r="B197" s="50" t="s">
        <v>300</v>
      </c>
      <c r="C197" s="38"/>
      <c r="D197" s="24"/>
      <c r="E197" s="301"/>
      <c r="F197" s="39"/>
      <c r="G197" s="301"/>
    </row>
    <row r="198" spans="1:7" x14ac:dyDescent="0.25">
      <c r="A198" s="24" t="s">
        <v>301</v>
      </c>
      <c r="B198" s="50" t="s">
        <v>302</v>
      </c>
      <c r="C198" s="38"/>
      <c r="D198" s="24"/>
      <c r="E198" s="301"/>
      <c r="F198" s="39"/>
      <c r="G198" s="301"/>
    </row>
    <row r="199" spans="1:7" x14ac:dyDescent="0.25">
      <c r="A199" s="24" t="s">
        <v>303</v>
      </c>
      <c r="B199" s="50" t="s">
        <v>304</v>
      </c>
      <c r="C199" s="38"/>
      <c r="D199" s="24"/>
      <c r="E199" s="301"/>
      <c r="F199" s="39"/>
      <c r="G199" s="301"/>
    </row>
    <row r="200" spans="1:7" x14ac:dyDescent="0.25">
      <c r="A200" s="24" t="s">
        <v>305</v>
      </c>
      <c r="B200" s="50" t="s">
        <v>306</v>
      </c>
      <c r="C200" s="38"/>
      <c r="D200" s="24"/>
      <c r="E200" s="301"/>
      <c r="F200" s="39"/>
      <c r="G200" s="301"/>
    </row>
    <row r="201" spans="1:7" x14ac:dyDescent="0.25">
      <c r="A201" s="24" t="s">
        <v>307</v>
      </c>
      <c r="B201" s="50" t="s">
        <v>308</v>
      </c>
      <c r="C201" s="38"/>
      <c r="D201" s="24"/>
      <c r="E201" s="301"/>
      <c r="F201" s="39"/>
      <c r="G201" s="301"/>
    </row>
    <row r="202" spans="1:7" x14ac:dyDescent="0.25">
      <c r="A202" s="24" t="s">
        <v>309</v>
      </c>
      <c r="B202" s="50" t="s">
        <v>310</v>
      </c>
      <c r="C202" s="38"/>
      <c r="D202" s="24"/>
      <c r="E202" s="301"/>
      <c r="F202" s="39"/>
      <c r="G202" s="301"/>
    </row>
    <row r="203" spans="1:7" x14ac:dyDescent="0.25">
      <c r="A203" s="24" t="s">
        <v>311</v>
      </c>
      <c r="B203" s="50" t="s">
        <v>312</v>
      </c>
      <c r="C203" s="38"/>
      <c r="D203" s="24"/>
      <c r="E203" s="301"/>
      <c r="F203" s="39"/>
      <c r="G203" s="301"/>
    </row>
    <row r="204" spans="1:7" x14ac:dyDescent="0.25">
      <c r="A204" s="24" t="s">
        <v>313</v>
      </c>
      <c r="B204" s="50" t="s">
        <v>314</v>
      </c>
      <c r="C204" s="38"/>
      <c r="D204" s="24"/>
      <c r="E204" s="301"/>
      <c r="F204" s="39"/>
      <c r="G204" s="301"/>
    </row>
    <row r="205" spans="1:7" x14ac:dyDescent="0.25">
      <c r="A205" s="24" t="s">
        <v>315</v>
      </c>
      <c r="B205" s="50" t="s">
        <v>316</v>
      </c>
      <c r="C205" s="38"/>
      <c r="D205" s="24"/>
      <c r="E205" s="301"/>
      <c r="F205" s="39"/>
      <c r="G205" s="301"/>
    </row>
    <row r="206" spans="1:7" x14ac:dyDescent="0.25">
      <c r="A206" s="24" t="s">
        <v>317</v>
      </c>
      <c r="B206" s="50" t="s">
        <v>99</v>
      </c>
      <c r="C206" s="38"/>
      <c r="D206" s="24"/>
      <c r="E206" s="301"/>
      <c r="F206" s="39"/>
      <c r="G206" s="301"/>
    </row>
    <row r="207" spans="1:7" x14ac:dyDescent="0.25">
      <c r="A207" s="24" t="s">
        <v>318</v>
      </c>
      <c r="B207" s="63" t="s">
        <v>319</v>
      </c>
      <c r="C207" s="38">
        <f>C193</f>
        <v>796.54499906000001</v>
      </c>
      <c r="D207" s="24"/>
      <c r="E207" s="301"/>
      <c r="F207" s="39">
        <f>F193</f>
        <v>1</v>
      </c>
      <c r="G207" s="301"/>
    </row>
    <row r="208" spans="1:7" x14ac:dyDescent="0.25">
      <c r="A208" s="24" t="s">
        <v>320</v>
      </c>
      <c r="B208" s="305" t="s">
        <v>101</v>
      </c>
      <c r="C208" s="64">
        <f>C207</f>
        <v>796.54499906000001</v>
      </c>
      <c r="D208" s="50"/>
      <c r="E208" s="301"/>
      <c r="F208" s="300">
        <f>F207</f>
        <v>1</v>
      </c>
      <c r="G208" s="301"/>
    </row>
    <row r="209" spans="1:7" hidden="1" outlineLevel="1" x14ac:dyDescent="0.25">
      <c r="A209" s="24" t="s">
        <v>321</v>
      </c>
      <c r="B209" s="42" t="s">
        <v>103</v>
      </c>
      <c r="C209" s="38"/>
      <c r="D209" s="24"/>
      <c r="E209" s="301"/>
      <c r="F209" s="39"/>
      <c r="G209" s="301"/>
    </row>
    <row r="210" spans="1:7" hidden="1" outlineLevel="1" x14ac:dyDescent="0.25">
      <c r="A210" s="24" t="s">
        <v>322</v>
      </c>
      <c r="B210" s="42" t="s">
        <v>103</v>
      </c>
      <c r="C210" s="38"/>
      <c r="D210" s="24"/>
      <c r="E210" s="301"/>
      <c r="F210" s="39"/>
      <c r="G210" s="301"/>
    </row>
    <row r="211" spans="1:7" hidden="1" outlineLevel="1" x14ac:dyDescent="0.25">
      <c r="A211" s="24" t="s">
        <v>323</v>
      </c>
      <c r="B211" s="42" t="s">
        <v>103</v>
      </c>
      <c r="C211" s="38"/>
      <c r="D211" s="24"/>
      <c r="E211" s="301"/>
      <c r="F211" s="39"/>
      <c r="G211" s="301"/>
    </row>
    <row r="212" spans="1:7" hidden="1" outlineLevel="1" x14ac:dyDescent="0.25">
      <c r="A212" s="24" t="s">
        <v>324</v>
      </c>
      <c r="B212" s="42" t="s">
        <v>103</v>
      </c>
      <c r="C212" s="38"/>
      <c r="D212" s="24"/>
      <c r="E212" s="301"/>
      <c r="F212" s="39"/>
      <c r="G212" s="301"/>
    </row>
    <row r="213" spans="1:7" hidden="1" outlineLevel="1" x14ac:dyDescent="0.25">
      <c r="A213" s="24" t="s">
        <v>325</v>
      </c>
      <c r="B213" s="42" t="s">
        <v>103</v>
      </c>
      <c r="C213" s="38"/>
      <c r="D213" s="24"/>
      <c r="E213" s="301"/>
      <c r="F213" s="39"/>
      <c r="G213" s="301"/>
    </row>
    <row r="214" spans="1:7" hidden="1" outlineLevel="1" x14ac:dyDescent="0.25">
      <c r="A214" s="24" t="s">
        <v>326</v>
      </c>
      <c r="B214" s="42" t="s">
        <v>103</v>
      </c>
      <c r="C214" s="38"/>
      <c r="D214" s="24"/>
      <c r="E214" s="301"/>
      <c r="F214" s="39"/>
      <c r="G214" s="301"/>
    </row>
    <row r="215" spans="1:7" hidden="1" outlineLevel="1" x14ac:dyDescent="0.25">
      <c r="A215" s="24" t="s">
        <v>327</v>
      </c>
      <c r="B215" s="42" t="s">
        <v>103</v>
      </c>
      <c r="C215" s="38"/>
      <c r="D215" s="24"/>
      <c r="E215" s="301"/>
      <c r="F215" s="39"/>
      <c r="G215" s="301"/>
    </row>
    <row r="216" spans="1:7" collapsed="1" x14ac:dyDescent="0.25">
      <c r="A216" s="35"/>
      <c r="B216" s="36" t="s">
        <v>328</v>
      </c>
      <c r="C216" s="35" t="s">
        <v>60</v>
      </c>
      <c r="D216" s="35"/>
      <c r="E216" s="45"/>
      <c r="F216" s="37" t="s">
        <v>89</v>
      </c>
      <c r="G216" s="37" t="s">
        <v>329</v>
      </c>
    </row>
    <row r="217" spans="1:7" x14ac:dyDescent="0.25">
      <c r="A217" s="24" t="s">
        <v>330</v>
      </c>
      <c r="B217" s="53" t="s">
        <v>331</v>
      </c>
      <c r="C217" s="38">
        <f>C179</f>
        <v>796.54499906000001</v>
      </c>
      <c r="D217" s="24"/>
      <c r="E217" s="310"/>
      <c r="F217" s="39">
        <f>C217/C$58</f>
        <v>1.5377040662547891E-2</v>
      </c>
      <c r="G217" s="39">
        <f>C217/C$39</f>
        <v>1.7803866764863657E-2</v>
      </c>
    </row>
    <row r="218" spans="1:7" x14ac:dyDescent="0.25">
      <c r="A218" s="24" t="s">
        <v>332</v>
      </c>
      <c r="B218" s="53" t="s">
        <v>333</v>
      </c>
      <c r="C218" s="38">
        <v>1246.4438294408501</v>
      </c>
      <c r="D218" s="24"/>
      <c r="E218" s="310"/>
      <c r="F218" s="39">
        <f>C218/C$58</f>
        <v>2.4062190424285281E-2</v>
      </c>
      <c r="G218" s="39">
        <f>C218/C$39</f>
        <v>2.7859719030863882E-2</v>
      </c>
    </row>
    <row r="219" spans="1:7" x14ac:dyDescent="0.25">
      <c r="A219" s="24" t="s">
        <v>334</v>
      </c>
      <c r="B219" s="53" t="s">
        <v>99</v>
      </c>
      <c r="C219" s="38"/>
      <c r="D219" s="24"/>
      <c r="E219" s="310"/>
      <c r="F219" s="39"/>
      <c r="G219" s="39"/>
    </row>
    <row r="220" spans="1:7" x14ac:dyDescent="0.25">
      <c r="A220" s="24" t="s">
        <v>335</v>
      </c>
      <c r="B220" s="305" t="s">
        <v>101</v>
      </c>
      <c r="C220" s="38">
        <f>C217+C218</f>
        <v>2042.9888285008501</v>
      </c>
      <c r="D220" s="24"/>
      <c r="E220" s="310"/>
      <c r="F220" s="297">
        <f>F217+F218</f>
        <v>3.9439231086833171E-2</v>
      </c>
      <c r="G220" s="297">
        <f>G217+G218</f>
        <v>4.5663585795727539E-2</v>
      </c>
    </row>
    <row r="221" spans="1:7" hidden="1" outlineLevel="1" x14ac:dyDescent="0.25">
      <c r="A221" s="24" t="s">
        <v>336</v>
      </c>
      <c r="B221" s="42" t="s">
        <v>103</v>
      </c>
      <c r="C221" s="38"/>
      <c r="D221" s="24"/>
      <c r="E221" s="310"/>
      <c r="F221" s="39"/>
      <c r="G221" s="39"/>
    </row>
    <row r="222" spans="1:7" hidden="1" outlineLevel="1" x14ac:dyDescent="0.25">
      <c r="A222" s="24" t="s">
        <v>337</v>
      </c>
      <c r="B222" s="42" t="s">
        <v>103</v>
      </c>
      <c r="C222" s="38"/>
      <c r="D222" s="24"/>
      <c r="E222" s="310"/>
      <c r="F222" s="39"/>
      <c r="G222" s="39"/>
    </row>
    <row r="223" spans="1:7" hidden="1" outlineLevel="1" x14ac:dyDescent="0.25">
      <c r="A223" s="24" t="s">
        <v>338</v>
      </c>
      <c r="B223" s="42" t="s">
        <v>103</v>
      </c>
      <c r="C223" s="38"/>
      <c r="D223" s="24"/>
      <c r="E223" s="310"/>
      <c r="F223" s="39"/>
      <c r="G223" s="39"/>
    </row>
    <row r="224" spans="1:7" hidden="1" outlineLevel="1" x14ac:dyDescent="0.25">
      <c r="A224" s="24" t="s">
        <v>339</v>
      </c>
      <c r="B224" s="42" t="s">
        <v>103</v>
      </c>
      <c r="C224" s="38"/>
      <c r="D224" s="24"/>
      <c r="E224" s="310"/>
      <c r="F224" s="39"/>
      <c r="G224" s="39"/>
    </row>
    <row r="225" spans="1:7" hidden="1" outlineLevel="1" x14ac:dyDescent="0.25">
      <c r="A225" s="24" t="s">
        <v>340</v>
      </c>
      <c r="B225" s="42" t="s">
        <v>103</v>
      </c>
      <c r="C225" s="38"/>
      <c r="D225" s="24"/>
      <c r="E225" s="310"/>
      <c r="F225" s="39"/>
      <c r="G225" s="39"/>
    </row>
    <row r="226" spans="1:7" hidden="1" outlineLevel="1" x14ac:dyDescent="0.25">
      <c r="A226" s="24" t="s">
        <v>341</v>
      </c>
      <c r="B226" s="42" t="s">
        <v>103</v>
      </c>
      <c r="C226" s="38"/>
      <c r="D226" s="24"/>
      <c r="E226" s="50"/>
      <c r="F226" s="39"/>
      <c r="G226" s="39"/>
    </row>
    <row r="227" spans="1:7" hidden="1" outlineLevel="1" x14ac:dyDescent="0.25">
      <c r="A227" s="24" t="s">
        <v>342</v>
      </c>
      <c r="B227" s="42" t="s">
        <v>103</v>
      </c>
      <c r="C227" s="38"/>
      <c r="D227" s="24"/>
      <c r="E227" s="310"/>
      <c r="F227" s="39"/>
      <c r="G227" s="39"/>
    </row>
    <row r="228" spans="1:7" collapsed="1" x14ac:dyDescent="0.25">
      <c r="A228" s="35"/>
      <c r="B228" s="36" t="s">
        <v>343</v>
      </c>
      <c r="C228" s="35"/>
      <c r="D228" s="35"/>
      <c r="E228" s="45"/>
      <c r="F228" s="37"/>
      <c r="G228" s="37"/>
    </row>
    <row r="229" spans="1:7" x14ac:dyDescent="0.25">
      <c r="A229" s="24" t="s">
        <v>344</v>
      </c>
      <c r="B229" s="50" t="s">
        <v>345</v>
      </c>
      <c r="C229" s="295" t="s">
        <v>346</v>
      </c>
      <c r="D229" s="24"/>
      <c r="E229" s="24"/>
      <c r="F229" s="24"/>
      <c r="G229" s="19"/>
    </row>
    <row r="230" spans="1:7" x14ac:dyDescent="0.25">
      <c r="A230" s="35"/>
      <c r="B230" s="36" t="s">
        <v>347</v>
      </c>
      <c r="C230" s="35"/>
      <c r="D230" s="35"/>
      <c r="E230" s="45"/>
      <c r="F230" s="37"/>
      <c r="G230" s="37"/>
    </row>
    <row r="231" spans="1:7" x14ac:dyDescent="0.25">
      <c r="A231" s="24" t="s">
        <v>348</v>
      </c>
      <c r="B231" s="24" t="s">
        <v>349</v>
      </c>
      <c r="C231" s="38">
        <v>0</v>
      </c>
      <c r="D231" s="24"/>
      <c r="E231" s="50"/>
      <c r="F231" s="24"/>
      <c r="G231" s="19"/>
    </row>
    <row r="232" spans="1:7" x14ac:dyDescent="0.25">
      <c r="A232" s="24" t="s">
        <v>350</v>
      </c>
      <c r="B232" s="75" t="s">
        <v>351</v>
      </c>
      <c r="C232" s="38" t="s">
        <v>352</v>
      </c>
      <c r="D232" s="24"/>
      <c r="E232" s="50"/>
      <c r="F232" s="24"/>
      <c r="G232" s="19"/>
    </row>
    <row r="233" spans="1:7" x14ac:dyDescent="0.25">
      <c r="A233" s="24" t="s">
        <v>353</v>
      </c>
      <c r="B233" s="75" t="s">
        <v>354</v>
      </c>
      <c r="C233" s="38" t="s">
        <v>352</v>
      </c>
      <c r="D233" s="24"/>
      <c r="E233" s="50"/>
      <c r="F233" s="24"/>
      <c r="G233" s="19"/>
    </row>
    <row r="234" spans="1:7" hidden="1" outlineLevel="1" x14ac:dyDescent="0.25">
      <c r="A234" s="24" t="s">
        <v>355</v>
      </c>
      <c r="B234" s="46" t="s">
        <v>356</v>
      </c>
      <c r="C234" s="64"/>
      <c r="D234" s="50"/>
      <c r="E234" s="50"/>
      <c r="F234" s="24"/>
      <c r="G234" s="19"/>
    </row>
    <row r="235" spans="1:7" hidden="1" outlineLevel="1" x14ac:dyDescent="0.25">
      <c r="A235" s="24" t="s">
        <v>357</v>
      </c>
      <c r="B235" s="46" t="s">
        <v>358</v>
      </c>
      <c r="C235" s="64"/>
      <c r="D235" s="50"/>
      <c r="E235" s="50"/>
      <c r="F235" s="24"/>
      <c r="G235" s="19"/>
    </row>
    <row r="236" spans="1:7" hidden="1" outlineLevel="1" x14ac:dyDescent="0.25">
      <c r="A236" s="24" t="s">
        <v>359</v>
      </c>
      <c r="B236" s="46" t="s">
        <v>360</v>
      </c>
      <c r="C236" s="50"/>
      <c r="D236" s="50"/>
      <c r="E236" s="50"/>
      <c r="F236" s="24"/>
      <c r="G236" s="19"/>
    </row>
    <row r="237" spans="1:7" hidden="1" outlineLevel="1" x14ac:dyDescent="0.25">
      <c r="A237" s="24" t="s">
        <v>361</v>
      </c>
      <c r="B237" s="24"/>
      <c r="C237" s="50"/>
      <c r="D237" s="50"/>
      <c r="E237" s="50"/>
      <c r="F237" s="24"/>
      <c r="G237" s="19"/>
    </row>
    <row r="238" spans="1:7" hidden="1" outlineLevel="1" x14ac:dyDescent="0.25">
      <c r="A238" s="24" t="s">
        <v>362</v>
      </c>
      <c r="B238" s="24"/>
      <c r="C238" s="50"/>
      <c r="D238" s="50"/>
      <c r="E238" s="50"/>
      <c r="F238" s="24"/>
      <c r="G238" s="19"/>
    </row>
    <row r="239" spans="1:7" x14ac:dyDescent="0.25">
      <c r="A239" s="35"/>
      <c r="B239" s="36" t="s">
        <v>363</v>
      </c>
      <c r="C239" s="35"/>
      <c r="D239" s="35"/>
      <c r="E239" s="45"/>
      <c r="F239" s="37"/>
      <c r="G239" s="37"/>
    </row>
    <row r="240" spans="1:7" ht="30" x14ac:dyDescent="0.25">
      <c r="A240" s="24" t="s">
        <v>364</v>
      </c>
      <c r="B240" s="24" t="s">
        <v>365</v>
      </c>
      <c r="C240" s="24"/>
    </row>
    <row r="241" spans="1:3" ht="30" x14ac:dyDescent="0.25">
      <c r="A241" s="24" t="s">
        <v>366</v>
      </c>
      <c r="B241" s="24" t="s">
        <v>367</v>
      </c>
      <c r="C241" s="24"/>
    </row>
    <row r="242" spans="1:3" x14ac:dyDescent="0.25">
      <c r="A242" s="24" t="s">
        <v>368</v>
      </c>
      <c r="B242" s="24" t="s">
        <v>369</v>
      </c>
      <c r="C242" s="24"/>
    </row>
    <row r="243" spans="1:3" x14ac:dyDescent="0.25">
      <c r="A243" s="24" t="s">
        <v>370</v>
      </c>
      <c r="B243" s="24" t="s">
        <v>371</v>
      </c>
      <c r="C243" s="24"/>
    </row>
    <row r="244" spans="1:3" hidden="1" outlineLevel="1" x14ac:dyDescent="0.25">
      <c r="A244" s="24" t="s">
        <v>372</v>
      </c>
      <c r="B244" s="24"/>
      <c r="C244" s="24"/>
    </row>
    <row r="245" spans="1:3" hidden="1" outlineLevel="1" x14ac:dyDescent="0.25">
      <c r="A245" s="24" t="s">
        <v>373</v>
      </c>
      <c r="B245" s="24"/>
      <c r="C245" s="24"/>
    </row>
    <row r="246" spans="1:3" hidden="1" outlineLevel="1" x14ac:dyDescent="0.25">
      <c r="A246" s="24" t="s">
        <v>374</v>
      </c>
      <c r="B246" s="24"/>
      <c r="C246" s="24"/>
    </row>
    <row r="247" spans="1:3" hidden="1" outlineLevel="1" x14ac:dyDescent="0.25">
      <c r="A247" s="24" t="s">
        <v>375</v>
      </c>
      <c r="B247" s="24"/>
      <c r="C247" s="24"/>
    </row>
    <row r="248" spans="1:3" hidden="1" outlineLevel="1" x14ac:dyDescent="0.25">
      <c r="A248" s="24" t="s">
        <v>376</v>
      </c>
      <c r="B248" s="24"/>
      <c r="C248" s="24"/>
    </row>
    <row r="249" spans="1:3" hidden="1" outlineLevel="1" x14ac:dyDescent="0.25">
      <c r="A249" s="24" t="s">
        <v>377</v>
      </c>
      <c r="B249" s="24"/>
      <c r="C249" s="24"/>
    </row>
    <row r="250" spans="1:3" hidden="1" outlineLevel="1" x14ac:dyDescent="0.25">
      <c r="A250" s="24" t="s">
        <v>378</v>
      </c>
      <c r="B250" s="24"/>
      <c r="C250" s="24"/>
    </row>
    <row r="251" spans="1:3" hidden="1" outlineLevel="1" x14ac:dyDescent="0.25">
      <c r="A251" s="24" t="s">
        <v>379</v>
      </c>
      <c r="B251" s="24"/>
      <c r="C251" s="24"/>
    </row>
    <row r="252" spans="1:3" hidden="1" outlineLevel="1" x14ac:dyDescent="0.25">
      <c r="A252" s="24" t="s">
        <v>380</v>
      </c>
      <c r="B252" s="24"/>
      <c r="C252" s="24"/>
    </row>
    <row r="253" spans="1:3" hidden="1" outlineLevel="1" x14ac:dyDescent="0.25">
      <c r="A253" s="24" t="s">
        <v>381</v>
      </c>
      <c r="B253" s="24"/>
      <c r="C253" s="24"/>
    </row>
    <row r="254" spans="1:3" hidden="1" outlineLevel="1" x14ac:dyDescent="0.25">
      <c r="A254" s="24" t="s">
        <v>382</v>
      </c>
      <c r="B254" s="24"/>
      <c r="C254" s="24"/>
    </row>
    <row r="255" spans="1:3" hidden="1" outlineLevel="1" x14ac:dyDescent="0.25">
      <c r="A255" s="24" t="s">
        <v>383</v>
      </c>
      <c r="B255" s="24"/>
      <c r="C255" s="24"/>
    </row>
    <row r="256" spans="1:3" hidden="1" outlineLevel="1" x14ac:dyDescent="0.25">
      <c r="A256" s="24" t="s">
        <v>384</v>
      </c>
      <c r="B256" s="24"/>
      <c r="C256" s="24"/>
    </row>
    <row r="257" spans="1:3" hidden="1" outlineLevel="1" x14ac:dyDescent="0.25">
      <c r="A257" s="24" t="s">
        <v>385</v>
      </c>
      <c r="B257" s="24"/>
      <c r="C257" s="24"/>
    </row>
    <row r="258" spans="1:3" hidden="1" outlineLevel="1" x14ac:dyDescent="0.25">
      <c r="A258" s="24" t="s">
        <v>386</v>
      </c>
      <c r="B258" s="24"/>
      <c r="C258" s="24"/>
    </row>
    <row r="259" spans="1:3" hidden="1" outlineLevel="1" x14ac:dyDescent="0.25">
      <c r="A259" s="24" t="s">
        <v>387</v>
      </c>
      <c r="B259" s="24"/>
      <c r="C259" s="24"/>
    </row>
    <row r="260" spans="1:3" hidden="1" outlineLevel="1" x14ac:dyDescent="0.25">
      <c r="A260" s="24" t="s">
        <v>388</v>
      </c>
      <c r="B260" s="24"/>
      <c r="C260" s="24"/>
    </row>
    <row r="261" spans="1:3" hidden="1" outlineLevel="1" x14ac:dyDescent="0.25">
      <c r="A261" s="24" t="s">
        <v>389</v>
      </c>
      <c r="B261" s="24"/>
      <c r="C261" s="24"/>
    </row>
    <row r="262" spans="1:3" hidden="1" outlineLevel="1" x14ac:dyDescent="0.25">
      <c r="A262" s="24" t="s">
        <v>390</v>
      </c>
      <c r="B262" s="24"/>
      <c r="C262" s="24"/>
    </row>
    <row r="263" spans="1:3" hidden="1" outlineLevel="1" x14ac:dyDescent="0.25">
      <c r="A263" s="24" t="s">
        <v>391</v>
      </c>
      <c r="B263" s="24"/>
      <c r="C263" s="24"/>
    </row>
    <row r="264" spans="1:3" hidden="1" outlineLevel="1" x14ac:dyDescent="0.25">
      <c r="A264" s="24" t="s">
        <v>392</v>
      </c>
      <c r="B264" s="24"/>
      <c r="C264" s="24"/>
    </row>
    <row r="265" spans="1:3" hidden="1" outlineLevel="1" x14ac:dyDescent="0.25">
      <c r="A265" s="24" t="s">
        <v>393</v>
      </c>
      <c r="B265" s="24"/>
      <c r="C265" s="24"/>
    </row>
    <row r="266" spans="1:3" hidden="1" outlineLevel="1" x14ac:dyDescent="0.25">
      <c r="A266" s="24" t="s">
        <v>394</v>
      </c>
      <c r="B266" s="24"/>
      <c r="C266" s="24"/>
    </row>
    <row r="267" spans="1:3" hidden="1" outlineLevel="1" x14ac:dyDescent="0.25">
      <c r="A267" s="24" t="s">
        <v>395</v>
      </c>
      <c r="B267" s="24"/>
      <c r="C267" s="24"/>
    </row>
    <row r="268" spans="1:3" hidden="1" outlineLevel="1" x14ac:dyDescent="0.25">
      <c r="A268" s="24" t="s">
        <v>396</v>
      </c>
      <c r="B268" s="24"/>
      <c r="C268" s="24"/>
    </row>
    <row r="269" spans="1:3" hidden="1" outlineLevel="1" x14ac:dyDescent="0.25">
      <c r="A269" s="24" t="s">
        <v>397</v>
      </c>
      <c r="B269" s="24"/>
      <c r="C269" s="24"/>
    </row>
    <row r="270" spans="1:3" hidden="1" outlineLevel="1" x14ac:dyDescent="0.25">
      <c r="A270" s="24" t="s">
        <v>398</v>
      </c>
      <c r="B270" s="24"/>
      <c r="C270" s="24"/>
    </row>
    <row r="271" spans="1:3" hidden="1" outlineLevel="1" x14ac:dyDescent="0.25">
      <c r="A271" s="24" t="s">
        <v>399</v>
      </c>
      <c r="B271" s="24"/>
      <c r="C271" s="24"/>
    </row>
    <row r="272" spans="1:3" hidden="1" outlineLevel="1" x14ac:dyDescent="0.25">
      <c r="A272" s="24" t="s">
        <v>400</v>
      </c>
      <c r="B272" s="24"/>
      <c r="C272" s="24"/>
    </row>
    <row r="273" spans="1:7" hidden="1" outlineLevel="1" x14ac:dyDescent="0.25">
      <c r="A273" s="24" t="s">
        <v>401</v>
      </c>
      <c r="B273" s="24"/>
      <c r="C273" s="24"/>
    </row>
    <row r="274" spans="1:7" hidden="1" outlineLevel="1" x14ac:dyDescent="0.25">
      <c r="A274" s="24" t="s">
        <v>402</v>
      </c>
      <c r="B274" s="24"/>
      <c r="C274" s="24"/>
    </row>
    <row r="275" spans="1:7" hidden="1" outlineLevel="1" x14ac:dyDescent="0.25">
      <c r="A275" s="24" t="s">
        <v>403</v>
      </c>
      <c r="B275" s="24"/>
      <c r="C275" s="24"/>
    </row>
    <row r="276" spans="1:7" hidden="1" outlineLevel="1" x14ac:dyDescent="0.25">
      <c r="A276" s="24" t="s">
        <v>404</v>
      </c>
      <c r="B276" s="24"/>
      <c r="C276" s="24"/>
    </row>
    <row r="277" spans="1:7" hidden="1" outlineLevel="1" x14ac:dyDescent="0.25">
      <c r="A277" s="24" t="s">
        <v>405</v>
      </c>
      <c r="B277" s="24"/>
      <c r="C277" s="24"/>
    </row>
    <row r="278" spans="1:7" hidden="1" outlineLevel="1" x14ac:dyDescent="0.25">
      <c r="A278" s="24" t="s">
        <v>406</v>
      </c>
      <c r="B278" s="24"/>
      <c r="C278" s="24"/>
    </row>
    <row r="279" spans="1:7" hidden="1" outlineLevel="1" x14ac:dyDescent="0.25">
      <c r="A279" s="24" t="s">
        <v>407</v>
      </c>
      <c r="B279" s="24"/>
      <c r="C279" s="24"/>
    </row>
    <row r="280" spans="1:7" hidden="1" outlineLevel="1" x14ac:dyDescent="0.25">
      <c r="A280" s="24" t="s">
        <v>408</v>
      </c>
      <c r="B280" s="24"/>
      <c r="C280" s="24"/>
    </row>
    <row r="281" spans="1:7" hidden="1" outlineLevel="1" x14ac:dyDescent="0.25">
      <c r="A281" s="24" t="s">
        <v>409</v>
      </c>
      <c r="B281" s="24"/>
      <c r="C281" s="24"/>
    </row>
    <row r="282" spans="1:7" hidden="1" outlineLevel="1" x14ac:dyDescent="0.25">
      <c r="A282" s="24" t="s">
        <v>410</v>
      </c>
      <c r="B282" s="24"/>
      <c r="C282" s="24"/>
    </row>
    <row r="283" spans="1:7" hidden="1" outlineLevel="1" x14ac:dyDescent="0.25">
      <c r="A283" s="24" t="s">
        <v>411</v>
      </c>
      <c r="B283" s="24"/>
      <c r="C283" s="24"/>
    </row>
    <row r="284" spans="1:7" hidden="1" outlineLevel="1" x14ac:dyDescent="0.25">
      <c r="A284" s="24" t="s">
        <v>412</v>
      </c>
      <c r="B284" s="24"/>
      <c r="C284" s="24"/>
    </row>
    <row r="285" spans="1:7" ht="37.5" x14ac:dyDescent="0.25">
      <c r="A285" s="32"/>
      <c r="B285" s="32" t="s">
        <v>413</v>
      </c>
      <c r="C285" s="32" t="s">
        <v>414</v>
      </c>
      <c r="D285" s="32" t="s">
        <v>414</v>
      </c>
      <c r="E285" s="32"/>
      <c r="F285" s="33"/>
      <c r="G285" s="34"/>
    </row>
    <row r="286" spans="1:7" x14ac:dyDescent="0.25">
      <c r="A286" s="316" t="s">
        <v>415</v>
      </c>
      <c r="B286" s="317"/>
      <c r="C286" s="317"/>
      <c r="D286" s="317"/>
      <c r="E286" s="317"/>
      <c r="F286" s="318"/>
      <c r="G286" s="317"/>
    </row>
    <row r="287" spans="1:7" x14ac:dyDescent="0.25">
      <c r="A287" s="316" t="s">
        <v>416</v>
      </c>
      <c r="B287" s="317"/>
      <c r="C287" s="317"/>
      <c r="D287" s="317"/>
      <c r="E287" s="317"/>
      <c r="F287" s="318"/>
      <c r="G287" s="317"/>
    </row>
    <row r="288" spans="1:7" x14ac:dyDescent="0.25">
      <c r="A288" s="24" t="s">
        <v>417</v>
      </c>
      <c r="B288" s="46" t="s">
        <v>418</v>
      </c>
      <c r="C288" s="319">
        <f>ROW(B38)</f>
        <v>38</v>
      </c>
      <c r="D288" s="299"/>
      <c r="E288" s="299"/>
      <c r="F288" s="299"/>
      <c r="G288" s="299"/>
    </row>
    <row r="289" spans="1:7" x14ac:dyDescent="0.25">
      <c r="A289" s="24" t="s">
        <v>419</v>
      </c>
      <c r="B289" s="46" t="s">
        <v>420</v>
      </c>
      <c r="C289" s="319">
        <f>ROW(B39)</f>
        <v>39</v>
      </c>
      <c r="D289" s="24"/>
      <c r="E289" s="299"/>
      <c r="F289" s="299"/>
      <c r="G289" s="19"/>
    </row>
    <row r="290" spans="1:7" x14ac:dyDescent="0.25">
      <c r="A290" s="24" t="s">
        <v>421</v>
      </c>
      <c r="B290" s="46" t="s">
        <v>422</v>
      </c>
      <c r="C290" s="319" t="str">
        <f>ROW('B1. HTT Mortgage Assets'!B43)&amp;" for Mortgage Assets"</f>
        <v>43 for Mortgage Assets</v>
      </c>
      <c r="D290" s="319"/>
      <c r="E290" s="320"/>
      <c r="F290" s="299"/>
      <c r="G290" s="320"/>
    </row>
    <row r="291" spans="1:7" x14ac:dyDescent="0.25">
      <c r="A291" s="24" t="s">
        <v>423</v>
      </c>
      <c r="B291" s="46" t="s">
        <v>424</v>
      </c>
      <c r="C291" s="319">
        <f>ROW(B52)</f>
        <v>52</v>
      </c>
      <c r="D291" s="24"/>
      <c r="E291" s="24"/>
      <c r="F291" s="24"/>
      <c r="G291" s="19"/>
    </row>
    <row r="292" spans="1:7" x14ac:dyDescent="0.25">
      <c r="A292" s="24" t="s">
        <v>425</v>
      </c>
      <c r="B292" s="46" t="s">
        <v>426</v>
      </c>
      <c r="C292" s="321" t="str">
        <f>ROW('B1. HTT Mortgage Assets'!B186)&amp;" for Residential Mortgage Assets"</f>
        <v>186 for Residential Mortgage Assets</v>
      </c>
      <c r="D292" s="319" t="str">
        <f>ROW('B1. HTT Mortgage Assets'!B461 )&amp; " for Commercial Mortgage Assets"</f>
        <v>461 for Commercial Mortgage Assets</v>
      </c>
      <c r="E292" s="320"/>
      <c r="F292" s="319"/>
      <c r="G292" s="320"/>
    </row>
    <row r="293" spans="1:7" x14ac:dyDescent="0.25">
      <c r="A293" s="24" t="s">
        <v>427</v>
      </c>
      <c r="B293" s="46" t="s">
        <v>428</v>
      </c>
      <c r="C293" s="319" t="str">
        <f>ROW('B1. HTT Mortgage Assets'!B149)&amp;" for Mortgage Assets"</f>
        <v>149 for Mortgage Assets</v>
      </c>
      <c r="D293" s="319"/>
      <c r="E293" s="24"/>
      <c r="F293" s="24"/>
      <c r="G293" s="19"/>
    </row>
    <row r="294" spans="1:7" x14ac:dyDescent="0.25">
      <c r="A294" s="24" t="s">
        <v>429</v>
      </c>
      <c r="B294" s="46" t="s">
        <v>430</v>
      </c>
      <c r="C294" s="319">
        <f>ROW(B111)</f>
        <v>111</v>
      </c>
      <c r="D294" s="24"/>
      <c r="E294" s="24"/>
      <c r="F294" s="320"/>
      <c r="G294" s="19"/>
    </row>
    <row r="295" spans="1:7" x14ac:dyDescent="0.25">
      <c r="A295" s="24" t="s">
        <v>431</v>
      </c>
      <c r="B295" s="46" t="s">
        <v>432</v>
      </c>
      <c r="C295" s="319">
        <f>ROW(B163)</f>
        <v>163</v>
      </c>
      <c r="D295" s="24"/>
      <c r="E295" s="320"/>
      <c r="F295" s="320"/>
      <c r="G295" s="19"/>
    </row>
    <row r="296" spans="1:7" x14ac:dyDescent="0.25">
      <c r="A296" s="24" t="s">
        <v>433</v>
      </c>
      <c r="B296" s="46" t="s">
        <v>434</v>
      </c>
      <c r="C296" s="319">
        <f>ROW(B137)</f>
        <v>137</v>
      </c>
      <c r="D296" s="24"/>
      <c r="E296" s="320"/>
      <c r="F296" s="320"/>
      <c r="G296" s="19"/>
    </row>
    <row r="297" spans="1:7" ht="30" x14ac:dyDescent="0.25">
      <c r="A297" s="24" t="s">
        <v>435</v>
      </c>
      <c r="B297" s="24" t="s">
        <v>436</v>
      </c>
      <c r="C297" s="319" t="str">
        <f>ROW('C. HTT Harmonised Glossary'!B17)&amp;" for Harmonised Glossary"</f>
        <v>17 for Harmonised Glossary</v>
      </c>
      <c r="D297" s="24"/>
      <c r="E297" s="320"/>
      <c r="F297" s="24"/>
      <c r="G297" s="19"/>
    </row>
    <row r="298" spans="1:7" x14ac:dyDescent="0.25">
      <c r="A298" s="24" t="s">
        <v>437</v>
      </c>
      <c r="B298" s="46" t="s">
        <v>438</v>
      </c>
      <c r="C298" s="319">
        <f>ROW(B65)</f>
        <v>65</v>
      </c>
      <c r="D298" s="24"/>
      <c r="E298" s="320"/>
      <c r="F298" s="24"/>
      <c r="G298" s="19"/>
    </row>
    <row r="299" spans="1:7" x14ac:dyDescent="0.25">
      <c r="A299" s="24" t="s">
        <v>439</v>
      </c>
      <c r="B299" s="46" t="s">
        <v>440</v>
      </c>
      <c r="C299" s="319">
        <f>ROW(B88)</f>
        <v>88</v>
      </c>
      <c r="D299" s="24"/>
      <c r="E299" s="320"/>
      <c r="F299" s="24"/>
      <c r="G299" s="19"/>
    </row>
    <row r="300" spans="1:7" x14ac:dyDescent="0.25">
      <c r="A300" s="24" t="s">
        <v>441</v>
      </c>
      <c r="B300" s="46" t="s">
        <v>442</v>
      </c>
      <c r="C300" s="319" t="str">
        <f>ROW('B1. HTT Mortgage Assets'!B179)&amp; " for Mortgage Assets"</f>
        <v>179 for Mortgage Assets</v>
      </c>
      <c r="D300" s="319"/>
      <c r="E300" s="320"/>
      <c r="F300" s="24"/>
      <c r="G300" s="19"/>
    </row>
    <row r="301" spans="1:7" hidden="1" outlineLevel="1" x14ac:dyDescent="0.25">
      <c r="A301" s="24" t="s">
        <v>443</v>
      </c>
      <c r="B301" s="46"/>
      <c r="C301" s="319"/>
      <c r="D301" s="319"/>
      <c r="E301" s="320"/>
      <c r="F301" s="24"/>
      <c r="G301" s="19"/>
    </row>
    <row r="302" spans="1:7" hidden="1" outlineLevel="1" x14ac:dyDescent="0.25">
      <c r="A302" s="24" t="s">
        <v>444</v>
      </c>
      <c r="B302" s="46"/>
      <c r="C302" s="319"/>
      <c r="D302" s="319"/>
      <c r="E302" s="320"/>
      <c r="F302" s="24"/>
      <c r="G302" s="19"/>
    </row>
    <row r="303" spans="1:7" hidden="1" outlineLevel="1" x14ac:dyDescent="0.25">
      <c r="A303" s="24" t="s">
        <v>445</v>
      </c>
      <c r="B303" s="46"/>
      <c r="C303" s="319"/>
      <c r="D303" s="319"/>
      <c r="E303" s="320"/>
      <c r="F303" s="24"/>
      <c r="G303" s="19"/>
    </row>
    <row r="304" spans="1:7" hidden="1" outlineLevel="1" x14ac:dyDescent="0.25">
      <c r="A304" s="24" t="s">
        <v>446</v>
      </c>
      <c r="B304" s="46"/>
      <c r="C304" s="319"/>
      <c r="D304" s="319"/>
      <c r="E304" s="320"/>
      <c r="F304" s="24"/>
      <c r="G304" s="19"/>
    </row>
    <row r="305" spans="1:7" hidden="1" outlineLevel="1" x14ac:dyDescent="0.25">
      <c r="A305" s="24" t="s">
        <v>447</v>
      </c>
      <c r="B305" s="46"/>
      <c r="C305" s="319"/>
      <c r="D305" s="319"/>
      <c r="E305" s="320"/>
      <c r="F305" s="24"/>
      <c r="G305" s="19"/>
    </row>
    <row r="306" spans="1:7" hidden="1" outlineLevel="1" x14ac:dyDescent="0.25">
      <c r="A306" s="24" t="s">
        <v>448</v>
      </c>
      <c r="B306" s="46"/>
      <c r="C306" s="319"/>
      <c r="D306" s="319"/>
      <c r="E306" s="320"/>
      <c r="F306" s="24"/>
      <c r="G306" s="19"/>
    </row>
    <row r="307" spans="1:7" hidden="1" outlineLevel="1" x14ac:dyDescent="0.25">
      <c r="A307" s="24" t="s">
        <v>449</v>
      </c>
      <c r="B307" s="46"/>
      <c r="C307" s="319"/>
      <c r="D307" s="319"/>
      <c r="E307" s="320"/>
      <c r="F307" s="24"/>
      <c r="G307" s="19"/>
    </row>
    <row r="308" spans="1:7" hidden="1" outlineLevel="1" x14ac:dyDescent="0.25">
      <c r="A308" s="24" t="s">
        <v>450</v>
      </c>
      <c r="B308" s="46"/>
      <c r="C308" s="319"/>
      <c r="D308" s="319"/>
      <c r="E308" s="320"/>
      <c r="F308" s="24"/>
      <c r="G308" s="19"/>
    </row>
    <row r="309" spans="1:7" hidden="1" outlineLevel="1" x14ac:dyDescent="0.25">
      <c r="A309" s="24" t="s">
        <v>451</v>
      </c>
      <c r="B309" s="46"/>
      <c r="C309" s="319"/>
      <c r="D309" s="319"/>
      <c r="E309" s="320"/>
      <c r="F309" s="24"/>
      <c r="G309" s="19"/>
    </row>
    <row r="310" spans="1:7" hidden="1" outlineLevel="1" x14ac:dyDescent="0.25">
      <c r="A310" s="24" t="s">
        <v>452</v>
      </c>
      <c r="B310" s="24"/>
      <c r="C310" s="24"/>
      <c r="D310" s="24"/>
      <c r="E310" s="24"/>
      <c r="F310" s="24"/>
      <c r="G310" s="19"/>
    </row>
    <row r="311" spans="1:7" ht="37.5" x14ac:dyDescent="0.25">
      <c r="A311" s="33"/>
      <c r="B311" s="32" t="s">
        <v>22</v>
      </c>
      <c r="C311" s="33"/>
      <c r="D311" s="33"/>
      <c r="E311" s="33"/>
      <c r="F311" s="33"/>
      <c r="G311" s="34"/>
    </row>
    <row r="312" spans="1:7" x14ac:dyDescent="0.25">
      <c r="A312" s="24" t="s">
        <v>453</v>
      </c>
      <c r="B312" s="296" t="s">
        <v>454</v>
      </c>
      <c r="C312" s="38">
        <f>C177</f>
        <v>690</v>
      </c>
      <c r="D312" s="24"/>
      <c r="E312" s="24"/>
      <c r="F312" s="24"/>
      <c r="G312" s="19"/>
    </row>
    <row r="313" spans="1:7" hidden="1" outlineLevel="1" x14ac:dyDescent="0.25">
      <c r="A313" s="24" t="s">
        <v>455</v>
      </c>
      <c r="B313" s="296"/>
      <c r="C313" s="319"/>
      <c r="D313" s="24"/>
      <c r="E313" s="24"/>
      <c r="F313" s="24"/>
      <c r="G313" s="19"/>
    </row>
    <row r="314" spans="1:7" hidden="1" outlineLevel="1" x14ac:dyDescent="0.25">
      <c r="A314" s="24" t="s">
        <v>456</v>
      </c>
      <c r="B314" s="296"/>
      <c r="C314" s="319"/>
      <c r="D314" s="24"/>
      <c r="E314" s="24"/>
      <c r="F314" s="24"/>
      <c r="G314" s="19"/>
    </row>
    <row r="315" spans="1:7" hidden="1" outlineLevel="1" x14ac:dyDescent="0.25">
      <c r="A315" s="24" t="s">
        <v>457</v>
      </c>
      <c r="B315" s="296"/>
      <c r="C315" s="319"/>
      <c r="D315" s="24"/>
      <c r="E315" s="24"/>
      <c r="F315" s="24"/>
      <c r="G315" s="19"/>
    </row>
    <row r="316" spans="1:7" hidden="1" outlineLevel="1" x14ac:dyDescent="0.25">
      <c r="A316" s="24" t="s">
        <v>458</v>
      </c>
      <c r="B316" s="296"/>
      <c r="C316" s="319"/>
      <c r="D316" s="24"/>
      <c r="E316" s="24"/>
      <c r="F316" s="24"/>
      <c r="G316" s="19"/>
    </row>
    <row r="317" spans="1:7" hidden="1" outlineLevel="1" x14ac:dyDescent="0.25">
      <c r="A317" s="24" t="s">
        <v>459</v>
      </c>
      <c r="B317" s="296"/>
      <c r="C317" s="319"/>
      <c r="D317" s="24"/>
      <c r="E317" s="24"/>
      <c r="F317" s="24"/>
      <c r="G317" s="19"/>
    </row>
    <row r="318" spans="1:7" hidden="1" outlineLevel="1" x14ac:dyDescent="0.25">
      <c r="A318" s="24" t="s">
        <v>460</v>
      </c>
      <c r="B318" s="296"/>
      <c r="C318" s="319"/>
      <c r="D318" s="24"/>
      <c r="E318" s="24"/>
      <c r="F318" s="24"/>
      <c r="G318" s="19"/>
    </row>
    <row r="319" spans="1:7" ht="18.75" x14ac:dyDescent="0.25">
      <c r="A319" s="33"/>
      <c r="B319" s="32" t="s">
        <v>23</v>
      </c>
      <c r="C319" s="33"/>
      <c r="D319" s="33"/>
      <c r="E319" s="33"/>
      <c r="F319" s="33"/>
      <c r="G319" s="34"/>
    </row>
    <row r="320" spans="1:7" x14ac:dyDescent="0.25">
      <c r="A320" s="35"/>
      <c r="B320" s="36" t="s">
        <v>461</v>
      </c>
      <c r="C320" s="35"/>
      <c r="D320" s="35"/>
      <c r="E320" s="45"/>
      <c r="F320" s="37"/>
      <c r="G320" s="37"/>
    </row>
    <row r="321" spans="1:7" x14ac:dyDescent="0.25">
      <c r="A321" s="24" t="s">
        <v>462</v>
      </c>
      <c r="B321" s="46" t="s">
        <v>463</v>
      </c>
      <c r="C321" s="46"/>
      <c r="D321" s="24"/>
      <c r="E321" s="24"/>
      <c r="F321" s="24"/>
      <c r="G321" s="19"/>
    </row>
    <row r="322" spans="1:7" x14ac:dyDescent="0.25">
      <c r="A322" s="24" t="s">
        <v>464</v>
      </c>
      <c r="B322" s="46" t="s">
        <v>465</v>
      </c>
      <c r="C322" s="46"/>
      <c r="D322" s="24"/>
      <c r="E322" s="24"/>
      <c r="F322" s="24"/>
      <c r="G322" s="19"/>
    </row>
    <row r="323" spans="1:7" x14ac:dyDescent="0.25">
      <c r="A323" s="24" t="s">
        <v>466</v>
      </c>
      <c r="B323" s="46" t="s">
        <v>467</v>
      </c>
      <c r="C323" s="46"/>
      <c r="D323" s="24"/>
      <c r="E323" s="24"/>
      <c r="F323" s="24"/>
      <c r="G323" s="19"/>
    </row>
    <row r="324" spans="1:7" x14ac:dyDescent="0.25">
      <c r="A324" s="24" t="s">
        <v>468</v>
      </c>
      <c r="B324" s="46" t="s">
        <v>469</v>
      </c>
      <c r="C324" s="24"/>
      <c r="D324" s="24"/>
      <c r="E324" s="24"/>
      <c r="F324" s="24"/>
      <c r="G324" s="19"/>
    </row>
    <row r="325" spans="1:7" x14ac:dyDescent="0.25">
      <c r="A325" s="24" t="s">
        <v>470</v>
      </c>
      <c r="B325" s="46" t="s">
        <v>471</v>
      </c>
      <c r="C325" s="24"/>
      <c r="D325" s="24"/>
      <c r="E325" s="24"/>
      <c r="F325" s="24"/>
      <c r="G325" s="19"/>
    </row>
    <row r="326" spans="1:7" x14ac:dyDescent="0.25">
      <c r="A326" s="24" t="s">
        <v>472</v>
      </c>
      <c r="B326" s="46" t="s">
        <v>473</v>
      </c>
      <c r="C326" s="24"/>
      <c r="D326" s="24"/>
      <c r="E326" s="24"/>
      <c r="F326" s="24"/>
      <c r="G326" s="19"/>
    </row>
    <row r="327" spans="1:7" x14ac:dyDescent="0.25">
      <c r="A327" s="24" t="s">
        <v>474</v>
      </c>
      <c r="B327" s="46" t="s">
        <v>475</v>
      </c>
      <c r="C327" s="24"/>
      <c r="D327" s="24"/>
      <c r="E327" s="24"/>
      <c r="F327" s="24"/>
      <c r="G327" s="19"/>
    </row>
    <row r="328" spans="1:7" x14ac:dyDescent="0.25">
      <c r="A328" s="24" t="s">
        <v>476</v>
      </c>
      <c r="B328" s="46" t="s">
        <v>477</v>
      </c>
      <c r="C328" s="24"/>
      <c r="D328" s="24"/>
      <c r="E328" s="24"/>
      <c r="F328" s="24"/>
      <c r="G328" s="19"/>
    </row>
    <row r="329" spans="1:7" x14ac:dyDescent="0.25">
      <c r="A329" s="24" t="s">
        <v>478</v>
      </c>
      <c r="B329" s="46" t="s">
        <v>479</v>
      </c>
      <c r="C329" s="24"/>
      <c r="D329" s="24"/>
      <c r="E329" s="24"/>
      <c r="F329" s="24"/>
      <c r="G329" s="19"/>
    </row>
    <row r="330" spans="1:7" hidden="1" outlineLevel="1" x14ac:dyDescent="0.25">
      <c r="A330" s="24" t="s">
        <v>480</v>
      </c>
      <c r="B330" s="42" t="s">
        <v>481</v>
      </c>
      <c r="C330" s="24"/>
      <c r="D330" s="24"/>
      <c r="E330" s="24"/>
      <c r="F330" s="24"/>
      <c r="G330" s="19"/>
    </row>
    <row r="331" spans="1:7" hidden="1" outlineLevel="1" x14ac:dyDescent="0.25">
      <c r="A331" s="24" t="s">
        <v>482</v>
      </c>
      <c r="B331" s="42" t="s">
        <v>481</v>
      </c>
      <c r="C331" s="24"/>
      <c r="D331" s="24"/>
      <c r="E331" s="24"/>
      <c r="F331" s="24"/>
      <c r="G331" s="19"/>
    </row>
    <row r="332" spans="1:7" hidden="1" outlineLevel="1" x14ac:dyDescent="0.25">
      <c r="A332" s="24" t="s">
        <v>483</v>
      </c>
      <c r="B332" s="42" t="s">
        <v>481</v>
      </c>
      <c r="C332" s="24"/>
      <c r="D332" s="24"/>
      <c r="E332" s="24"/>
      <c r="F332" s="24"/>
      <c r="G332" s="19"/>
    </row>
    <row r="333" spans="1:7" hidden="1" outlineLevel="1" x14ac:dyDescent="0.25">
      <c r="A333" s="24" t="s">
        <v>484</v>
      </c>
      <c r="B333" s="42" t="s">
        <v>481</v>
      </c>
      <c r="C333" s="24"/>
      <c r="D333" s="24"/>
      <c r="E333" s="24"/>
      <c r="F333" s="24"/>
      <c r="G333" s="19"/>
    </row>
    <row r="334" spans="1:7" hidden="1" outlineLevel="1" x14ac:dyDescent="0.25">
      <c r="A334" s="24" t="s">
        <v>485</v>
      </c>
      <c r="B334" s="42" t="s">
        <v>481</v>
      </c>
      <c r="C334" s="24"/>
      <c r="D334" s="24"/>
      <c r="E334" s="24"/>
      <c r="F334" s="24"/>
      <c r="G334" s="19"/>
    </row>
    <row r="335" spans="1:7" hidden="1" outlineLevel="1" x14ac:dyDescent="0.25">
      <c r="A335" s="24" t="s">
        <v>486</v>
      </c>
      <c r="B335" s="42" t="s">
        <v>481</v>
      </c>
      <c r="C335" s="24"/>
      <c r="D335" s="24"/>
      <c r="E335" s="24"/>
      <c r="F335" s="24"/>
      <c r="G335" s="19"/>
    </row>
    <row r="336" spans="1:7" hidden="1" outlineLevel="1" x14ac:dyDescent="0.25">
      <c r="A336" s="24" t="s">
        <v>487</v>
      </c>
      <c r="B336" s="42" t="s">
        <v>481</v>
      </c>
      <c r="C336" s="24"/>
      <c r="D336" s="24"/>
      <c r="E336" s="24"/>
      <c r="F336" s="24"/>
      <c r="G336" s="19"/>
    </row>
    <row r="337" spans="1:7" hidden="1" outlineLevel="1" x14ac:dyDescent="0.25">
      <c r="A337" s="24" t="s">
        <v>488</v>
      </c>
      <c r="B337" s="42" t="s">
        <v>481</v>
      </c>
      <c r="C337" s="24"/>
      <c r="D337" s="24"/>
      <c r="E337" s="24"/>
      <c r="F337" s="24"/>
      <c r="G337" s="19"/>
    </row>
    <row r="338" spans="1:7" hidden="1" outlineLevel="1" x14ac:dyDescent="0.25">
      <c r="A338" s="24" t="s">
        <v>489</v>
      </c>
      <c r="B338" s="42" t="s">
        <v>481</v>
      </c>
      <c r="C338" s="24"/>
      <c r="D338" s="24"/>
      <c r="E338" s="24"/>
      <c r="F338" s="24"/>
      <c r="G338" s="19"/>
    </row>
    <row r="339" spans="1:7" hidden="1" outlineLevel="1" x14ac:dyDescent="0.25">
      <c r="A339" s="24" t="s">
        <v>490</v>
      </c>
      <c r="B339" s="42" t="s">
        <v>481</v>
      </c>
      <c r="C339" s="24"/>
      <c r="D339" s="24"/>
      <c r="E339" s="24"/>
      <c r="F339" s="24"/>
      <c r="G339" s="19"/>
    </row>
    <row r="340" spans="1:7" hidden="1" outlineLevel="1" x14ac:dyDescent="0.25">
      <c r="A340" s="24" t="s">
        <v>491</v>
      </c>
      <c r="B340" s="42" t="s">
        <v>481</v>
      </c>
      <c r="C340" s="24"/>
      <c r="D340" s="24"/>
      <c r="E340" s="24"/>
      <c r="F340" s="24"/>
      <c r="G340" s="19"/>
    </row>
    <row r="341" spans="1:7" hidden="1" outlineLevel="1" x14ac:dyDescent="0.25">
      <c r="A341" s="24" t="s">
        <v>492</v>
      </c>
      <c r="B341" s="42" t="s">
        <v>481</v>
      </c>
      <c r="C341" s="24"/>
      <c r="D341" s="24"/>
      <c r="E341" s="24"/>
      <c r="F341" s="24"/>
      <c r="G341" s="19"/>
    </row>
    <row r="342" spans="1:7" hidden="1" outlineLevel="1" x14ac:dyDescent="0.25">
      <c r="A342" s="24" t="s">
        <v>493</v>
      </c>
      <c r="B342" s="42" t="s">
        <v>481</v>
      </c>
      <c r="C342" s="24"/>
      <c r="D342" s="24"/>
      <c r="E342" s="24"/>
      <c r="F342" s="24"/>
      <c r="G342" s="19"/>
    </row>
    <row r="343" spans="1:7" hidden="1" outlineLevel="1" x14ac:dyDescent="0.25">
      <c r="A343" s="24" t="s">
        <v>494</v>
      </c>
      <c r="B343" s="42" t="s">
        <v>481</v>
      </c>
      <c r="C343" s="24"/>
      <c r="D343" s="24"/>
      <c r="E343" s="24"/>
      <c r="F343" s="24"/>
      <c r="G343" s="19"/>
    </row>
    <row r="344" spans="1:7" hidden="1" outlineLevel="1" x14ac:dyDescent="0.25">
      <c r="A344" s="24" t="s">
        <v>495</v>
      </c>
      <c r="B344" s="42" t="s">
        <v>481</v>
      </c>
      <c r="C344" s="24"/>
      <c r="D344" s="24"/>
      <c r="E344" s="24"/>
      <c r="F344" s="24"/>
      <c r="G344" s="19"/>
    </row>
    <row r="345" spans="1:7" hidden="1" outlineLevel="1" x14ac:dyDescent="0.25">
      <c r="A345" s="24" t="s">
        <v>496</v>
      </c>
      <c r="B345" s="42" t="s">
        <v>481</v>
      </c>
      <c r="C345" s="24"/>
      <c r="D345" s="24"/>
      <c r="E345" s="24"/>
      <c r="F345" s="24"/>
      <c r="G345" s="19"/>
    </row>
    <row r="346" spans="1:7" hidden="1" outlineLevel="1" x14ac:dyDescent="0.25">
      <c r="A346" s="24" t="s">
        <v>497</v>
      </c>
      <c r="B346" s="42" t="s">
        <v>481</v>
      </c>
      <c r="C346" s="24"/>
      <c r="D346" s="24"/>
      <c r="E346" s="24"/>
      <c r="F346" s="24"/>
      <c r="G346" s="19"/>
    </row>
    <row r="347" spans="1:7" hidden="1" outlineLevel="1" x14ac:dyDescent="0.25">
      <c r="A347" s="24" t="s">
        <v>498</v>
      </c>
      <c r="B347" s="42" t="s">
        <v>481</v>
      </c>
      <c r="C347" s="24"/>
      <c r="D347" s="24"/>
      <c r="E347" s="24"/>
      <c r="F347" s="24"/>
      <c r="G347" s="19"/>
    </row>
    <row r="348" spans="1:7" hidden="1" outlineLevel="1" x14ac:dyDescent="0.25">
      <c r="A348" s="24" t="s">
        <v>499</v>
      </c>
      <c r="B348" s="42" t="s">
        <v>481</v>
      </c>
      <c r="C348" s="24"/>
      <c r="D348" s="24"/>
      <c r="E348" s="24"/>
      <c r="F348" s="24"/>
      <c r="G348" s="19"/>
    </row>
    <row r="349" spans="1:7" hidden="1" outlineLevel="1" x14ac:dyDescent="0.25">
      <c r="A349" s="24" t="s">
        <v>500</v>
      </c>
      <c r="B349" s="42" t="s">
        <v>481</v>
      </c>
      <c r="C349" s="24"/>
      <c r="D349" s="24"/>
      <c r="E349" s="24"/>
      <c r="F349" s="24"/>
      <c r="G349" s="19"/>
    </row>
    <row r="350" spans="1:7" hidden="1" outlineLevel="1" x14ac:dyDescent="0.25">
      <c r="A350" s="24" t="s">
        <v>501</v>
      </c>
      <c r="B350" s="42" t="s">
        <v>481</v>
      </c>
      <c r="C350" s="24"/>
      <c r="D350" s="24"/>
      <c r="E350" s="24"/>
      <c r="F350" s="24"/>
      <c r="G350" s="19"/>
    </row>
    <row r="351" spans="1:7" hidden="1" outlineLevel="1" x14ac:dyDescent="0.25">
      <c r="A351" s="24" t="s">
        <v>502</v>
      </c>
      <c r="B351" s="42" t="s">
        <v>481</v>
      </c>
      <c r="C351" s="24"/>
      <c r="D351" s="24"/>
      <c r="E351" s="24"/>
      <c r="F351" s="24"/>
      <c r="G351" s="19"/>
    </row>
    <row r="352" spans="1:7" hidden="1" outlineLevel="1" x14ac:dyDescent="0.25">
      <c r="A352" s="24" t="s">
        <v>503</v>
      </c>
      <c r="B352" s="42" t="s">
        <v>481</v>
      </c>
      <c r="C352" s="24"/>
      <c r="D352" s="24"/>
      <c r="E352" s="24"/>
      <c r="F352" s="24"/>
      <c r="G352" s="19"/>
    </row>
    <row r="353" spans="1:7" hidden="1" outlineLevel="1" x14ac:dyDescent="0.25">
      <c r="A353" s="24" t="s">
        <v>504</v>
      </c>
      <c r="B353" s="42" t="s">
        <v>481</v>
      </c>
      <c r="C353" s="24"/>
      <c r="D353" s="24"/>
      <c r="E353" s="24"/>
      <c r="F353" s="24"/>
      <c r="G353" s="19"/>
    </row>
    <row r="354" spans="1:7" hidden="1" outlineLevel="1" x14ac:dyDescent="0.25">
      <c r="A354" s="24" t="s">
        <v>505</v>
      </c>
      <c r="B354" s="42" t="s">
        <v>481</v>
      </c>
      <c r="C354" s="24"/>
      <c r="D354" s="24"/>
      <c r="E354" s="24"/>
      <c r="F354" s="24"/>
      <c r="G354" s="19"/>
    </row>
    <row r="355" spans="1:7" hidden="1" outlineLevel="1" x14ac:dyDescent="0.25">
      <c r="A355" s="24" t="s">
        <v>506</v>
      </c>
      <c r="B355" s="42" t="s">
        <v>481</v>
      </c>
      <c r="C355" s="24"/>
      <c r="D355" s="24"/>
      <c r="E355" s="24"/>
      <c r="F355" s="24"/>
      <c r="G355" s="19"/>
    </row>
    <row r="356" spans="1:7" hidden="1" outlineLevel="1" x14ac:dyDescent="0.25">
      <c r="A356" s="24" t="s">
        <v>507</v>
      </c>
      <c r="B356" s="42" t="s">
        <v>481</v>
      </c>
      <c r="C356" s="24"/>
      <c r="D356" s="24"/>
      <c r="E356" s="24"/>
      <c r="F356" s="24"/>
      <c r="G356" s="19"/>
    </row>
    <row r="357" spans="1:7" hidden="1" outlineLevel="1" x14ac:dyDescent="0.25">
      <c r="A357" s="24" t="s">
        <v>508</v>
      </c>
      <c r="B357" s="42" t="s">
        <v>481</v>
      </c>
      <c r="C357" s="24"/>
      <c r="D357" s="24"/>
      <c r="E357" s="24"/>
      <c r="F357" s="24"/>
      <c r="G357" s="19"/>
    </row>
    <row r="358" spans="1:7" hidden="1" outlineLevel="1" x14ac:dyDescent="0.25">
      <c r="A358" s="24" t="s">
        <v>509</v>
      </c>
      <c r="B358" s="42" t="s">
        <v>481</v>
      </c>
      <c r="C358" s="24"/>
      <c r="D358" s="24"/>
      <c r="E358" s="24"/>
      <c r="F358" s="24"/>
      <c r="G358" s="19"/>
    </row>
    <row r="359" spans="1:7" hidden="1" outlineLevel="1" x14ac:dyDescent="0.25">
      <c r="A359" s="24" t="s">
        <v>510</v>
      </c>
      <c r="B359" s="42" t="s">
        <v>481</v>
      </c>
      <c r="C359" s="24"/>
      <c r="D359" s="24"/>
      <c r="E359" s="24"/>
      <c r="F359" s="24"/>
      <c r="G359" s="19"/>
    </row>
    <row r="360" spans="1:7" hidden="1" outlineLevel="1" x14ac:dyDescent="0.25">
      <c r="A360" s="24" t="s">
        <v>511</v>
      </c>
      <c r="B360" s="42" t="s">
        <v>481</v>
      </c>
      <c r="C360" s="24"/>
      <c r="D360" s="24"/>
      <c r="E360" s="24"/>
      <c r="F360" s="24"/>
      <c r="G360" s="19"/>
    </row>
    <row r="361" spans="1:7" hidden="1" outlineLevel="1" x14ac:dyDescent="0.25">
      <c r="A361" s="24" t="s">
        <v>512</v>
      </c>
      <c r="B361" s="42" t="s">
        <v>481</v>
      </c>
      <c r="C361" s="24"/>
      <c r="D361" s="24"/>
      <c r="E361" s="24"/>
      <c r="F361" s="24"/>
      <c r="G361" s="19"/>
    </row>
    <row r="362" spans="1:7" hidden="1" outlineLevel="1" x14ac:dyDescent="0.25">
      <c r="A362" s="24" t="s">
        <v>513</v>
      </c>
      <c r="B362" s="42" t="s">
        <v>481</v>
      </c>
      <c r="C362" s="24"/>
      <c r="D362" s="24"/>
      <c r="E362" s="24"/>
      <c r="F362" s="24"/>
      <c r="G362" s="19"/>
    </row>
    <row r="363" spans="1:7" hidden="1" outlineLevel="1" x14ac:dyDescent="0.25">
      <c r="A363" s="24" t="s">
        <v>514</v>
      </c>
      <c r="B363" s="42" t="s">
        <v>481</v>
      </c>
      <c r="C363" s="24"/>
      <c r="D363" s="24"/>
      <c r="E363" s="24"/>
      <c r="F363" s="24"/>
      <c r="G363" s="19"/>
    </row>
    <row r="364" spans="1:7" hidden="1" outlineLevel="1" x14ac:dyDescent="0.25">
      <c r="A364" s="24" t="s">
        <v>515</v>
      </c>
      <c r="B364" s="42" t="s">
        <v>481</v>
      </c>
      <c r="C364" s="24"/>
      <c r="D364" s="24"/>
      <c r="E364" s="24"/>
      <c r="F364" s="24"/>
      <c r="G364" s="19"/>
    </row>
    <row r="365" spans="1:7" hidden="1" outlineLevel="1" x14ac:dyDescent="0.25">
      <c r="A365" s="24" t="s">
        <v>516</v>
      </c>
      <c r="B365" s="42" t="s">
        <v>481</v>
      </c>
      <c r="C365" s="24"/>
      <c r="D365" s="24"/>
      <c r="E365" s="24"/>
      <c r="F365" s="24"/>
      <c r="G365" s="19"/>
    </row>
  </sheetData>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78:G87 C93:D99 B40:B43 C38:C43 F66:G76" name="HTT General"/>
    <protectedRange sqref="C156:D156 B157:D162 C138 C139:D154" name="Range7"/>
    <protectedRange sqref="B188:D191 F188:G191 B180:B187 G180:G187" name="Range9"/>
    <protectedRange sqref="C312 B321:G365" name="Range11"/>
    <protectedRange sqref="C45:C51 B46:B51 D46:G51 F45:G45" name="Range13"/>
    <protectedRange sqref="C174:C178 C180:D187 F180:F187" name="Range9_1"/>
  </protectedRanges>
  <mergeCells count="1">
    <mergeCell ref="C16:G16"/>
  </mergeCell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6" r:id="rId1" xr:uid="{00000000-0004-0000-0200-000006000000}"/>
    <hyperlink ref="B27" r:id="rId2" xr:uid="{00000000-0004-0000-0200-000007000000}"/>
    <hyperlink ref="B28" r:id="rId3" xr:uid="{00000000-0004-0000-0200-000008000000}"/>
    <hyperlink ref="B29" r:id="rId4" xr:uid="{00000000-0004-0000-0200-000009000000}"/>
    <hyperlink ref="C29" r:id="rId5" xr:uid="{00000000-0004-0000-0200-00000A000000}"/>
    <hyperlink ref="C229" r:id="rId6" xr:uid="{00000000-0004-0000-0200-00000B000000}"/>
    <hyperlink ref="C288" location="'A. HTT General'!A38" display="'A. HTT General'!A38" xr:uid="{00000000-0004-0000-0200-00000C000000}"/>
    <hyperlink ref="C289" location="'A. HTT General'!A39" display="'A. HTT General'!A39" xr:uid="{00000000-0004-0000-0200-00000D000000}"/>
    <hyperlink ref="C290" location="'B1. HTT Mortgage Assets'!B43" display="'B1. HTT Mortgage Assets'!B43" xr:uid="{00000000-0004-0000-0200-00000E000000}"/>
    <hyperlink ref="C291" location="'A. HTT General'!A52" display="'A. HTT General'!A52" xr:uid="{00000000-0004-0000-0200-00000F000000}"/>
    <hyperlink ref="C292" location="'B1. HTT Mortgage Assets'!B186" display="'B1. HTT Mortgage Assets'!B186" xr:uid="{00000000-0004-0000-0200-000010000000}"/>
    <hyperlink ref="D292" location="'B1. HTT Mortgage Assets'!B287" display="'B1. HTT Mortgage Assets'!B287" xr:uid="{00000000-0004-0000-0200-000011000000}"/>
    <hyperlink ref="C293" location="'B1. HTT Mortgage Assets'!B149" display="'B1. HTT Mortgage Assets'!B149" xr:uid="{00000000-0004-0000-0200-000012000000}"/>
    <hyperlink ref="C294" location="'A. HTT General'!B111" display="'A. HTT General'!B111" xr:uid="{00000000-0004-0000-0200-000013000000}"/>
    <hyperlink ref="C295" location="'A. HTT General'!B163" display="'A. HTT General'!B163" xr:uid="{00000000-0004-0000-0200-000014000000}"/>
    <hyperlink ref="C296" location="'A. HTT General'!B137" display="'A. HTT General'!B137" xr:uid="{00000000-0004-0000-0200-000015000000}"/>
    <hyperlink ref="C297" location="'C. HTT Harmonised Glossary'!B17" display="'C. HTT Harmonised Glossary'!B17" xr:uid="{00000000-0004-0000-0200-000016000000}"/>
    <hyperlink ref="C298" location="'A. HTT General'!B65" display="'A. HTT General'!B65" xr:uid="{00000000-0004-0000-0200-000017000000}"/>
    <hyperlink ref="C299" location="'A. HTT General'!B88" display="'A. HTT General'!B88" xr:uid="{00000000-0004-0000-0200-000018000000}"/>
    <hyperlink ref="C300" location="'B1. HTT Mortgage Assets'!B180" display="'B1. HTT Mortgage Assets'!B180" xr:uid="{00000000-0004-0000-0200-000019000000}"/>
  </hyperlinks>
  <pageMargins left="0.7" right="0.7" top="0.75" bottom="0.75" header="0.3" footer="0.3"/>
  <pageSetup paperSize="9" scale="55" fitToHeight="0"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ACB9-B213-456F-A938-955D1906F23A}">
  <sheetPr>
    <tabColor rgb="FFE36E00"/>
    <pageSetUpPr fitToPage="1"/>
  </sheetPr>
  <dimension ref="A1:G646"/>
  <sheetViews>
    <sheetView topLeftCell="A149" workbookViewId="0">
      <selection activeCell="J162" sqref="J162"/>
    </sheetView>
  </sheetViews>
  <sheetFormatPr defaultColWidth="9.140625" defaultRowHeight="15" outlineLevelRow="1" x14ac:dyDescent="0.25"/>
  <cols>
    <col min="1" max="1" width="13.85546875" customWidth="1"/>
    <col min="2" max="2" width="57.85546875" bestFit="1" customWidth="1"/>
    <col min="3" max="3" width="19" bestFit="1" customWidth="1"/>
    <col min="4" max="4" width="20.28515625" bestFit="1" customWidth="1"/>
    <col min="5" max="5" width="6.7109375" customWidth="1"/>
    <col min="6" max="6" width="19.42578125" bestFit="1" customWidth="1"/>
    <col min="7" max="7" width="18.42578125" bestFit="1" customWidth="1"/>
  </cols>
  <sheetData>
    <row r="1" spans="1:7" ht="31.5" x14ac:dyDescent="0.25">
      <c r="A1" s="18" t="s">
        <v>517</v>
      </c>
      <c r="B1" s="18"/>
      <c r="C1" s="19"/>
      <c r="D1" s="19"/>
      <c r="E1" s="19"/>
      <c r="F1" s="20" t="s">
        <v>13</v>
      </c>
      <c r="G1" s="19"/>
    </row>
    <row r="2" spans="1:7" x14ac:dyDescent="0.25">
      <c r="A2" s="19"/>
      <c r="B2" s="19"/>
      <c r="C2" s="19"/>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518</v>
      </c>
      <c r="C5" s="25"/>
      <c r="D5" s="24"/>
      <c r="E5" s="27"/>
      <c r="F5" s="27"/>
      <c r="G5" s="19"/>
    </row>
    <row r="6" spans="1:7" x14ac:dyDescent="0.25">
      <c r="A6" s="24"/>
      <c r="B6" s="28" t="s">
        <v>519</v>
      </c>
      <c r="C6" s="24"/>
      <c r="D6" s="24"/>
      <c r="E6" s="24"/>
      <c r="F6" s="24"/>
      <c r="G6" s="19"/>
    </row>
    <row r="7" spans="1:7" x14ac:dyDescent="0.25">
      <c r="A7" s="24"/>
      <c r="B7" s="29" t="s">
        <v>520</v>
      </c>
      <c r="C7" s="24"/>
      <c r="D7" s="24"/>
      <c r="E7" s="24"/>
      <c r="F7" s="24"/>
      <c r="G7" s="19"/>
    </row>
    <row r="8" spans="1:7" x14ac:dyDescent="0.25">
      <c r="A8" s="24"/>
      <c r="B8" s="30" t="s">
        <v>521</v>
      </c>
      <c r="C8" s="24"/>
      <c r="D8" s="24"/>
      <c r="E8" s="24"/>
      <c r="F8" s="24"/>
      <c r="G8" s="19"/>
    </row>
    <row r="9" spans="1:7" x14ac:dyDescent="0.25">
      <c r="A9" s="24"/>
      <c r="B9" s="31"/>
      <c r="C9" s="24"/>
      <c r="D9" s="24"/>
      <c r="E9" s="24"/>
      <c r="F9" s="24"/>
      <c r="G9" s="19"/>
    </row>
    <row r="10" spans="1:7" ht="37.5" x14ac:dyDescent="0.25">
      <c r="A10" s="32" t="s">
        <v>24</v>
      </c>
      <c r="B10" s="32" t="s">
        <v>519</v>
      </c>
      <c r="C10" s="33"/>
      <c r="D10" s="33"/>
      <c r="E10" s="33"/>
      <c r="F10" s="33"/>
      <c r="G10" s="34"/>
    </row>
    <row r="11" spans="1:7" x14ac:dyDescent="0.25">
      <c r="A11" s="35"/>
      <c r="B11" s="36" t="s">
        <v>522</v>
      </c>
      <c r="C11" s="35" t="s">
        <v>60</v>
      </c>
      <c r="D11" s="35"/>
      <c r="E11" s="35"/>
      <c r="F11" s="37" t="s">
        <v>523</v>
      </c>
      <c r="G11" s="37"/>
    </row>
    <row r="12" spans="1:7" x14ac:dyDescent="0.25">
      <c r="A12" s="24" t="s">
        <v>524</v>
      </c>
      <c r="B12" s="24" t="s">
        <v>525</v>
      </c>
      <c r="C12" s="38">
        <v>51004.384486679999</v>
      </c>
      <c r="D12" s="24"/>
      <c r="E12" s="24"/>
      <c r="F12" s="39">
        <v>1</v>
      </c>
      <c r="G12" s="19"/>
    </row>
    <row r="13" spans="1:7" x14ac:dyDescent="0.25">
      <c r="A13" s="24" t="s">
        <v>526</v>
      </c>
      <c r="B13" s="24" t="s">
        <v>527</v>
      </c>
      <c r="C13" s="38"/>
      <c r="D13" s="24"/>
      <c r="E13" s="24"/>
      <c r="F13" s="39"/>
      <c r="G13" s="19"/>
    </row>
    <row r="14" spans="1:7" x14ac:dyDescent="0.25">
      <c r="A14" s="24" t="s">
        <v>528</v>
      </c>
      <c r="B14" s="24" t="s">
        <v>99</v>
      </c>
      <c r="C14" s="38"/>
      <c r="D14" s="24"/>
      <c r="E14" s="24"/>
      <c r="F14" s="39"/>
      <c r="G14" s="19"/>
    </row>
    <row r="15" spans="1:7" x14ac:dyDescent="0.25">
      <c r="A15" s="24" t="s">
        <v>529</v>
      </c>
      <c r="B15" s="40" t="s">
        <v>101</v>
      </c>
      <c r="C15" s="38">
        <f>C12</f>
        <v>51004.384486679999</v>
      </c>
      <c r="D15" s="24"/>
      <c r="E15" s="24"/>
      <c r="F15" s="41">
        <f>F12</f>
        <v>1</v>
      </c>
      <c r="G15" s="19"/>
    </row>
    <row r="16" spans="1:7" hidden="1" outlineLevel="1" x14ac:dyDescent="0.25">
      <c r="A16" s="24" t="s">
        <v>530</v>
      </c>
      <c r="B16" s="42" t="s">
        <v>531</v>
      </c>
      <c r="C16" s="38"/>
      <c r="D16" s="24"/>
      <c r="E16" s="24"/>
      <c r="F16" s="39"/>
      <c r="G16" s="19"/>
    </row>
    <row r="17" spans="1:7" hidden="1" outlineLevel="1" x14ac:dyDescent="0.25">
      <c r="A17" s="24" t="s">
        <v>532</v>
      </c>
      <c r="B17" s="42" t="s">
        <v>533</v>
      </c>
      <c r="C17" s="38"/>
      <c r="D17" s="24"/>
      <c r="E17" s="24"/>
      <c r="F17" s="39"/>
      <c r="G17" s="19"/>
    </row>
    <row r="18" spans="1:7" hidden="1" outlineLevel="1" x14ac:dyDescent="0.25">
      <c r="A18" s="24" t="s">
        <v>534</v>
      </c>
      <c r="B18" s="42" t="s">
        <v>103</v>
      </c>
      <c r="C18" s="38"/>
      <c r="D18" s="24"/>
      <c r="E18" s="24"/>
      <c r="F18" s="39"/>
      <c r="G18" s="19"/>
    </row>
    <row r="19" spans="1:7" hidden="1" outlineLevel="1" x14ac:dyDescent="0.25">
      <c r="A19" s="24" t="s">
        <v>535</v>
      </c>
      <c r="B19" s="42" t="s">
        <v>103</v>
      </c>
      <c r="C19" s="38"/>
      <c r="D19" s="24"/>
      <c r="E19" s="24"/>
      <c r="F19" s="39"/>
      <c r="G19" s="19"/>
    </row>
    <row r="20" spans="1:7" hidden="1" outlineLevel="1" x14ac:dyDescent="0.25">
      <c r="A20" s="24" t="s">
        <v>536</v>
      </c>
      <c r="B20" s="42" t="s">
        <v>103</v>
      </c>
      <c r="C20" s="38"/>
      <c r="D20" s="24"/>
      <c r="E20" s="24"/>
      <c r="F20" s="39"/>
      <c r="G20" s="19"/>
    </row>
    <row r="21" spans="1:7" hidden="1" outlineLevel="1" x14ac:dyDescent="0.25">
      <c r="A21" s="24" t="s">
        <v>537</v>
      </c>
      <c r="B21" s="42" t="s">
        <v>103</v>
      </c>
      <c r="C21" s="38"/>
      <c r="D21" s="24"/>
      <c r="E21" s="24"/>
      <c r="F21" s="39"/>
      <c r="G21" s="19"/>
    </row>
    <row r="22" spans="1:7" hidden="1" outlineLevel="1" x14ac:dyDescent="0.25">
      <c r="A22" s="24" t="s">
        <v>538</v>
      </c>
      <c r="B22" s="42" t="s">
        <v>103</v>
      </c>
      <c r="C22" s="38"/>
      <c r="D22" s="24"/>
      <c r="E22" s="24"/>
      <c r="F22" s="39"/>
      <c r="G22" s="19"/>
    </row>
    <row r="23" spans="1:7" hidden="1" outlineLevel="1" x14ac:dyDescent="0.25">
      <c r="A23" s="24" t="s">
        <v>539</v>
      </c>
      <c r="B23" s="42" t="s">
        <v>103</v>
      </c>
      <c r="C23" s="38"/>
      <c r="D23" s="24"/>
      <c r="E23" s="24"/>
      <c r="F23" s="39"/>
      <c r="G23" s="19"/>
    </row>
    <row r="24" spans="1:7" hidden="1" outlineLevel="1" x14ac:dyDescent="0.25">
      <c r="A24" s="24" t="s">
        <v>540</v>
      </c>
      <c r="B24" s="42" t="s">
        <v>103</v>
      </c>
      <c r="C24" s="38"/>
      <c r="D24" s="24"/>
      <c r="E24" s="24"/>
      <c r="F24" s="39"/>
      <c r="G24" s="19"/>
    </row>
    <row r="25" spans="1:7" hidden="1" outlineLevel="1" x14ac:dyDescent="0.25">
      <c r="A25" s="24" t="s">
        <v>541</v>
      </c>
      <c r="B25" s="42" t="s">
        <v>103</v>
      </c>
      <c r="C25" s="38"/>
      <c r="D25" s="24"/>
      <c r="E25" s="24"/>
      <c r="F25" s="39"/>
      <c r="G25" s="19"/>
    </row>
    <row r="26" spans="1:7" hidden="1" outlineLevel="1" x14ac:dyDescent="0.25">
      <c r="A26" s="24" t="s">
        <v>542</v>
      </c>
      <c r="B26" s="42" t="s">
        <v>103</v>
      </c>
      <c r="C26" s="43"/>
      <c r="D26" s="44"/>
      <c r="E26" s="44"/>
      <c r="F26" s="39"/>
      <c r="G26" s="19"/>
    </row>
    <row r="27" spans="1:7" collapsed="1" x14ac:dyDescent="0.25">
      <c r="A27" s="35"/>
      <c r="B27" s="36" t="s">
        <v>543</v>
      </c>
      <c r="C27" s="35" t="s">
        <v>544</v>
      </c>
      <c r="D27" s="35" t="s">
        <v>545</v>
      </c>
      <c r="E27" s="45"/>
      <c r="F27" s="35" t="s">
        <v>546</v>
      </c>
      <c r="G27" s="37"/>
    </row>
    <row r="28" spans="1:7" x14ac:dyDescent="0.25">
      <c r="A28" s="24" t="s">
        <v>547</v>
      </c>
      <c r="B28" s="24" t="s">
        <v>548</v>
      </c>
      <c r="C28" s="61">
        <v>419171</v>
      </c>
      <c r="D28" s="24"/>
      <c r="E28" s="24"/>
      <c r="F28" s="61">
        <f>C28</f>
        <v>419171</v>
      </c>
      <c r="G28" s="19"/>
    </row>
    <row r="29" spans="1:7" hidden="1" outlineLevel="1" x14ac:dyDescent="0.25">
      <c r="A29" s="24" t="s">
        <v>549</v>
      </c>
      <c r="B29" s="46" t="s">
        <v>550</v>
      </c>
      <c r="C29" s="24"/>
      <c r="D29" s="24"/>
      <c r="E29" s="24"/>
      <c r="F29" s="24"/>
      <c r="G29" s="19"/>
    </row>
    <row r="30" spans="1:7" hidden="1" outlineLevel="1" x14ac:dyDescent="0.25">
      <c r="A30" s="24" t="s">
        <v>551</v>
      </c>
      <c r="B30" s="46" t="s">
        <v>552</v>
      </c>
      <c r="C30" s="24"/>
      <c r="D30" s="24"/>
      <c r="E30" s="24"/>
      <c r="F30" s="24"/>
      <c r="G30" s="19"/>
    </row>
    <row r="31" spans="1:7" hidden="1" outlineLevel="1" x14ac:dyDescent="0.25">
      <c r="A31" s="24" t="s">
        <v>553</v>
      </c>
      <c r="B31" s="46"/>
      <c r="C31" s="24"/>
      <c r="D31" s="24"/>
      <c r="E31" s="24"/>
      <c r="F31" s="24"/>
      <c r="G31" s="19"/>
    </row>
    <row r="32" spans="1:7" hidden="1" outlineLevel="1" x14ac:dyDescent="0.25">
      <c r="A32" s="24" t="s">
        <v>554</v>
      </c>
      <c r="B32" s="46"/>
      <c r="C32" s="24"/>
      <c r="D32" s="24"/>
      <c r="E32" s="24"/>
      <c r="F32" s="24"/>
      <c r="G32" s="19"/>
    </row>
    <row r="33" spans="1:7" hidden="1" outlineLevel="1" x14ac:dyDescent="0.25">
      <c r="A33" s="24" t="s">
        <v>555</v>
      </c>
      <c r="B33" s="46"/>
      <c r="C33" s="24"/>
      <c r="D33" s="24"/>
      <c r="E33" s="24"/>
      <c r="F33" s="24"/>
      <c r="G33" s="19"/>
    </row>
    <row r="34" spans="1:7" hidden="1" outlineLevel="1" x14ac:dyDescent="0.25">
      <c r="A34" s="24" t="s">
        <v>556</v>
      </c>
      <c r="B34" s="46"/>
      <c r="C34" s="24"/>
      <c r="D34" s="24"/>
      <c r="E34" s="24"/>
      <c r="F34" s="24"/>
      <c r="G34" s="19"/>
    </row>
    <row r="35" spans="1:7" collapsed="1" x14ac:dyDescent="0.25">
      <c r="A35" s="35"/>
      <c r="B35" s="36" t="s">
        <v>557</v>
      </c>
      <c r="C35" s="35" t="s">
        <v>558</v>
      </c>
      <c r="D35" s="35" t="s">
        <v>559</v>
      </c>
      <c r="E35" s="45"/>
      <c r="F35" s="37" t="s">
        <v>523</v>
      </c>
      <c r="G35" s="37"/>
    </row>
    <row r="36" spans="1:7" x14ac:dyDescent="0.25">
      <c r="A36" s="24" t="s">
        <v>560</v>
      </c>
      <c r="B36" s="24" t="s">
        <v>561</v>
      </c>
      <c r="C36" s="322">
        <v>1.1968577292789828E-4</v>
      </c>
      <c r="D36" s="41"/>
      <c r="E36" s="47"/>
      <c r="F36" s="322">
        <f>C36</f>
        <v>1.1968577292789828E-4</v>
      </c>
      <c r="G36" s="19"/>
    </row>
    <row r="37" spans="1:7" hidden="1" outlineLevel="1" x14ac:dyDescent="0.25">
      <c r="A37" s="24" t="s">
        <v>562</v>
      </c>
      <c r="B37" s="24"/>
      <c r="C37" s="41"/>
      <c r="D37" s="41"/>
      <c r="E37" s="47"/>
      <c r="F37" s="41"/>
      <c r="G37" s="19"/>
    </row>
    <row r="38" spans="1:7" hidden="1" outlineLevel="1" x14ac:dyDescent="0.25">
      <c r="A38" s="24" t="s">
        <v>563</v>
      </c>
      <c r="B38" s="24"/>
      <c r="C38" s="41"/>
      <c r="D38" s="41"/>
      <c r="E38" s="47"/>
      <c r="F38" s="41"/>
      <c r="G38" s="19"/>
    </row>
    <row r="39" spans="1:7" hidden="1" outlineLevel="1" x14ac:dyDescent="0.25">
      <c r="A39" s="24" t="s">
        <v>564</v>
      </c>
      <c r="B39" s="24"/>
      <c r="C39" s="41"/>
      <c r="D39" s="41"/>
      <c r="E39" s="47"/>
      <c r="F39" s="41"/>
      <c r="G39" s="19"/>
    </row>
    <row r="40" spans="1:7" hidden="1" outlineLevel="1" x14ac:dyDescent="0.25">
      <c r="A40" s="24" t="s">
        <v>565</v>
      </c>
      <c r="B40" s="24"/>
      <c r="C40" s="41"/>
      <c r="D40" s="41"/>
      <c r="E40" s="47"/>
      <c r="F40" s="41"/>
      <c r="G40" s="19"/>
    </row>
    <row r="41" spans="1:7" hidden="1" outlineLevel="1" x14ac:dyDescent="0.25">
      <c r="A41" s="24" t="s">
        <v>566</v>
      </c>
      <c r="B41" s="24"/>
      <c r="C41" s="41"/>
      <c r="D41" s="41"/>
      <c r="E41" s="47"/>
      <c r="F41" s="41"/>
      <c r="G41" s="19"/>
    </row>
    <row r="42" spans="1:7" hidden="1" outlineLevel="1" x14ac:dyDescent="0.25">
      <c r="A42" s="24" t="s">
        <v>567</v>
      </c>
      <c r="B42" s="24"/>
      <c r="C42" s="41"/>
      <c r="D42" s="41"/>
      <c r="E42" s="47"/>
      <c r="F42" s="41"/>
      <c r="G42" s="19"/>
    </row>
    <row r="43" spans="1:7" collapsed="1" x14ac:dyDescent="0.25">
      <c r="A43" s="35"/>
      <c r="B43" s="36" t="s">
        <v>568</v>
      </c>
      <c r="C43" s="35" t="s">
        <v>558</v>
      </c>
      <c r="D43" s="35" t="s">
        <v>559</v>
      </c>
      <c r="E43" s="45"/>
      <c r="F43" s="37" t="s">
        <v>523</v>
      </c>
      <c r="G43" s="37"/>
    </row>
    <row r="44" spans="1:7" x14ac:dyDescent="0.25">
      <c r="A44" s="24" t="s">
        <v>569</v>
      </c>
      <c r="B44" s="48" t="s">
        <v>570</v>
      </c>
      <c r="C44" s="49">
        <f>C54</f>
        <v>1</v>
      </c>
      <c r="D44" s="49"/>
      <c r="E44" s="41"/>
      <c r="F44" s="49">
        <f>C44</f>
        <v>1</v>
      </c>
      <c r="G44" s="24"/>
    </row>
    <row r="45" spans="1:7" x14ac:dyDescent="0.25">
      <c r="A45" s="24" t="s">
        <v>571</v>
      </c>
      <c r="B45" s="24" t="s">
        <v>572</v>
      </c>
      <c r="C45" s="41"/>
      <c r="D45" s="41"/>
      <c r="E45" s="41"/>
      <c r="F45" s="41"/>
      <c r="G45" s="24"/>
    </row>
    <row r="46" spans="1:7" x14ac:dyDescent="0.25">
      <c r="A46" s="24" t="s">
        <v>573</v>
      </c>
      <c r="B46" s="24" t="s">
        <v>574</v>
      </c>
      <c r="C46" s="41"/>
      <c r="D46" s="41"/>
      <c r="E46" s="41"/>
      <c r="F46" s="41"/>
      <c r="G46" s="24"/>
    </row>
    <row r="47" spans="1:7" x14ac:dyDescent="0.25">
      <c r="A47" s="24" t="s">
        <v>575</v>
      </c>
      <c r="B47" s="24" t="s">
        <v>576</v>
      </c>
      <c r="C47" s="41"/>
      <c r="D47" s="41"/>
      <c r="E47" s="41"/>
      <c r="F47" s="41"/>
      <c r="G47" s="24"/>
    </row>
    <row r="48" spans="1:7" x14ac:dyDescent="0.25">
      <c r="A48" s="24" t="s">
        <v>577</v>
      </c>
      <c r="B48" s="24" t="s">
        <v>578</v>
      </c>
      <c r="C48" s="41"/>
      <c r="D48" s="41"/>
      <c r="E48" s="41"/>
      <c r="F48" s="41"/>
      <c r="G48" s="24"/>
    </row>
    <row r="49" spans="1:7" x14ac:dyDescent="0.25">
      <c r="A49" s="24" t="s">
        <v>579</v>
      </c>
      <c r="B49" s="24" t="s">
        <v>580</v>
      </c>
      <c r="C49" s="41"/>
      <c r="D49" s="41"/>
      <c r="E49" s="41"/>
      <c r="F49" s="41"/>
      <c r="G49" s="24"/>
    </row>
    <row r="50" spans="1:7" x14ac:dyDescent="0.25">
      <c r="A50" s="24" t="s">
        <v>581</v>
      </c>
      <c r="B50" s="24" t="s">
        <v>582</v>
      </c>
      <c r="C50" s="41"/>
      <c r="D50" s="41"/>
      <c r="E50" s="41"/>
      <c r="F50" s="41"/>
      <c r="G50" s="24"/>
    </row>
    <row r="51" spans="1:7" x14ac:dyDescent="0.25">
      <c r="A51" s="24" t="s">
        <v>583</v>
      </c>
      <c r="B51" s="24" t="s">
        <v>584</v>
      </c>
      <c r="C51" s="41"/>
      <c r="D51" s="41"/>
      <c r="E51" s="41"/>
      <c r="F51" s="41"/>
      <c r="G51" s="24"/>
    </row>
    <row r="52" spans="1:7" x14ac:dyDescent="0.25">
      <c r="A52" s="24" t="s">
        <v>585</v>
      </c>
      <c r="B52" s="24" t="s">
        <v>586</v>
      </c>
      <c r="C52" s="41"/>
      <c r="D52" s="41"/>
      <c r="E52" s="41"/>
      <c r="F52" s="41"/>
      <c r="G52" s="24"/>
    </row>
    <row r="53" spans="1:7" x14ac:dyDescent="0.25">
      <c r="A53" s="24" t="s">
        <v>587</v>
      </c>
      <c r="B53" s="24" t="s">
        <v>588</v>
      </c>
      <c r="C53" s="41"/>
      <c r="D53" s="41"/>
      <c r="E53" s="41"/>
      <c r="F53" s="41"/>
      <c r="G53" s="24"/>
    </row>
    <row r="54" spans="1:7" x14ac:dyDescent="0.25">
      <c r="A54" s="24" t="s">
        <v>589</v>
      </c>
      <c r="B54" s="24" t="s">
        <v>2</v>
      </c>
      <c r="C54" s="41">
        <v>1</v>
      </c>
      <c r="D54" s="41"/>
      <c r="E54" s="41"/>
      <c r="F54" s="41">
        <f>C54</f>
        <v>1</v>
      </c>
      <c r="G54" s="24"/>
    </row>
    <row r="55" spans="1:7" x14ac:dyDescent="0.25">
      <c r="A55" s="24" t="s">
        <v>590</v>
      </c>
      <c r="B55" s="24" t="s">
        <v>591</v>
      </c>
      <c r="C55" s="41"/>
      <c r="D55" s="41"/>
      <c r="E55" s="41"/>
      <c r="F55" s="41"/>
      <c r="G55" s="24"/>
    </row>
    <row r="56" spans="1:7" x14ac:dyDescent="0.25">
      <c r="A56" s="24" t="s">
        <v>592</v>
      </c>
      <c r="B56" s="24" t="s">
        <v>593</v>
      </c>
      <c r="C56" s="41"/>
      <c r="D56" s="41"/>
      <c r="E56" s="41"/>
      <c r="F56" s="41"/>
      <c r="G56" s="24"/>
    </row>
    <row r="57" spans="1:7" x14ac:dyDescent="0.25">
      <c r="A57" s="24" t="s">
        <v>594</v>
      </c>
      <c r="B57" s="24" t="s">
        <v>595</v>
      </c>
      <c r="C57" s="41"/>
      <c r="D57" s="41"/>
      <c r="E57" s="41"/>
      <c r="F57" s="41"/>
      <c r="G57" s="24"/>
    </row>
    <row r="58" spans="1:7" x14ac:dyDescent="0.25">
      <c r="A58" s="24" t="s">
        <v>596</v>
      </c>
      <c r="B58" s="24" t="s">
        <v>597</v>
      </c>
      <c r="C58" s="41"/>
      <c r="D58" s="41"/>
      <c r="E58" s="41"/>
      <c r="F58" s="41"/>
      <c r="G58" s="24"/>
    </row>
    <row r="59" spans="1:7" x14ac:dyDescent="0.25">
      <c r="A59" s="24" t="s">
        <v>598</v>
      </c>
      <c r="B59" s="24" t="s">
        <v>599</v>
      </c>
      <c r="C59" s="41"/>
      <c r="D59" s="41"/>
      <c r="E59" s="41"/>
      <c r="F59" s="41"/>
      <c r="G59" s="24"/>
    </row>
    <row r="60" spans="1:7" x14ac:dyDescent="0.25">
      <c r="A60" s="24" t="s">
        <v>600</v>
      </c>
      <c r="B60" s="24" t="s">
        <v>601</v>
      </c>
      <c r="C60" s="41"/>
      <c r="D60" s="41"/>
      <c r="E60" s="41"/>
      <c r="F60" s="41"/>
      <c r="G60" s="24"/>
    </row>
    <row r="61" spans="1:7" x14ac:dyDescent="0.25">
      <c r="A61" s="24" t="s">
        <v>602</v>
      </c>
      <c r="B61" s="24" t="s">
        <v>603</v>
      </c>
      <c r="C61" s="41"/>
      <c r="D61" s="41"/>
      <c r="E61" s="41"/>
      <c r="F61" s="41"/>
      <c r="G61" s="24"/>
    </row>
    <row r="62" spans="1:7" x14ac:dyDescent="0.25">
      <c r="A62" s="24" t="s">
        <v>604</v>
      </c>
      <c r="B62" s="24" t="s">
        <v>605</v>
      </c>
      <c r="C62" s="41"/>
      <c r="D62" s="41"/>
      <c r="E62" s="41"/>
      <c r="F62" s="41"/>
      <c r="G62" s="24"/>
    </row>
    <row r="63" spans="1:7" x14ac:dyDescent="0.25">
      <c r="A63" s="24" t="s">
        <v>606</v>
      </c>
      <c r="B63" s="24" t="s">
        <v>607</v>
      </c>
      <c r="C63" s="41"/>
      <c r="D63" s="41"/>
      <c r="E63" s="41"/>
      <c r="F63" s="41"/>
      <c r="G63" s="24"/>
    </row>
    <row r="64" spans="1:7" x14ac:dyDescent="0.25">
      <c r="A64" s="24" t="s">
        <v>608</v>
      </c>
      <c r="B64" s="24" t="s">
        <v>609</v>
      </c>
      <c r="C64" s="41"/>
      <c r="D64" s="41"/>
      <c r="E64" s="41"/>
      <c r="F64" s="41"/>
      <c r="G64" s="24"/>
    </row>
    <row r="65" spans="1:7" x14ac:dyDescent="0.25">
      <c r="A65" s="24" t="s">
        <v>610</v>
      </c>
      <c r="B65" s="24" t="s">
        <v>611</v>
      </c>
      <c r="C65" s="41"/>
      <c r="D65" s="41"/>
      <c r="E65" s="41"/>
      <c r="F65" s="41"/>
      <c r="G65" s="24"/>
    </row>
    <row r="66" spans="1:7" x14ac:dyDescent="0.25">
      <c r="A66" s="24" t="s">
        <v>612</v>
      </c>
      <c r="B66" s="24" t="s">
        <v>613</v>
      </c>
      <c r="C66" s="41"/>
      <c r="D66" s="41"/>
      <c r="E66" s="41"/>
      <c r="F66" s="41"/>
      <c r="G66" s="24"/>
    </row>
    <row r="67" spans="1:7" x14ac:dyDescent="0.25">
      <c r="A67" s="24" t="s">
        <v>614</v>
      </c>
      <c r="B67" s="24" t="s">
        <v>615</v>
      </c>
      <c r="C67" s="41"/>
      <c r="D67" s="41"/>
      <c r="E67" s="41"/>
      <c r="F67" s="41"/>
      <c r="G67" s="24"/>
    </row>
    <row r="68" spans="1:7" x14ac:dyDescent="0.25">
      <c r="A68" s="24" t="s">
        <v>616</v>
      </c>
      <c r="B68" s="24" t="s">
        <v>617</v>
      </c>
      <c r="C68" s="41"/>
      <c r="D68" s="41"/>
      <c r="E68" s="41"/>
      <c r="F68" s="41"/>
      <c r="G68" s="24"/>
    </row>
    <row r="69" spans="1:7" x14ac:dyDescent="0.25">
      <c r="A69" s="24" t="s">
        <v>618</v>
      </c>
      <c r="B69" s="24" t="s">
        <v>619</v>
      </c>
      <c r="C69" s="41"/>
      <c r="D69" s="41"/>
      <c r="E69" s="41"/>
      <c r="F69" s="41"/>
      <c r="G69" s="24"/>
    </row>
    <row r="70" spans="1:7" x14ac:dyDescent="0.25">
      <c r="A70" s="24" t="s">
        <v>620</v>
      </c>
      <c r="B70" s="24" t="s">
        <v>621</v>
      </c>
      <c r="C70" s="41"/>
      <c r="D70" s="41"/>
      <c r="E70" s="41"/>
      <c r="F70" s="41"/>
      <c r="G70" s="24"/>
    </row>
    <row r="71" spans="1:7" x14ac:dyDescent="0.25">
      <c r="A71" s="24" t="s">
        <v>622</v>
      </c>
      <c r="B71" s="24" t="s">
        <v>623</v>
      </c>
      <c r="C71" s="41"/>
      <c r="D71" s="41"/>
      <c r="E71" s="41"/>
      <c r="F71" s="41"/>
      <c r="G71" s="24"/>
    </row>
    <row r="72" spans="1:7" x14ac:dyDescent="0.25">
      <c r="A72" s="24" t="s">
        <v>624</v>
      </c>
      <c r="B72" s="48" t="s">
        <v>298</v>
      </c>
      <c r="C72" s="49">
        <v>0</v>
      </c>
      <c r="D72" s="49"/>
      <c r="E72" s="41"/>
      <c r="F72" s="49">
        <f>C72</f>
        <v>0</v>
      </c>
      <c r="G72" s="24"/>
    </row>
    <row r="73" spans="1:7" x14ac:dyDescent="0.25">
      <c r="A73" s="24" t="s">
        <v>625</v>
      </c>
      <c r="B73" s="24" t="s">
        <v>626</v>
      </c>
      <c r="C73" s="41"/>
      <c r="D73" s="41"/>
      <c r="E73" s="41"/>
      <c r="F73" s="41"/>
      <c r="G73" s="24"/>
    </row>
    <row r="74" spans="1:7" x14ac:dyDescent="0.25">
      <c r="A74" s="24" t="s">
        <v>627</v>
      </c>
      <c r="B74" s="24" t="s">
        <v>628</v>
      </c>
      <c r="C74" s="41"/>
      <c r="D74" s="41"/>
      <c r="E74" s="41"/>
      <c r="F74" s="41"/>
      <c r="G74" s="24"/>
    </row>
    <row r="75" spans="1:7" x14ac:dyDescent="0.25">
      <c r="A75" s="24" t="s">
        <v>629</v>
      </c>
      <c r="B75" s="24" t="s">
        <v>630</v>
      </c>
      <c r="C75" s="41"/>
      <c r="D75" s="41"/>
      <c r="E75" s="41"/>
      <c r="F75" s="41"/>
      <c r="G75" s="24"/>
    </row>
    <row r="76" spans="1:7" x14ac:dyDescent="0.25">
      <c r="A76" s="24" t="s">
        <v>631</v>
      </c>
      <c r="B76" s="48" t="s">
        <v>99</v>
      </c>
      <c r="C76" s="49">
        <v>0</v>
      </c>
      <c r="D76" s="49"/>
      <c r="E76" s="41"/>
      <c r="F76" s="49">
        <f>C76</f>
        <v>0</v>
      </c>
      <c r="G76" s="24"/>
    </row>
    <row r="77" spans="1:7" x14ac:dyDescent="0.25">
      <c r="A77" s="24" t="s">
        <v>632</v>
      </c>
      <c r="B77" s="50" t="s">
        <v>300</v>
      </c>
      <c r="C77" s="41"/>
      <c r="D77" s="41"/>
      <c r="E77" s="41"/>
      <c r="F77" s="41"/>
      <c r="G77" s="24"/>
    </row>
    <row r="78" spans="1:7" x14ac:dyDescent="0.25">
      <c r="A78" s="24" t="s">
        <v>633</v>
      </c>
      <c r="B78" s="24" t="s">
        <v>634</v>
      </c>
      <c r="C78" s="41"/>
      <c r="D78" s="41"/>
      <c r="E78" s="41"/>
      <c r="F78" s="41"/>
      <c r="G78" s="24"/>
    </row>
    <row r="79" spans="1:7" x14ac:dyDescent="0.25">
      <c r="A79" s="24" t="s">
        <v>635</v>
      </c>
      <c r="B79" s="50" t="s">
        <v>302</v>
      </c>
      <c r="C79" s="41"/>
      <c r="D79" s="41"/>
      <c r="E79" s="41"/>
      <c r="F79" s="41"/>
      <c r="G79" s="24"/>
    </row>
    <row r="80" spans="1:7" x14ac:dyDescent="0.25">
      <c r="A80" s="24" t="s">
        <v>636</v>
      </c>
      <c r="B80" s="50" t="s">
        <v>304</v>
      </c>
      <c r="C80" s="41"/>
      <c r="D80" s="41"/>
      <c r="E80" s="41"/>
      <c r="F80" s="41"/>
      <c r="G80" s="24"/>
    </row>
    <row r="81" spans="1:7" x14ac:dyDescent="0.25">
      <c r="A81" s="24" t="s">
        <v>637</v>
      </c>
      <c r="B81" s="50" t="s">
        <v>306</v>
      </c>
      <c r="C81" s="41"/>
      <c r="D81" s="41"/>
      <c r="E81" s="41"/>
      <c r="F81" s="41"/>
      <c r="G81" s="24"/>
    </row>
    <row r="82" spans="1:7" x14ac:dyDescent="0.25">
      <c r="A82" s="24" t="s">
        <v>638</v>
      </c>
      <c r="B82" s="50" t="s">
        <v>308</v>
      </c>
      <c r="C82" s="41"/>
      <c r="D82" s="41"/>
      <c r="E82" s="41"/>
      <c r="F82" s="41"/>
      <c r="G82" s="24"/>
    </row>
    <row r="83" spans="1:7" x14ac:dyDescent="0.25">
      <c r="A83" s="24" t="s">
        <v>639</v>
      </c>
      <c r="B83" s="50" t="s">
        <v>310</v>
      </c>
      <c r="C83" s="41"/>
      <c r="D83" s="41"/>
      <c r="E83" s="41"/>
      <c r="F83" s="41"/>
      <c r="G83" s="24"/>
    </row>
    <row r="84" spans="1:7" x14ac:dyDescent="0.25">
      <c r="A84" s="24" t="s">
        <v>640</v>
      </c>
      <c r="B84" s="50" t="s">
        <v>312</v>
      </c>
      <c r="C84" s="41"/>
      <c r="D84" s="41"/>
      <c r="E84" s="41"/>
      <c r="F84" s="41"/>
      <c r="G84" s="24"/>
    </row>
    <row r="85" spans="1:7" x14ac:dyDescent="0.25">
      <c r="A85" s="24" t="s">
        <v>641</v>
      </c>
      <c r="B85" s="50" t="s">
        <v>314</v>
      </c>
      <c r="C85" s="41"/>
      <c r="D85" s="41"/>
      <c r="E85" s="41"/>
      <c r="F85" s="41"/>
      <c r="G85" s="24"/>
    </row>
    <row r="86" spans="1:7" x14ac:dyDescent="0.25">
      <c r="A86" s="24" t="s">
        <v>642</v>
      </c>
      <c r="B86" s="50" t="s">
        <v>316</v>
      </c>
      <c r="C86" s="41"/>
      <c r="D86" s="41"/>
      <c r="E86" s="41"/>
      <c r="F86" s="41"/>
      <c r="G86" s="24"/>
    </row>
    <row r="87" spans="1:7" x14ac:dyDescent="0.25">
      <c r="A87" s="24" t="s">
        <v>643</v>
      </c>
      <c r="B87" s="50" t="s">
        <v>99</v>
      </c>
      <c r="C87" s="41"/>
      <c r="D87" s="41"/>
      <c r="E87" s="41"/>
      <c r="F87" s="41"/>
      <c r="G87" s="24"/>
    </row>
    <row r="88" spans="1:7" hidden="1" outlineLevel="1" x14ac:dyDescent="0.25">
      <c r="A88" s="24" t="s">
        <v>644</v>
      </c>
      <c r="B88" s="42" t="s">
        <v>103</v>
      </c>
      <c r="C88" s="41"/>
      <c r="D88" s="41"/>
      <c r="E88" s="41"/>
      <c r="F88" s="41"/>
      <c r="G88" s="24"/>
    </row>
    <row r="89" spans="1:7" hidden="1" outlineLevel="1" x14ac:dyDescent="0.25">
      <c r="A89" s="24" t="s">
        <v>645</v>
      </c>
      <c r="B89" s="42" t="s">
        <v>103</v>
      </c>
      <c r="C89" s="41"/>
      <c r="D89" s="41"/>
      <c r="E89" s="41"/>
      <c r="F89" s="41"/>
      <c r="G89" s="24"/>
    </row>
    <row r="90" spans="1:7" hidden="1" outlineLevel="1" x14ac:dyDescent="0.25">
      <c r="A90" s="24" t="s">
        <v>646</v>
      </c>
      <c r="B90" s="42" t="s">
        <v>103</v>
      </c>
      <c r="C90" s="41"/>
      <c r="D90" s="41"/>
      <c r="E90" s="41"/>
      <c r="F90" s="41"/>
      <c r="G90" s="24"/>
    </row>
    <row r="91" spans="1:7" hidden="1" outlineLevel="1" x14ac:dyDescent="0.25">
      <c r="A91" s="24" t="s">
        <v>647</v>
      </c>
      <c r="B91" s="42" t="s">
        <v>103</v>
      </c>
      <c r="C91" s="41"/>
      <c r="D91" s="41"/>
      <c r="E91" s="41"/>
      <c r="F91" s="41"/>
      <c r="G91" s="24"/>
    </row>
    <row r="92" spans="1:7" hidden="1" outlineLevel="1" x14ac:dyDescent="0.25">
      <c r="A92" s="24" t="s">
        <v>648</v>
      </c>
      <c r="B92" s="42" t="s">
        <v>103</v>
      </c>
      <c r="C92" s="41"/>
      <c r="D92" s="41"/>
      <c r="E92" s="41"/>
      <c r="F92" s="41"/>
      <c r="G92" s="24"/>
    </row>
    <row r="93" spans="1:7" hidden="1" outlineLevel="1" x14ac:dyDescent="0.25">
      <c r="A93" s="24" t="s">
        <v>649</v>
      </c>
      <c r="B93" s="42" t="s">
        <v>103</v>
      </c>
      <c r="C93" s="41"/>
      <c r="D93" s="41"/>
      <c r="E93" s="41"/>
      <c r="F93" s="41"/>
      <c r="G93" s="24"/>
    </row>
    <row r="94" spans="1:7" hidden="1" outlineLevel="1" x14ac:dyDescent="0.25">
      <c r="A94" s="24" t="s">
        <v>650</v>
      </c>
      <c r="B94" s="42" t="s">
        <v>103</v>
      </c>
      <c r="C94" s="41"/>
      <c r="D94" s="41"/>
      <c r="E94" s="41"/>
      <c r="F94" s="41"/>
      <c r="G94" s="24"/>
    </row>
    <row r="95" spans="1:7" hidden="1" outlineLevel="1" x14ac:dyDescent="0.25">
      <c r="A95" s="24" t="s">
        <v>651</v>
      </c>
      <c r="B95" s="42" t="s">
        <v>103</v>
      </c>
      <c r="C95" s="41"/>
      <c r="D95" s="41"/>
      <c r="E95" s="41"/>
      <c r="F95" s="41"/>
      <c r="G95" s="24"/>
    </row>
    <row r="96" spans="1:7" hidden="1" outlineLevel="1" x14ac:dyDescent="0.25">
      <c r="A96" s="24" t="s">
        <v>652</v>
      </c>
      <c r="B96" s="42" t="s">
        <v>103</v>
      </c>
      <c r="C96" s="41"/>
      <c r="D96" s="41"/>
      <c r="E96" s="41"/>
      <c r="F96" s="41"/>
      <c r="G96" s="24"/>
    </row>
    <row r="97" spans="1:7" hidden="1" outlineLevel="1" x14ac:dyDescent="0.25">
      <c r="A97" s="24" t="s">
        <v>653</v>
      </c>
      <c r="B97" s="42" t="s">
        <v>103</v>
      </c>
      <c r="C97" s="41"/>
      <c r="D97" s="41"/>
      <c r="E97" s="41"/>
      <c r="F97" s="41"/>
      <c r="G97" s="24"/>
    </row>
    <row r="98" spans="1:7" collapsed="1" x14ac:dyDescent="0.25">
      <c r="A98" s="35"/>
      <c r="B98" s="51" t="s">
        <v>654</v>
      </c>
      <c r="C98" s="35" t="s">
        <v>558</v>
      </c>
      <c r="D98" s="35" t="s">
        <v>559</v>
      </c>
      <c r="E98" s="45"/>
      <c r="F98" s="37" t="s">
        <v>523</v>
      </c>
      <c r="G98" s="37"/>
    </row>
    <row r="99" spans="1:7" x14ac:dyDescent="0.25">
      <c r="A99" s="24" t="s">
        <v>655</v>
      </c>
      <c r="B99" s="50" t="s">
        <v>656</v>
      </c>
      <c r="C99" s="41">
        <v>0.10993267710081481</v>
      </c>
      <c r="D99" s="41"/>
      <c r="E99" s="41"/>
      <c r="F99" s="41">
        <f>IF(ISBLANK(C99),"",C99)</f>
        <v>0.10993267710081481</v>
      </c>
      <c r="G99" s="24"/>
    </row>
    <row r="100" spans="1:7" x14ac:dyDescent="0.25">
      <c r="A100" s="24" t="s">
        <v>657</v>
      </c>
      <c r="B100" s="50" t="s">
        <v>658</v>
      </c>
      <c r="C100" s="41">
        <v>1.408362752319056E-2</v>
      </c>
      <c r="D100" s="41"/>
      <c r="E100" s="41"/>
      <c r="F100" s="41">
        <f>IF(ISBLANK(C100),"",C100)</f>
        <v>1.408362752319056E-2</v>
      </c>
      <c r="G100" s="24"/>
    </row>
    <row r="101" spans="1:7" x14ac:dyDescent="0.25">
      <c r="A101" s="24" t="s">
        <v>659</v>
      </c>
      <c r="B101" s="50" t="s">
        <v>660</v>
      </c>
      <c r="C101" s="41">
        <v>2.5572187796533877E-2</v>
      </c>
      <c r="D101" s="41"/>
      <c r="E101" s="41"/>
      <c r="F101" s="41">
        <f t="shared" ref="F101:F148" si="0">IF(ISBLANK(C101),"",C101)</f>
        <v>2.5572187796533877E-2</v>
      </c>
      <c r="G101" s="24"/>
    </row>
    <row r="102" spans="1:7" x14ac:dyDescent="0.25">
      <c r="A102" s="24" t="s">
        <v>661</v>
      </c>
      <c r="B102" s="50" t="s">
        <v>662</v>
      </c>
      <c r="C102" s="41">
        <v>2.1789182432350142E-2</v>
      </c>
      <c r="D102" s="41"/>
      <c r="E102" s="41"/>
      <c r="F102" s="41">
        <f t="shared" si="0"/>
        <v>2.1789182432350142E-2</v>
      </c>
      <c r="G102" s="24"/>
    </row>
    <row r="103" spans="1:7" x14ac:dyDescent="0.25">
      <c r="A103" s="24" t="s">
        <v>663</v>
      </c>
      <c r="B103" s="50" t="s">
        <v>664</v>
      </c>
      <c r="C103" s="41">
        <v>6.5904033902768533E-3</v>
      </c>
      <c r="D103" s="41"/>
      <c r="E103" s="41"/>
      <c r="F103" s="41">
        <f t="shared" si="0"/>
        <v>6.5904033902768533E-3</v>
      </c>
      <c r="G103" s="24"/>
    </row>
    <row r="104" spans="1:7" x14ac:dyDescent="0.25">
      <c r="A104" s="24" t="s">
        <v>665</v>
      </c>
      <c r="B104" s="50" t="s">
        <v>666</v>
      </c>
      <c r="C104" s="41">
        <v>3.6769997092892599E-3</v>
      </c>
      <c r="D104" s="41"/>
      <c r="E104" s="41"/>
      <c r="F104" s="41">
        <f t="shared" si="0"/>
        <v>3.6769997092892599E-3</v>
      </c>
      <c r="G104" s="24"/>
    </row>
    <row r="105" spans="1:7" x14ac:dyDescent="0.25">
      <c r="A105" s="24" t="s">
        <v>667</v>
      </c>
      <c r="B105" s="50" t="s">
        <v>668</v>
      </c>
      <c r="C105" s="41">
        <v>3.5125442012693457E-2</v>
      </c>
      <c r="D105" s="41"/>
      <c r="E105" s="41"/>
      <c r="F105" s="41">
        <f t="shared" si="0"/>
        <v>3.5125442012693457E-2</v>
      </c>
      <c r="G105" s="24"/>
    </row>
    <row r="106" spans="1:7" x14ac:dyDescent="0.25">
      <c r="A106" s="24" t="s">
        <v>669</v>
      </c>
      <c r="B106" s="50" t="s">
        <v>670</v>
      </c>
      <c r="C106" s="41">
        <v>8.5688663201913026E-2</v>
      </c>
      <c r="D106" s="41"/>
      <c r="E106" s="41"/>
      <c r="F106" s="41">
        <f t="shared" si="0"/>
        <v>8.5688663201913026E-2</v>
      </c>
      <c r="G106" s="24"/>
    </row>
    <row r="107" spans="1:7" x14ac:dyDescent="0.25">
      <c r="A107" s="24" t="s">
        <v>671</v>
      </c>
      <c r="B107" s="50" t="s">
        <v>672</v>
      </c>
      <c r="C107" s="41">
        <v>0.37364088800202849</v>
      </c>
      <c r="D107" s="41"/>
      <c r="E107" s="41"/>
      <c r="F107" s="41">
        <f t="shared" si="0"/>
        <v>0.37364088800202849</v>
      </c>
      <c r="G107" s="24"/>
    </row>
    <row r="108" spans="1:7" x14ac:dyDescent="0.25">
      <c r="A108" s="24" t="s">
        <v>673</v>
      </c>
      <c r="B108" s="50" t="s">
        <v>674</v>
      </c>
      <c r="C108" s="41">
        <v>4.717570647261473E-2</v>
      </c>
      <c r="D108" s="41"/>
      <c r="E108" s="41"/>
      <c r="F108" s="41">
        <f t="shared" si="0"/>
        <v>4.717570647261473E-2</v>
      </c>
      <c r="G108" s="24"/>
    </row>
    <row r="109" spans="1:7" x14ac:dyDescent="0.25">
      <c r="A109" s="24" t="s">
        <v>675</v>
      </c>
      <c r="B109" s="50" t="s">
        <v>676</v>
      </c>
      <c r="C109" s="41">
        <v>7.1550229705900081E-2</v>
      </c>
      <c r="D109" s="41"/>
      <c r="E109" s="41"/>
      <c r="F109" s="41">
        <f t="shared" si="0"/>
        <v>7.1550229705900081E-2</v>
      </c>
      <c r="G109" s="24"/>
    </row>
    <row r="110" spans="1:7" x14ac:dyDescent="0.25">
      <c r="A110" s="24" t="s">
        <v>677</v>
      </c>
      <c r="B110" s="50" t="s">
        <v>678</v>
      </c>
      <c r="C110" s="41">
        <v>7.3194416318952918E-2</v>
      </c>
      <c r="D110" s="41"/>
      <c r="E110" s="41"/>
      <c r="F110" s="41">
        <f t="shared" si="0"/>
        <v>7.3194416318952918E-2</v>
      </c>
      <c r="G110" s="24"/>
    </row>
    <row r="111" spans="1:7" x14ac:dyDescent="0.25">
      <c r="A111" s="24" t="s">
        <v>679</v>
      </c>
      <c r="B111" s="50" t="s">
        <v>680</v>
      </c>
      <c r="C111" s="41">
        <v>3.55766871776265E-2</v>
      </c>
      <c r="D111" s="41"/>
      <c r="E111" s="41"/>
      <c r="F111" s="41">
        <f t="shared" si="0"/>
        <v>3.55766871776265E-2</v>
      </c>
      <c r="G111" s="24"/>
    </row>
    <row r="112" spans="1:7" x14ac:dyDescent="0.25">
      <c r="A112" s="24" t="s">
        <v>681</v>
      </c>
      <c r="B112" s="50" t="s">
        <v>682</v>
      </c>
      <c r="C112" s="41">
        <v>9.6402643723189782E-2</v>
      </c>
      <c r="D112" s="41"/>
      <c r="E112" s="41"/>
      <c r="F112" s="41">
        <f t="shared" si="0"/>
        <v>9.6402643723189782E-2</v>
      </c>
      <c r="G112" s="24"/>
    </row>
    <row r="113" spans="1:7" x14ac:dyDescent="0.25">
      <c r="A113" s="24" t="s">
        <v>683</v>
      </c>
      <c r="B113" s="50" t="s">
        <v>684</v>
      </c>
      <c r="C113" s="41">
        <v>2.4543262556710517E-7</v>
      </c>
      <c r="D113" s="41"/>
      <c r="E113" s="41"/>
      <c r="F113" s="41">
        <f t="shared" si="0"/>
        <v>2.4543262556710517E-7</v>
      </c>
      <c r="G113" s="24"/>
    </row>
    <row r="114" spans="1:7" x14ac:dyDescent="0.25">
      <c r="A114" s="24" t="s">
        <v>685</v>
      </c>
      <c r="B114" s="50"/>
      <c r="C114" s="41"/>
      <c r="D114" s="41"/>
      <c r="E114" s="41"/>
      <c r="F114" s="41" t="str">
        <f t="shared" si="0"/>
        <v/>
      </c>
      <c r="G114" s="24"/>
    </row>
    <row r="115" spans="1:7" x14ac:dyDescent="0.25">
      <c r="A115" s="24" t="s">
        <v>686</v>
      </c>
      <c r="B115" s="50"/>
      <c r="C115" s="41"/>
      <c r="D115" s="41"/>
      <c r="E115" s="41"/>
      <c r="F115" s="41" t="str">
        <f t="shared" si="0"/>
        <v/>
      </c>
      <c r="G115" s="24"/>
    </row>
    <row r="116" spans="1:7" x14ac:dyDescent="0.25">
      <c r="A116" s="24" t="s">
        <v>687</v>
      </c>
      <c r="B116" s="50"/>
      <c r="C116" s="41"/>
      <c r="D116" s="41"/>
      <c r="E116" s="41"/>
      <c r="F116" s="41" t="str">
        <f t="shared" si="0"/>
        <v/>
      </c>
      <c r="G116" s="24"/>
    </row>
    <row r="117" spans="1:7" x14ac:dyDescent="0.25">
      <c r="A117" s="24" t="s">
        <v>688</v>
      </c>
      <c r="B117" s="50"/>
      <c r="C117" s="41"/>
      <c r="D117" s="41"/>
      <c r="E117" s="41"/>
      <c r="F117" s="41" t="str">
        <f t="shared" si="0"/>
        <v/>
      </c>
      <c r="G117" s="24"/>
    </row>
    <row r="118" spans="1:7" x14ac:dyDescent="0.25">
      <c r="A118" s="24" t="s">
        <v>689</v>
      </c>
      <c r="B118" s="50"/>
      <c r="C118" s="41"/>
      <c r="D118" s="41"/>
      <c r="E118" s="41"/>
      <c r="F118" s="41" t="str">
        <f t="shared" si="0"/>
        <v/>
      </c>
      <c r="G118" s="24"/>
    </row>
    <row r="119" spans="1:7" x14ac:dyDescent="0.25">
      <c r="A119" s="24" t="s">
        <v>690</v>
      </c>
      <c r="B119" s="50"/>
      <c r="C119" s="41"/>
      <c r="D119" s="41"/>
      <c r="E119" s="41"/>
      <c r="F119" s="41" t="str">
        <f t="shared" si="0"/>
        <v/>
      </c>
      <c r="G119" s="24"/>
    </row>
    <row r="120" spans="1:7" x14ac:dyDescent="0.25">
      <c r="A120" s="24" t="s">
        <v>691</v>
      </c>
      <c r="B120" s="50"/>
      <c r="C120" s="41"/>
      <c r="D120" s="41"/>
      <c r="E120" s="41"/>
      <c r="F120" s="41" t="str">
        <f t="shared" si="0"/>
        <v/>
      </c>
      <c r="G120" s="24"/>
    </row>
    <row r="121" spans="1:7" x14ac:dyDescent="0.25">
      <c r="A121" s="24" t="s">
        <v>692</v>
      </c>
      <c r="B121" s="50"/>
      <c r="C121" s="41"/>
      <c r="D121" s="41"/>
      <c r="E121" s="41"/>
      <c r="F121" s="41" t="str">
        <f t="shared" si="0"/>
        <v/>
      </c>
      <c r="G121" s="24"/>
    </row>
    <row r="122" spans="1:7" x14ac:dyDescent="0.25">
      <c r="A122" s="24" t="s">
        <v>693</v>
      </c>
      <c r="B122" s="50"/>
      <c r="C122" s="41"/>
      <c r="D122" s="41"/>
      <c r="E122" s="41"/>
      <c r="F122" s="41" t="str">
        <f t="shared" si="0"/>
        <v/>
      </c>
      <c r="G122" s="24"/>
    </row>
    <row r="123" spans="1:7" x14ac:dyDescent="0.25">
      <c r="A123" s="24" t="s">
        <v>694</v>
      </c>
      <c r="B123" s="50"/>
      <c r="C123" s="41"/>
      <c r="D123" s="41"/>
      <c r="E123" s="41"/>
      <c r="F123" s="41" t="str">
        <f t="shared" si="0"/>
        <v/>
      </c>
      <c r="G123" s="24"/>
    </row>
    <row r="124" spans="1:7" x14ac:dyDescent="0.25">
      <c r="A124" s="24" t="s">
        <v>695</v>
      </c>
      <c r="B124" s="50"/>
      <c r="C124" s="41"/>
      <c r="D124" s="41"/>
      <c r="E124" s="41"/>
      <c r="F124" s="41" t="str">
        <f t="shared" si="0"/>
        <v/>
      </c>
      <c r="G124" s="24"/>
    </row>
    <row r="125" spans="1:7" x14ac:dyDescent="0.25">
      <c r="A125" s="24" t="s">
        <v>696</v>
      </c>
      <c r="B125" s="50"/>
      <c r="C125" s="41"/>
      <c r="D125" s="41"/>
      <c r="E125" s="41"/>
      <c r="F125" s="41" t="str">
        <f t="shared" si="0"/>
        <v/>
      </c>
      <c r="G125" s="24"/>
    </row>
    <row r="126" spans="1:7" x14ac:dyDescent="0.25">
      <c r="A126" s="24" t="s">
        <v>697</v>
      </c>
      <c r="B126" s="50"/>
      <c r="C126" s="41"/>
      <c r="D126" s="41"/>
      <c r="E126" s="41"/>
      <c r="F126" s="41" t="str">
        <f t="shared" si="0"/>
        <v/>
      </c>
      <c r="G126" s="24"/>
    </row>
    <row r="127" spans="1:7" x14ac:dyDescent="0.25">
      <c r="A127" s="24" t="s">
        <v>698</v>
      </c>
      <c r="B127" s="50"/>
      <c r="C127" s="41"/>
      <c r="D127" s="41"/>
      <c r="E127" s="41"/>
      <c r="F127" s="41" t="str">
        <f t="shared" si="0"/>
        <v/>
      </c>
      <c r="G127" s="24"/>
    </row>
    <row r="128" spans="1:7" x14ac:dyDescent="0.25">
      <c r="A128" s="24" t="s">
        <v>699</v>
      </c>
      <c r="B128" s="50"/>
      <c r="C128" s="41"/>
      <c r="D128" s="41"/>
      <c r="E128" s="41"/>
      <c r="F128" s="41" t="str">
        <f t="shared" si="0"/>
        <v/>
      </c>
      <c r="G128" s="24"/>
    </row>
    <row r="129" spans="1:7" x14ac:dyDescent="0.25">
      <c r="A129" s="24" t="s">
        <v>700</v>
      </c>
      <c r="B129" s="50"/>
      <c r="C129" s="41"/>
      <c r="D129" s="41"/>
      <c r="E129" s="41"/>
      <c r="F129" s="41" t="str">
        <f t="shared" si="0"/>
        <v/>
      </c>
      <c r="G129" s="24"/>
    </row>
    <row r="130" spans="1:7" x14ac:dyDescent="0.25">
      <c r="A130" s="24" t="s">
        <v>701</v>
      </c>
      <c r="B130" s="50"/>
      <c r="C130" s="41"/>
      <c r="D130" s="41"/>
      <c r="E130" s="41"/>
      <c r="F130" s="41" t="str">
        <f t="shared" si="0"/>
        <v/>
      </c>
      <c r="G130" s="24"/>
    </row>
    <row r="131" spans="1:7" x14ac:dyDescent="0.25">
      <c r="A131" s="24" t="s">
        <v>702</v>
      </c>
      <c r="B131" s="50"/>
      <c r="C131" s="41"/>
      <c r="D131" s="41"/>
      <c r="E131" s="41"/>
      <c r="F131" s="41" t="str">
        <f t="shared" si="0"/>
        <v/>
      </c>
      <c r="G131" s="24"/>
    </row>
    <row r="132" spans="1:7" x14ac:dyDescent="0.25">
      <c r="A132" s="24" t="s">
        <v>703</v>
      </c>
      <c r="B132" s="50"/>
      <c r="C132" s="41"/>
      <c r="D132" s="41"/>
      <c r="E132" s="41"/>
      <c r="F132" s="41" t="str">
        <f t="shared" si="0"/>
        <v/>
      </c>
      <c r="G132" s="24"/>
    </row>
    <row r="133" spans="1:7" x14ac:dyDescent="0.25">
      <c r="A133" s="24" t="s">
        <v>704</v>
      </c>
      <c r="B133" s="50"/>
      <c r="C133" s="41"/>
      <c r="D133" s="41"/>
      <c r="E133" s="41"/>
      <c r="F133" s="41" t="str">
        <f t="shared" si="0"/>
        <v/>
      </c>
      <c r="G133" s="24"/>
    </row>
    <row r="134" spans="1:7" x14ac:dyDescent="0.25">
      <c r="A134" s="24" t="s">
        <v>705</v>
      </c>
      <c r="B134" s="50"/>
      <c r="C134" s="41"/>
      <c r="D134" s="41"/>
      <c r="E134" s="41"/>
      <c r="F134" s="41" t="str">
        <f t="shared" si="0"/>
        <v/>
      </c>
      <c r="G134" s="24"/>
    </row>
    <row r="135" spans="1:7" x14ac:dyDescent="0.25">
      <c r="A135" s="24" t="s">
        <v>706</v>
      </c>
      <c r="B135" s="50"/>
      <c r="C135" s="41"/>
      <c r="D135" s="41"/>
      <c r="E135" s="41"/>
      <c r="F135" s="41" t="str">
        <f t="shared" si="0"/>
        <v/>
      </c>
      <c r="G135" s="24"/>
    </row>
    <row r="136" spans="1:7" x14ac:dyDescent="0.25">
      <c r="A136" s="24" t="s">
        <v>707</v>
      </c>
      <c r="B136" s="50"/>
      <c r="C136" s="41"/>
      <c r="D136" s="41"/>
      <c r="E136" s="41"/>
      <c r="F136" s="41" t="str">
        <f t="shared" si="0"/>
        <v/>
      </c>
      <c r="G136" s="24"/>
    </row>
    <row r="137" spans="1:7" x14ac:dyDescent="0.25">
      <c r="A137" s="24" t="s">
        <v>708</v>
      </c>
      <c r="B137" s="50"/>
      <c r="C137" s="41"/>
      <c r="D137" s="41"/>
      <c r="E137" s="41"/>
      <c r="F137" s="41" t="str">
        <f t="shared" si="0"/>
        <v/>
      </c>
      <c r="G137" s="24"/>
    </row>
    <row r="138" spans="1:7" x14ac:dyDescent="0.25">
      <c r="A138" s="24" t="s">
        <v>709</v>
      </c>
      <c r="B138" s="50"/>
      <c r="C138" s="41"/>
      <c r="D138" s="41"/>
      <c r="E138" s="41"/>
      <c r="F138" s="41" t="str">
        <f t="shared" si="0"/>
        <v/>
      </c>
      <c r="G138" s="24"/>
    </row>
    <row r="139" spans="1:7" x14ac:dyDescent="0.25">
      <c r="A139" s="24" t="s">
        <v>710</v>
      </c>
      <c r="B139" s="50"/>
      <c r="C139" s="41"/>
      <c r="D139" s="41"/>
      <c r="E139" s="41"/>
      <c r="F139" s="41" t="str">
        <f t="shared" si="0"/>
        <v/>
      </c>
      <c r="G139" s="24"/>
    </row>
    <row r="140" spans="1:7" x14ac:dyDescent="0.25">
      <c r="A140" s="24" t="s">
        <v>711</v>
      </c>
      <c r="B140" s="50"/>
      <c r="C140" s="41"/>
      <c r="D140" s="41"/>
      <c r="E140" s="41"/>
      <c r="F140" s="41" t="str">
        <f t="shared" si="0"/>
        <v/>
      </c>
      <c r="G140" s="24"/>
    </row>
    <row r="141" spans="1:7" x14ac:dyDescent="0.25">
      <c r="A141" s="24" t="s">
        <v>712</v>
      </c>
      <c r="B141" s="50"/>
      <c r="C141" s="41"/>
      <c r="D141" s="41"/>
      <c r="E141" s="41"/>
      <c r="F141" s="41" t="str">
        <f t="shared" si="0"/>
        <v/>
      </c>
      <c r="G141" s="24"/>
    </row>
    <row r="142" spans="1:7" x14ac:dyDescent="0.25">
      <c r="A142" s="24" t="s">
        <v>713</v>
      </c>
      <c r="B142" s="50"/>
      <c r="C142" s="41"/>
      <c r="D142" s="41"/>
      <c r="E142" s="41"/>
      <c r="F142" s="41" t="str">
        <f t="shared" si="0"/>
        <v/>
      </c>
      <c r="G142" s="24"/>
    </row>
    <row r="143" spans="1:7" x14ac:dyDescent="0.25">
      <c r="A143" s="24" t="s">
        <v>714</v>
      </c>
      <c r="B143" s="50"/>
      <c r="C143" s="41"/>
      <c r="D143" s="41"/>
      <c r="E143" s="41"/>
      <c r="F143" s="41" t="str">
        <f t="shared" si="0"/>
        <v/>
      </c>
      <c r="G143" s="24"/>
    </row>
    <row r="144" spans="1:7" x14ac:dyDescent="0.25">
      <c r="A144" s="24" t="s">
        <v>715</v>
      </c>
      <c r="B144" s="50"/>
      <c r="C144" s="41"/>
      <c r="D144" s="41"/>
      <c r="E144" s="41"/>
      <c r="F144" s="41" t="str">
        <f t="shared" si="0"/>
        <v/>
      </c>
      <c r="G144" s="24"/>
    </row>
    <row r="145" spans="1:7" x14ac:dyDescent="0.25">
      <c r="A145" s="24" t="s">
        <v>716</v>
      </c>
      <c r="B145" s="50"/>
      <c r="C145" s="41"/>
      <c r="D145" s="41"/>
      <c r="E145" s="41"/>
      <c r="F145" s="41" t="str">
        <f t="shared" si="0"/>
        <v/>
      </c>
      <c r="G145" s="24"/>
    </row>
    <row r="146" spans="1:7" x14ac:dyDescent="0.25">
      <c r="A146" s="24" t="s">
        <v>717</v>
      </c>
      <c r="B146" s="50"/>
      <c r="C146" s="41"/>
      <c r="D146" s="41"/>
      <c r="E146" s="41"/>
      <c r="F146" s="41" t="str">
        <f t="shared" si="0"/>
        <v/>
      </c>
      <c r="G146" s="24"/>
    </row>
    <row r="147" spans="1:7" x14ac:dyDescent="0.25">
      <c r="A147" s="24" t="s">
        <v>718</v>
      </c>
      <c r="B147" s="50"/>
      <c r="C147" s="41"/>
      <c r="D147" s="41"/>
      <c r="E147" s="41"/>
      <c r="F147" s="41" t="str">
        <f t="shared" si="0"/>
        <v/>
      </c>
      <c r="G147" s="24"/>
    </row>
    <row r="148" spans="1:7" x14ac:dyDescent="0.25">
      <c r="A148" s="24" t="s">
        <v>719</v>
      </c>
      <c r="B148" s="50"/>
      <c r="C148" s="41"/>
      <c r="D148" s="41"/>
      <c r="E148" s="41"/>
      <c r="F148" s="41" t="str">
        <f t="shared" si="0"/>
        <v/>
      </c>
      <c r="G148" s="24"/>
    </row>
    <row r="149" spans="1:7" x14ac:dyDescent="0.25">
      <c r="A149" s="35"/>
      <c r="B149" s="36" t="s">
        <v>720</v>
      </c>
      <c r="C149" s="35" t="s">
        <v>558</v>
      </c>
      <c r="D149" s="35" t="s">
        <v>559</v>
      </c>
      <c r="E149" s="45"/>
      <c r="F149" s="37" t="s">
        <v>523</v>
      </c>
      <c r="G149" s="37"/>
    </row>
    <row r="150" spans="1:7" x14ac:dyDescent="0.25">
      <c r="A150" s="24" t="s">
        <v>721</v>
      </c>
      <c r="B150" s="24" t="s">
        <v>722</v>
      </c>
      <c r="C150" s="41">
        <v>0.99368990237547039</v>
      </c>
      <c r="D150" s="41"/>
      <c r="E150" s="52"/>
      <c r="F150" s="41">
        <f>C150</f>
        <v>0.99368990237547039</v>
      </c>
      <c r="G150" s="19"/>
    </row>
    <row r="151" spans="1:7" x14ac:dyDescent="0.25">
      <c r="A151" s="24" t="s">
        <v>723</v>
      </c>
      <c r="B151" s="24" t="s">
        <v>724</v>
      </c>
      <c r="C151" s="41">
        <f>1-C150</f>
        <v>6.3100976245296092E-3</v>
      </c>
      <c r="D151" s="41"/>
      <c r="E151" s="52"/>
      <c r="F151" s="41">
        <f>C151</f>
        <v>6.3100976245296092E-3</v>
      </c>
      <c r="G151" s="19"/>
    </row>
    <row r="152" spans="1:7" x14ac:dyDescent="0.25">
      <c r="A152" s="24" t="s">
        <v>725</v>
      </c>
      <c r="B152" s="24" t="s">
        <v>99</v>
      </c>
      <c r="C152" s="41">
        <v>0</v>
      </c>
      <c r="D152" s="41"/>
      <c r="E152" s="52"/>
      <c r="F152" s="41">
        <f>C152</f>
        <v>0</v>
      </c>
      <c r="G152" s="19"/>
    </row>
    <row r="153" spans="1:7" hidden="1" outlineLevel="1" x14ac:dyDescent="0.25">
      <c r="A153" s="24" t="s">
        <v>726</v>
      </c>
      <c r="B153" s="24"/>
      <c r="C153" s="41"/>
      <c r="D153" s="41"/>
      <c r="E153" s="52"/>
      <c r="F153" s="41"/>
      <c r="G153" s="19"/>
    </row>
    <row r="154" spans="1:7" hidden="1" outlineLevel="1" x14ac:dyDescent="0.25">
      <c r="A154" s="24" t="s">
        <v>727</v>
      </c>
      <c r="B154" s="24"/>
      <c r="C154" s="41"/>
      <c r="D154" s="41"/>
      <c r="E154" s="52"/>
      <c r="F154" s="41"/>
      <c r="G154" s="19"/>
    </row>
    <row r="155" spans="1:7" hidden="1" outlineLevel="1" x14ac:dyDescent="0.25">
      <c r="A155" s="24" t="s">
        <v>728</v>
      </c>
      <c r="B155" s="24"/>
      <c r="C155" s="41"/>
      <c r="D155" s="41"/>
      <c r="E155" s="52"/>
      <c r="F155" s="41"/>
      <c r="G155" s="19"/>
    </row>
    <row r="156" spans="1:7" hidden="1" outlineLevel="1" x14ac:dyDescent="0.25">
      <c r="A156" s="24" t="s">
        <v>729</v>
      </c>
      <c r="B156" s="24"/>
      <c r="C156" s="41"/>
      <c r="D156" s="41"/>
      <c r="E156" s="52"/>
      <c r="F156" s="41"/>
      <c r="G156" s="19"/>
    </row>
    <row r="157" spans="1:7" hidden="1" outlineLevel="1" x14ac:dyDescent="0.25">
      <c r="A157" s="24" t="s">
        <v>730</v>
      </c>
      <c r="B157" s="24"/>
      <c r="C157" s="41"/>
      <c r="D157" s="41"/>
      <c r="E157" s="52"/>
      <c r="F157" s="41"/>
      <c r="G157" s="19"/>
    </row>
    <row r="158" spans="1:7" hidden="1" outlineLevel="1" x14ac:dyDescent="0.25">
      <c r="A158" s="24" t="s">
        <v>731</v>
      </c>
      <c r="B158" s="24"/>
      <c r="C158" s="41"/>
      <c r="D158" s="41"/>
      <c r="E158" s="52"/>
      <c r="F158" s="41"/>
      <c r="G158" s="19"/>
    </row>
    <row r="159" spans="1:7" collapsed="1" x14ac:dyDescent="0.25">
      <c r="A159" s="35"/>
      <c r="B159" s="36" t="s">
        <v>732</v>
      </c>
      <c r="C159" s="35" t="s">
        <v>558</v>
      </c>
      <c r="D159" s="35" t="s">
        <v>559</v>
      </c>
      <c r="E159" s="45"/>
      <c r="F159" s="37" t="s">
        <v>523</v>
      </c>
      <c r="G159" s="37"/>
    </row>
    <row r="160" spans="1:7" x14ac:dyDescent="0.25">
      <c r="A160" s="24" t="s">
        <v>733</v>
      </c>
      <c r="B160" s="24" t="s">
        <v>734</v>
      </c>
      <c r="C160" s="41">
        <v>4.0203447539603385E-4</v>
      </c>
      <c r="D160" s="41"/>
      <c r="E160" s="52"/>
      <c r="F160" s="41">
        <f>C160</f>
        <v>4.0203447539603385E-4</v>
      </c>
      <c r="G160" s="19"/>
    </row>
    <row r="161" spans="1:7" x14ac:dyDescent="0.25">
      <c r="A161" s="24" t="s">
        <v>735</v>
      </c>
      <c r="B161" s="24" t="s">
        <v>736</v>
      </c>
      <c r="C161" s="41">
        <f>1-C160</f>
        <v>0.999597965524604</v>
      </c>
      <c r="D161" s="41"/>
      <c r="E161" s="52"/>
      <c r="F161" s="41">
        <f>C161</f>
        <v>0.999597965524604</v>
      </c>
      <c r="G161" s="19"/>
    </row>
    <row r="162" spans="1:7" x14ac:dyDescent="0.25">
      <c r="A162" s="24" t="s">
        <v>737</v>
      </c>
      <c r="B162" s="24" t="s">
        <v>99</v>
      </c>
      <c r="C162" s="41">
        <v>0</v>
      </c>
      <c r="D162" s="41"/>
      <c r="E162" s="52"/>
      <c r="F162" s="41">
        <f>C162</f>
        <v>0</v>
      </c>
      <c r="G162" s="19"/>
    </row>
    <row r="163" spans="1:7" hidden="1" outlineLevel="1" x14ac:dyDescent="0.25">
      <c r="A163" s="24" t="s">
        <v>738</v>
      </c>
      <c r="B163" s="24"/>
      <c r="C163" s="24"/>
      <c r="D163" s="24"/>
      <c r="E163" s="19"/>
      <c r="F163" s="24"/>
      <c r="G163" s="19"/>
    </row>
    <row r="164" spans="1:7" hidden="1" outlineLevel="1" x14ac:dyDescent="0.25">
      <c r="A164" s="24" t="s">
        <v>739</v>
      </c>
      <c r="B164" s="24"/>
      <c r="C164" s="24"/>
      <c r="D164" s="24"/>
      <c r="E164" s="19"/>
      <c r="F164" s="24"/>
      <c r="G164" s="19"/>
    </row>
    <row r="165" spans="1:7" hidden="1" outlineLevel="1" x14ac:dyDescent="0.25">
      <c r="A165" s="24" t="s">
        <v>740</v>
      </c>
      <c r="B165" s="24"/>
      <c r="C165" s="24"/>
      <c r="D165" s="24"/>
      <c r="E165" s="19"/>
      <c r="F165" s="24"/>
      <c r="G165" s="19"/>
    </row>
    <row r="166" spans="1:7" hidden="1" outlineLevel="1" x14ac:dyDescent="0.25">
      <c r="A166" s="24" t="s">
        <v>741</v>
      </c>
      <c r="B166" s="24"/>
      <c r="C166" s="24"/>
      <c r="D166" s="24"/>
      <c r="E166" s="19"/>
      <c r="F166" s="24"/>
      <c r="G166" s="19"/>
    </row>
    <row r="167" spans="1:7" hidden="1" outlineLevel="1" x14ac:dyDescent="0.25">
      <c r="A167" s="24" t="s">
        <v>742</v>
      </c>
      <c r="B167" s="24"/>
      <c r="C167" s="24"/>
      <c r="D167" s="24"/>
      <c r="E167" s="19"/>
      <c r="F167" s="24"/>
      <c r="G167" s="19"/>
    </row>
    <row r="168" spans="1:7" hidden="1" outlineLevel="1" x14ac:dyDescent="0.25">
      <c r="A168" s="24" t="s">
        <v>743</v>
      </c>
      <c r="B168" s="24"/>
      <c r="C168" s="24"/>
      <c r="D168" s="24"/>
      <c r="E168" s="19"/>
      <c r="F168" s="24"/>
      <c r="G168" s="19"/>
    </row>
    <row r="169" spans="1:7" collapsed="1" x14ac:dyDescent="0.25">
      <c r="A169" s="35"/>
      <c r="B169" s="36" t="s">
        <v>744</v>
      </c>
      <c r="C169" s="35" t="s">
        <v>558</v>
      </c>
      <c r="D169" s="35" t="s">
        <v>559</v>
      </c>
      <c r="E169" s="45"/>
      <c r="F169" s="37" t="s">
        <v>523</v>
      </c>
      <c r="G169" s="37"/>
    </row>
    <row r="170" spans="1:7" x14ac:dyDescent="0.25">
      <c r="A170" s="24" t="s">
        <v>745</v>
      </c>
      <c r="B170" s="53" t="s">
        <v>746</v>
      </c>
      <c r="C170" s="41">
        <v>6.6644876758540431E-2</v>
      </c>
      <c r="D170" s="41"/>
      <c r="E170" s="52"/>
      <c r="F170" s="41">
        <f>C170</f>
        <v>6.6644876758540431E-2</v>
      </c>
      <c r="G170" s="19"/>
    </row>
    <row r="171" spans="1:7" x14ac:dyDescent="0.25">
      <c r="A171" s="24" t="s">
        <v>747</v>
      </c>
      <c r="B171" s="53" t="s">
        <v>748</v>
      </c>
      <c r="C171" s="41">
        <v>0.14216922098714269</v>
      </c>
      <c r="D171" s="41"/>
      <c r="E171" s="52"/>
      <c r="F171" s="41">
        <f>C171</f>
        <v>0.14216922098714269</v>
      </c>
      <c r="G171" s="19"/>
    </row>
    <row r="172" spans="1:7" x14ac:dyDescent="0.25">
      <c r="A172" s="24" t="s">
        <v>749</v>
      </c>
      <c r="B172" s="53" t="s">
        <v>750</v>
      </c>
      <c r="C172" s="41">
        <v>0.1309352774476488</v>
      </c>
      <c r="D172" s="41"/>
      <c r="E172" s="41"/>
      <c r="F172" s="41">
        <f>C172</f>
        <v>0.1309352774476488</v>
      </c>
      <c r="G172" s="19"/>
    </row>
    <row r="173" spans="1:7" x14ac:dyDescent="0.25">
      <c r="A173" s="24" t="s">
        <v>751</v>
      </c>
      <c r="B173" s="53" t="s">
        <v>752</v>
      </c>
      <c r="C173" s="41">
        <v>0.29532780978277989</v>
      </c>
      <c r="D173" s="41"/>
      <c r="E173" s="41"/>
      <c r="F173" s="41">
        <f>C173</f>
        <v>0.29532780978277989</v>
      </c>
      <c r="G173" s="19"/>
    </row>
    <row r="174" spans="1:7" x14ac:dyDescent="0.25">
      <c r="A174" s="24" t="s">
        <v>753</v>
      </c>
      <c r="B174" s="53" t="s">
        <v>754</v>
      </c>
      <c r="C174" s="41">
        <v>0.36492281502388829</v>
      </c>
      <c r="D174" s="41"/>
      <c r="E174" s="41"/>
      <c r="F174" s="41">
        <f>C174</f>
        <v>0.36492281502388829</v>
      </c>
      <c r="G174" s="19"/>
    </row>
    <row r="175" spans="1:7" hidden="1" outlineLevel="1" x14ac:dyDescent="0.25">
      <c r="A175" s="24" t="s">
        <v>755</v>
      </c>
      <c r="B175" s="46"/>
      <c r="C175" s="41"/>
      <c r="D175" s="41"/>
      <c r="E175" s="41"/>
      <c r="F175" s="41"/>
      <c r="G175" s="19"/>
    </row>
    <row r="176" spans="1:7" hidden="1" outlineLevel="1" x14ac:dyDescent="0.25">
      <c r="A176" s="24" t="s">
        <v>756</v>
      </c>
      <c r="B176" s="46"/>
      <c r="C176" s="41"/>
      <c r="D176" s="41"/>
      <c r="E176" s="41"/>
      <c r="F176" s="41"/>
      <c r="G176" s="19"/>
    </row>
    <row r="177" spans="1:7" hidden="1" outlineLevel="1" x14ac:dyDescent="0.25">
      <c r="A177" s="24" t="s">
        <v>757</v>
      </c>
      <c r="B177" s="53"/>
      <c r="C177" s="41"/>
      <c r="D177" s="41"/>
      <c r="E177" s="41"/>
      <c r="F177" s="41"/>
      <c r="G177" s="19"/>
    </row>
    <row r="178" spans="1:7" hidden="1" outlineLevel="1" x14ac:dyDescent="0.25">
      <c r="A178" s="24" t="s">
        <v>758</v>
      </c>
      <c r="B178" s="53"/>
      <c r="C178" s="41"/>
      <c r="D178" s="41"/>
      <c r="E178" s="41"/>
      <c r="F178" s="41"/>
      <c r="G178" s="19"/>
    </row>
    <row r="179" spans="1:7" collapsed="1" x14ac:dyDescent="0.25">
      <c r="A179" s="35"/>
      <c r="B179" s="36" t="s">
        <v>759</v>
      </c>
      <c r="C179" s="35" t="s">
        <v>558</v>
      </c>
      <c r="D179" s="35" t="s">
        <v>559</v>
      </c>
      <c r="E179" s="45"/>
      <c r="F179" s="37" t="s">
        <v>523</v>
      </c>
      <c r="G179" s="37"/>
    </row>
    <row r="180" spans="1:7" x14ac:dyDescent="0.25">
      <c r="A180" s="24" t="s">
        <v>760</v>
      </c>
      <c r="B180" s="24" t="s">
        <v>761</v>
      </c>
      <c r="C180" s="41">
        <v>0</v>
      </c>
      <c r="D180" s="41"/>
      <c r="E180" s="52"/>
      <c r="F180" s="41">
        <f>C180</f>
        <v>0</v>
      </c>
      <c r="G180" s="19"/>
    </row>
    <row r="181" spans="1:7" hidden="1" outlineLevel="1" x14ac:dyDescent="0.25">
      <c r="A181" s="24" t="s">
        <v>762</v>
      </c>
      <c r="B181" s="54"/>
      <c r="C181" s="41"/>
      <c r="D181" s="41"/>
      <c r="E181" s="52"/>
      <c r="F181" s="41"/>
      <c r="G181" s="19"/>
    </row>
    <row r="182" spans="1:7" hidden="1" outlineLevel="1" x14ac:dyDescent="0.25">
      <c r="A182" s="24" t="s">
        <v>763</v>
      </c>
      <c r="B182" s="54"/>
      <c r="C182" s="41"/>
      <c r="D182" s="41"/>
      <c r="E182" s="52"/>
      <c r="F182" s="41"/>
      <c r="G182" s="19"/>
    </row>
    <row r="183" spans="1:7" hidden="1" outlineLevel="1" x14ac:dyDescent="0.25">
      <c r="A183" s="24" t="s">
        <v>764</v>
      </c>
      <c r="B183" s="54"/>
      <c r="C183" s="41"/>
      <c r="D183" s="41"/>
      <c r="E183" s="52"/>
      <c r="F183" s="41"/>
      <c r="G183" s="19"/>
    </row>
    <row r="184" spans="1:7" hidden="1" outlineLevel="1" x14ac:dyDescent="0.25">
      <c r="A184" s="24" t="s">
        <v>765</v>
      </c>
      <c r="B184" s="54"/>
      <c r="C184" s="41"/>
      <c r="D184" s="41"/>
      <c r="E184" s="52"/>
      <c r="F184" s="41"/>
      <c r="G184" s="19"/>
    </row>
    <row r="185" spans="1:7" ht="18.75" collapsed="1" x14ac:dyDescent="0.25">
      <c r="A185" s="55"/>
      <c r="B185" s="56" t="s">
        <v>520</v>
      </c>
      <c r="C185" s="55"/>
      <c r="D185" s="55"/>
      <c r="E185" s="55"/>
      <c r="F185" s="57"/>
      <c r="G185" s="57"/>
    </row>
    <row r="186" spans="1:7" x14ac:dyDescent="0.25">
      <c r="A186" s="35"/>
      <c r="B186" s="36" t="s">
        <v>766</v>
      </c>
      <c r="C186" s="35" t="s">
        <v>767</v>
      </c>
      <c r="D186" s="35" t="s">
        <v>768</v>
      </c>
      <c r="E186" s="45"/>
      <c r="F186" s="35" t="s">
        <v>558</v>
      </c>
      <c r="G186" s="35" t="s">
        <v>769</v>
      </c>
    </row>
    <row r="187" spans="1:7" x14ac:dyDescent="0.25">
      <c r="A187" s="24" t="s">
        <v>770</v>
      </c>
      <c r="B187" s="50" t="s">
        <v>771</v>
      </c>
      <c r="C187" s="38">
        <f>C214/D214*1000</f>
        <v>121.67918221126941</v>
      </c>
      <c r="D187" s="24"/>
      <c r="E187" s="58"/>
      <c r="F187" s="59"/>
      <c r="G187" s="59"/>
    </row>
    <row r="188" spans="1:7" x14ac:dyDescent="0.25">
      <c r="A188" s="58"/>
      <c r="B188" s="60"/>
      <c r="C188" s="58"/>
      <c r="D188" s="58"/>
      <c r="E188" s="58"/>
      <c r="F188" s="59"/>
      <c r="G188" s="59"/>
    </row>
    <row r="189" spans="1:7" x14ac:dyDescent="0.25">
      <c r="A189" s="24"/>
      <c r="B189" s="50" t="s">
        <v>772</v>
      </c>
      <c r="C189" s="58"/>
      <c r="D189" s="58"/>
      <c r="E189" s="58"/>
      <c r="F189" s="59"/>
      <c r="G189" s="59"/>
    </row>
    <row r="190" spans="1:7" x14ac:dyDescent="0.25">
      <c r="A190" s="24" t="s">
        <v>773</v>
      </c>
      <c r="B190" s="50" t="s">
        <v>774</v>
      </c>
      <c r="C190" s="38">
        <v>27644.61480155</v>
      </c>
      <c r="D190" s="61">
        <v>339818</v>
      </c>
      <c r="E190" s="58"/>
      <c r="F190" s="39">
        <f>C190/C$214</f>
        <v>0.54200467429951049</v>
      </c>
      <c r="G190" s="39">
        <f>D190/D$214</f>
        <v>0.81069062506709677</v>
      </c>
    </row>
    <row r="191" spans="1:7" x14ac:dyDescent="0.25">
      <c r="A191" s="24" t="s">
        <v>775</v>
      </c>
      <c r="B191" s="50" t="s">
        <v>776</v>
      </c>
      <c r="C191" s="38">
        <v>18976.970224230001</v>
      </c>
      <c r="D191" s="61">
        <v>69641</v>
      </c>
      <c r="E191" s="58"/>
      <c r="F191" s="39">
        <f t="shared" ref="F191:F195" si="1">C191/C$214</f>
        <v>0.3720654687870199</v>
      </c>
      <c r="G191" s="39">
        <f t="shared" ref="G191:G195" si="2">D191/D$214</f>
        <v>0.16613983314685415</v>
      </c>
    </row>
    <row r="192" spans="1:7" x14ac:dyDescent="0.25">
      <c r="A192" s="24" t="s">
        <v>777</v>
      </c>
      <c r="B192" s="50" t="s">
        <v>778</v>
      </c>
      <c r="C192" s="38">
        <v>4377.8877784699998</v>
      </c>
      <c r="D192" s="61">
        <v>9704</v>
      </c>
      <c r="E192" s="58"/>
      <c r="F192" s="39">
        <f t="shared" si="1"/>
        <v>8.5833557693717533E-2</v>
      </c>
      <c r="G192" s="39">
        <f t="shared" si="2"/>
        <v>2.3150456496274788E-2</v>
      </c>
    </row>
    <row r="193" spans="1:7" x14ac:dyDescent="0.25">
      <c r="A193" s="24" t="s">
        <v>779</v>
      </c>
      <c r="B193" s="50" t="s">
        <v>780</v>
      </c>
      <c r="C193" s="38">
        <v>4.9116824299999999</v>
      </c>
      <c r="D193" s="61">
        <v>8</v>
      </c>
      <c r="E193" s="58"/>
      <c r="F193" s="39">
        <f t="shared" si="1"/>
        <v>9.6299219752033377E-5</v>
      </c>
      <c r="G193" s="39">
        <f t="shared" si="2"/>
        <v>1.9085289774340304E-5</v>
      </c>
    </row>
    <row r="194" spans="1:7" x14ac:dyDescent="0.25">
      <c r="A194" s="24" t="s">
        <v>781</v>
      </c>
      <c r="B194" s="50" t="s">
        <v>782</v>
      </c>
      <c r="C194" s="38">
        <v>0</v>
      </c>
      <c r="D194" s="61">
        <v>0</v>
      </c>
      <c r="E194" s="58"/>
      <c r="F194" s="39">
        <f t="shared" si="1"/>
        <v>0</v>
      </c>
      <c r="G194" s="39">
        <f t="shared" si="2"/>
        <v>0</v>
      </c>
    </row>
    <row r="195" spans="1:7" x14ac:dyDescent="0.25">
      <c r="A195" s="24" t="s">
        <v>783</v>
      </c>
      <c r="B195" s="50" t="s">
        <v>784</v>
      </c>
      <c r="C195" s="38">
        <v>0</v>
      </c>
      <c r="D195" s="61">
        <v>0</v>
      </c>
      <c r="E195" s="58"/>
      <c r="F195" s="39">
        <f t="shared" si="1"/>
        <v>0</v>
      </c>
      <c r="G195" s="39">
        <f t="shared" si="2"/>
        <v>0</v>
      </c>
    </row>
    <row r="196" spans="1:7" x14ac:dyDescent="0.25">
      <c r="A196" s="24" t="s">
        <v>785</v>
      </c>
      <c r="B196" s="50"/>
      <c r="C196" s="38"/>
      <c r="D196" s="61"/>
      <c r="E196" s="58"/>
      <c r="F196" s="39"/>
      <c r="G196" s="39"/>
    </row>
    <row r="197" spans="1:7" x14ac:dyDescent="0.25">
      <c r="A197" s="24" t="s">
        <v>786</v>
      </c>
      <c r="B197" s="50"/>
      <c r="C197" s="38"/>
      <c r="D197" s="61"/>
      <c r="E197" s="58"/>
      <c r="F197" s="39"/>
      <c r="G197" s="39"/>
    </row>
    <row r="198" spans="1:7" x14ac:dyDescent="0.25">
      <c r="A198" s="24" t="s">
        <v>787</v>
      </c>
      <c r="B198" s="50"/>
      <c r="C198" s="38"/>
      <c r="D198" s="61"/>
      <c r="E198" s="58"/>
      <c r="F198" s="39"/>
      <c r="G198" s="39"/>
    </row>
    <row r="199" spans="1:7" x14ac:dyDescent="0.25">
      <c r="A199" s="24" t="s">
        <v>788</v>
      </c>
      <c r="B199" s="50"/>
      <c r="C199" s="38"/>
      <c r="D199" s="61"/>
      <c r="E199" s="50"/>
      <c r="F199" s="39"/>
      <c r="G199" s="39"/>
    </row>
    <row r="200" spans="1:7" x14ac:dyDescent="0.25">
      <c r="A200" s="24" t="s">
        <v>789</v>
      </c>
      <c r="B200" s="50"/>
      <c r="C200" s="38"/>
      <c r="D200" s="61"/>
      <c r="E200" s="50"/>
      <c r="F200" s="39"/>
      <c r="G200" s="39"/>
    </row>
    <row r="201" spans="1:7" x14ac:dyDescent="0.25">
      <c r="A201" s="24" t="s">
        <v>790</v>
      </c>
      <c r="B201" s="50"/>
      <c r="C201" s="38"/>
      <c r="D201" s="61"/>
      <c r="E201" s="50"/>
      <c r="F201" s="39"/>
      <c r="G201" s="39"/>
    </row>
    <row r="202" spans="1:7" x14ac:dyDescent="0.25">
      <c r="A202" s="24" t="s">
        <v>791</v>
      </c>
      <c r="B202" s="50"/>
      <c r="C202" s="38"/>
      <c r="D202" s="61"/>
      <c r="E202" s="50"/>
      <c r="F202" s="39"/>
      <c r="G202" s="39"/>
    </row>
    <row r="203" spans="1:7" x14ac:dyDescent="0.25">
      <c r="A203" s="24" t="s">
        <v>792</v>
      </c>
      <c r="B203" s="50"/>
      <c r="C203" s="38"/>
      <c r="D203" s="61"/>
      <c r="E203" s="50"/>
      <c r="F203" s="39"/>
      <c r="G203" s="39"/>
    </row>
    <row r="204" spans="1:7" x14ac:dyDescent="0.25">
      <c r="A204" s="24" t="s">
        <v>793</v>
      </c>
      <c r="B204" s="50"/>
      <c r="C204" s="38"/>
      <c r="D204" s="61"/>
      <c r="E204" s="50"/>
      <c r="F204" s="39"/>
      <c r="G204" s="39"/>
    </row>
    <row r="205" spans="1:7" x14ac:dyDescent="0.25">
      <c r="A205" s="24" t="s">
        <v>794</v>
      </c>
      <c r="B205" s="50"/>
      <c r="C205" s="38"/>
      <c r="D205" s="61"/>
      <c r="E205" s="24"/>
      <c r="F205" s="39"/>
      <c r="G205" s="39"/>
    </row>
    <row r="206" spans="1:7" x14ac:dyDescent="0.25">
      <c r="A206" s="24" t="s">
        <v>795</v>
      </c>
      <c r="B206" s="50"/>
      <c r="C206" s="38"/>
      <c r="D206" s="61"/>
      <c r="E206" s="62"/>
      <c r="F206" s="39"/>
      <c r="G206" s="39"/>
    </row>
    <row r="207" spans="1:7" x14ac:dyDescent="0.25">
      <c r="A207" s="24" t="s">
        <v>796</v>
      </c>
      <c r="B207" s="50"/>
      <c r="C207" s="38"/>
      <c r="D207" s="61"/>
      <c r="E207" s="62"/>
      <c r="F207" s="39"/>
      <c r="G207" s="39"/>
    </row>
    <row r="208" spans="1:7" x14ac:dyDescent="0.25">
      <c r="A208" s="24" t="s">
        <v>797</v>
      </c>
      <c r="B208" s="50"/>
      <c r="C208" s="38"/>
      <c r="D208" s="61"/>
      <c r="E208" s="62"/>
      <c r="F208" s="39"/>
      <c r="G208" s="39"/>
    </row>
    <row r="209" spans="1:7" x14ac:dyDescent="0.25">
      <c r="A209" s="24" t="s">
        <v>798</v>
      </c>
      <c r="B209" s="50"/>
      <c r="C209" s="38"/>
      <c r="D209" s="61"/>
      <c r="E209" s="62"/>
      <c r="F209" s="39"/>
      <c r="G209" s="39"/>
    </row>
    <row r="210" spans="1:7" x14ac:dyDescent="0.25">
      <c r="A210" s="24" t="s">
        <v>799</v>
      </c>
      <c r="B210" s="50"/>
      <c r="C210" s="38"/>
      <c r="D210" s="61"/>
      <c r="E210" s="62"/>
      <c r="F210" s="39"/>
      <c r="G210" s="39"/>
    </row>
    <row r="211" spans="1:7" x14ac:dyDescent="0.25">
      <c r="A211" s="24" t="s">
        <v>800</v>
      </c>
      <c r="B211" s="50"/>
      <c r="C211" s="38"/>
      <c r="D211" s="61"/>
      <c r="E211" s="62"/>
      <c r="F211" s="39"/>
      <c r="G211" s="39"/>
    </row>
    <row r="212" spans="1:7" x14ac:dyDescent="0.25">
      <c r="A212" s="24" t="s">
        <v>801</v>
      </c>
      <c r="B212" s="50"/>
      <c r="C212" s="38"/>
      <c r="D212" s="61"/>
      <c r="E212" s="62"/>
      <c r="F212" s="39"/>
      <c r="G212" s="39"/>
    </row>
    <row r="213" spans="1:7" x14ac:dyDescent="0.25">
      <c r="A213" s="24" t="s">
        <v>802</v>
      </c>
      <c r="B213" s="50"/>
      <c r="C213" s="38"/>
      <c r="D213" s="61"/>
      <c r="E213" s="62"/>
      <c r="F213" s="39"/>
      <c r="G213" s="39"/>
    </row>
    <row r="214" spans="1:7" x14ac:dyDescent="0.25">
      <c r="A214" s="24" t="s">
        <v>803</v>
      </c>
      <c r="B214" s="63" t="s">
        <v>101</v>
      </c>
      <c r="C214" s="64">
        <f>SUM(C190:C195)</f>
        <v>51004.384486680006</v>
      </c>
      <c r="D214" s="65">
        <f>SUM(D190:D195)</f>
        <v>419171</v>
      </c>
      <c r="E214" s="62"/>
      <c r="F214" s="66">
        <f>SUM(F190:F195)</f>
        <v>0.99999999999999989</v>
      </c>
      <c r="G214" s="66">
        <f>SUM(G190:G195)</f>
        <v>1</v>
      </c>
    </row>
    <row r="215" spans="1:7" x14ac:dyDescent="0.25">
      <c r="A215" s="35"/>
      <c r="B215" s="67" t="s">
        <v>804</v>
      </c>
      <c r="C215" s="35" t="s">
        <v>767</v>
      </c>
      <c r="D215" s="35" t="s">
        <v>768</v>
      </c>
      <c r="E215" s="45"/>
      <c r="F215" s="35" t="s">
        <v>558</v>
      </c>
      <c r="G215" s="35" t="s">
        <v>769</v>
      </c>
    </row>
    <row r="216" spans="1:7" x14ac:dyDescent="0.25">
      <c r="A216" s="24" t="s">
        <v>805</v>
      </c>
      <c r="B216" s="24" t="s">
        <v>806</v>
      </c>
      <c r="C216" s="41">
        <v>0.66839819987980731</v>
      </c>
      <c r="D216" s="24"/>
      <c r="E216" s="24"/>
      <c r="F216" s="47"/>
      <c r="G216" s="47"/>
    </row>
    <row r="217" spans="1:7" x14ac:dyDescent="0.25">
      <c r="A217" s="24"/>
      <c r="B217" s="24"/>
      <c r="C217" s="24"/>
      <c r="D217" s="24"/>
      <c r="E217" s="24"/>
      <c r="F217" s="47"/>
      <c r="G217" s="47"/>
    </row>
    <row r="218" spans="1:7" x14ac:dyDescent="0.25">
      <c r="A218" s="24"/>
      <c r="B218" s="50" t="s">
        <v>807</v>
      </c>
      <c r="C218" s="24"/>
      <c r="D218" s="24"/>
      <c r="E218" s="24"/>
      <c r="F218" s="47"/>
      <c r="G218" s="47"/>
    </row>
    <row r="219" spans="1:7" x14ac:dyDescent="0.25">
      <c r="A219" s="24" t="s">
        <v>808</v>
      </c>
      <c r="B219" s="24" t="s">
        <v>809</v>
      </c>
      <c r="C219" s="38">
        <v>7860.8264633099998</v>
      </c>
      <c r="D219" s="61">
        <v>144712</v>
      </c>
      <c r="E219" s="24"/>
      <c r="F219" s="39">
        <f>C219/C$227</f>
        <v>0.15412060242316789</v>
      </c>
      <c r="G219" s="39">
        <f>D219/D$227</f>
        <v>0.34523380672804177</v>
      </c>
    </row>
    <row r="220" spans="1:7" x14ac:dyDescent="0.25">
      <c r="A220" s="24" t="s">
        <v>810</v>
      </c>
      <c r="B220" s="24" t="s">
        <v>811</v>
      </c>
      <c r="C220" s="38">
        <v>4837.58259094</v>
      </c>
      <c r="D220" s="61">
        <v>46134</v>
      </c>
      <c r="E220" s="24"/>
      <c r="F220" s="39">
        <f t="shared" ref="F220:G233" si="3">C220/C$227</f>
        <v>9.4846406630068325E-2</v>
      </c>
      <c r="G220" s="39">
        <f t="shared" si="3"/>
        <v>0.11006009480617696</v>
      </c>
    </row>
    <row r="221" spans="1:7" x14ac:dyDescent="0.25">
      <c r="A221" s="24" t="s">
        <v>812</v>
      </c>
      <c r="B221" s="24" t="s">
        <v>813</v>
      </c>
      <c r="C221" s="38">
        <v>5877.4135543100001</v>
      </c>
      <c r="D221" s="61">
        <v>48114</v>
      </c>
      <c r="E221" s="24"/>
      <c r="F221" s="39">
        <f t="shared" si="3"/>
        <v>0.11523349636431571</v>
      </c>
      <c r="G221" s="39">
        <f t="shared" si="3"/>
        <v>0.11478370402532619</v>
      </c>
    </row>
    <row r="222" spans="1:7" x14ac:dyDescent="0.25">
      <c r="A222" s="24" t="s">
        <v>814</v>
      </c>
      <c r="B222" s="24" t="s">
        <v>815</v>
      </c>
      <c r="C222" s="38">
        <v>6685.0243799500004</v>
      </c>
      <c r="D222" s="61">
        <v>46536</v>
      </c>
      <c r="E222" s="24"/>
      <c r="F222" s="39">
        <f t="shared" si="3"/>
        <v>0.13106764148277922</v>
      </c>
      <c r="G222" s="39">
        <f t="shared" si="3"/>
        <v>0.11101913061733755</v>
      </c>
    </row>
    <row r="223" spans="1:7" x14ac:dyDescent="0.25">
      <c r="A223" s="24" t="s">
        <v>816</v>
      </c>
      <c r="B223" s="24" t="s">
        <v>817</v>
      </c>
      <c r="C223" s="38">
        <v>7329.3864982699997</v>
      </c>
      <c r="D223" s="61">
        <v>43939</v>
      </c>
      <c r="E223" s="24"/>
      <c r="F223" s="39">
        <f t="shared" si="3"/>
        <v>0.14370110671924879</v>
      </c>
      <c r="G223" s="39">
        <f t="shared" si="3"/>
        <v>0.10482356842434233</v>
      </c>
    </row>
    <row r="224" spans="1:7" x14ac:dyDescent="0.25">
      <c r="A224" s="24" t="s">
        <v>818</v>
      </c>
      <c r="B224" s="24" t="s">
        <v>819</v>
      </c>
      <c r="C224" s="38">
        <v>8886.2011883800005</v>
      </c>
      <c r="D224" s="61">
        <v>45448</v>
      </c>
      <c r="E224" s="24"/>
      <c r="F224" s="39">
        <f t="shared" si="3"/>
        <v>0.17422426087115447</v>
      </c>
      <c r="G224" s="39">
        <f t="shared" si="3"/>
        <v>0.10842353120802728</v>
      </c>
    </row>
    <row r="225" spans="1:7" x14ac:dyDescent="0.25">
      <c r="A225" s="24" t="s">
        <v>820</v>
      </c>
      <c r="B225" s="24" t="s">
        <v>821</v>
      </c>
      <c r="C225" s="38">
        <v>8546.2989243600005</v>
      </c>
      <c r="D225" s="61">
        <v>39039</v>
      </c>
      <c r="E225" s="24"/>
      <c r="F225" s="39">
        <f t="shared" si="3"/>
        <v>0.16756008351775917</v>
      </c>
      <c r="G225" s="39">
        <f t="shared" si="3"/>
        <v>9.3133828437558894E-2</v>
      </c>
    </row>
    <row r="226" spans="1:7" x14ac:dyDescent="0.25">
      <c r="A226" s="24" t="s">
        <v>822</v>
      </c>
      <c r="B226" s="24" t="s">
        <v>823</v>
      </c>
      <c r="C226" s="38">
        <f>SUM(C228:C233)</f>
        <v>981.65088716000014</v>
      </c>
      <c r="D226" s="61">
        <f>SUM(D228:D233)</f>
        <v>5249</v>
      </c>
      <c r="E226" s="24"/>
      <c r="F226" s="39">
        <f>SUM(F228:F233)</f>
        <v>1.9246401991506477E-2</v>
      </c>
      <c r="G226" s="39">
        <f>SUM(G228:G233)</f>
        <v>1.2522335753189033E-2</v>
      </c>
    </row>
    <row r="227" spans="1:7" x14ac:dyDescent="0.25">
      <c r="A227" s="24" t="s">
        <v>824</v>
      </c>
      <c r="B227" s="63" t="s">
        <v>101</v>
      </c>
      <c r="C227" s="38">
        <f>SUM(C219:C226)</f>
        <v>51004.384486679999</v>
      </c>
      <c r="D227" s="61">
        <f>SUM(D219:D226)</f>
        <v>419171</v>
      </c>
      <c r="E227" s="24"/>
      <c r="F227" s="41">
        <f>SUM(F219:F226)</f>
        <v>1</v>
      </c>
      <c r="G227" s="41">
        <f>SUM(G219:G226)</f>
        <v>1</v>
      </c>
    </row>
    <row r="228" spans="1:7" outlineLevel="1" x14ac:dyDescent="0.25">
      <c r="A228" s="24" t="s">
        <v>825</v>
      </c>
      <c r="B228" s="42" t="s">
        <v>826</v>
      </c>
      <c r="C228" s="38">
        <v>926.67887138000003</v>
      </c>
      <c r="D228" s="61">
        <v>4913</v>
      </c>
      <c r="E228" s="24"/>
      <c r="F228" s="39">
        <f t="shared" si="3"/>
        <v>1.8168611987112716E-2</v>
      </c>
      <c r="G228" s="39">
        <f t="shared" si="3"/>
        <v>1.172075358266674E-2</v>
      </c>
    </row>
    <row r="229" spans="1:7" outlineLevel="1" x14ac:dyDescent="0.25">
      <c r="A229" s="24" t="s">
        <v>827</v>
      </c>
      <c r="B229" s="42" t="s">
        <v>828</v>
      </c>
      <c r="C229" s="38">
        <v>48.519408689999999</v>
      </c>
      <c r="D229" s="61">
        <v>306</v>
      </c>
      <c r="E229" s="24"/>
      <c r="F229" s="39">
        <f t="shared" si="3"/>
        <v>9.5127917292426179E-4</v>
      </c>
      <c r="G229" s="39">
        <f t="shared" si="3"/>
        <v>7.3001233386851664E-4</v>
      </c>
    </row>
    <row r="230" spans="1:7" outlineLevel="1" x14ac:dyDescent="0.25">
      <c r="A230" s="24" t="s">
        <v>829</v>
      </c>
      <c r="B230" s="42" t="s">
        <v>830</v>
      </c>
      <c r="C230" s="38">
        <v>4.9635139600000002</v>
      </c>
      <c r="D230" s="61">
        <v>22</v>
      </c>
      <c r="E230" s="24"/>
      <c r="F230" s="39">
        <f t="shared" si="3"/>
        <v>9.7315436897316975E-5</v>
      </c>
      <c r="G230" s="39">
        <f t="shared" si="3"/>
        <v>5.2484546879435842E-5</v>
      </c>
    </row>
    <row r="231" spans="1:7" outlineLevel="1" x14ac:dyDescent="0.25">
      <c r="A231" s="24" t="s">
        <v>831</v>
      </c>
      <c r="B231" s="42" t="s">
        <v>832</v>
      </c>
      <c r="C231" s="38">
        <v>0.22118206000000001</v>
      </c>
      <c r="D231" s="61">
        <v>1</v>
      </c>
      <c r="E231" s="24"/>
      <c r="F231" s="39">
        <f t="shared" si="3"/>
        <v>4.3365303243246197E-6</v>
      </c>
      <c r="G231" s="39">
        <f t="shared" si="3"/>
        <v>2.3856612217925379E-6</v>
      </c>
    </row>
    <row r="232" spans="1:7" outlineLevel="1" x14ac:dyDescent="0.25">
      <c r="A232" s="24" t="s">
        <v>833</v>
      </c>
      <c r="B232" s="42" t="s">
        <v>834</v>
      </c>
      <c r="C232" s="38">
        <v>0.68244875999999999</v>
      </c>
      <c r="D232" s="61">
        <v>2</v>
      </c>
      <c r="E232" s="24"/>
      <c r="F232" s="39">
        <f t="shared" si="3"/>
        <v>1.3380197935301508E-5</v>
      </c>
      <c r="G232" s="39">
        <f t="shared" si="3"/>
        <v>4.7713224435850759E-6</v>
      </c>
    </row>
    <row r="233" spans="1:7" outlineLevel="1" x14ac:dyDescent="0.25">
      <c r="A233" s="24" t="s">
        <v>835</v>
      </c>
      <c r="B233" s="42" t="s">
        <v>836</v>
      </c>
      <c r="C233" s="38">
        <v>0.58546231000000004</v>
      </c>
      <c r="D233" s="61">
        <v>5</v>
      </c>
      <c r="E233" s="24"/>
      <c r="F233" s="39">
        <f t="shared" si="3"/>
        <v>1.1478666312557813E-5</v>
      </c>
      <c r="G233" s="39">
        <f t="shared" si="3"/>
        <v>1.1928306108962691E-5</v>
      </c>
    </row>
    <row r="234" spans="1:7" outlineLevel="1" x14ac:dyDescent="0.25">
      <c r="A234" s="24" t="s">
        <v>837</v>
      </c>
      <c r="B234" s="42"/>
      <c r="C234" s="24"/>
      <c r="D234" s="24"/>
      <c r="E234" s="24"/>
      <c r="F234" s="39"/>
      <c r="G234" s="39"/>
    </row>
    <row r="235" spans="1:7" outlineLevel="1" x14ac:dyDescent="0.25">
      <c r="A235" s="24" t="s">
        <v>838</v>
      </c>
      <c r="B235" s="42"/>
      <c r="C235" s="24"/>
      <c r="D235" s="24"/>
      <c r="E235" s="24"/>
      <c r="F235" s="39"/>
      <c r="G235" s="39"/>
    </row>
    <row r="236" spans="1:7" outlineLevel="1" x14ac:dyDescent="0.25">
      <c r="A236" s="24" t="s">
        <v>839</v>
      </c>
      <c r="B236" s="42"/>
      <c r="C236" s="24"/>
      <c r="D236" s="24"/>
      <c r="E236" s="24"/>
      <c r="F236" s="39"/>
      <c r="G236" s="39"/>
    </row>
    <row r="237" spans="1:7" x14ac:dyDescent="0.25">
      <c r="A237" s="35"/>
      <c r="B237" s="67" t="s">
        <v>840</v>
      </c>
      <c r="C237" s="35" t="s">
        <v>767</v>
      </c>
      <c r="D237" s="35" t="s">
        <v>768</v>
      </c>
      <c r="E237" s="45"/>
      <c r="F237" s="35" t="s">
        <v>558</v>
      </c>
      <c r="G237" s="35" t="s">
        <v>769</v>
      </c>
    </row>
    <row r="238" spans="1:7" x14ac:dyDescent="0.25">
      <c r="A238" s="24" t="s">
        <v>841</v>
      </c>
      <c r="B238" s="24" t="s">
        <v>806</v>
      </c>
      <c r="C238" s="41">
        <v>0.57615805579329216</v>
      </c>
      <c r="D238" s="24"/>
      <c r="E238" s="24"/>
      <c r="F238" s="47"/>
      <c r="G238" s="47"/>
    </row>
    <row r="239" spans="1:7" x14ac:dyDescent="0.25">
      <c r="A239" s="24"/>
      <c r="B239" s="24"/>
      <c r="C239" s="24"/>
      <c r="D239" s="24"/>
      <c r="E239" s="24"/>
      <c r="F239" s="47"/>
      <c r="G239" s="47"/>
    </row>
    <row r="240" spans="1:7" x14ac:dyDescent="0.25">
      <c r="A240" s="24"/>
      <c r="B240" s="50" t="s">
        <v>807</v>
      </c>
      <c r="C240" s="24"/>
      <c r="D240" s="24"/>
      <c r="E240" s="24"/>
      <c r="F240" s="47"/>
      <c r="G240" s="47"/>
    </row>
    <row r="241" spans="1:7" x14ac:dyDescent="0.25">
      <c r="A241" s="24" t="s">
        <v>842</v>
      </c>
      <c r="B241" s="24" t="s">
        <v>809</v>
      </c>
      <c r="C241" s="38">
        <v>12051.103240640001</v>
      </c>
      <c r="D241" s="61">
        <v>188282</v>
      </c>
      <c r="E241" s="24"/>
      <c r="F241" s="39">
        <f>C241/C$249</f>
        <v>0.23627582926301552</v>
      </c>
      <c r="G241" s="39">
        <f>D241/D$249</f>
        <v>0.44917706616154268</v>
      </c>
    </row>
    <row r="242" spans="1:7" x14ac:dyDescent="0.25">
      <c r="A242" s="24" t="s">
        <v>843</v>
      </c>
      <c r="B242" s="24" t="s">
        <v>811</v>
      </c>
      <c r="C242" s="38">
        <v>6805.2868666699997</v>
      </c>
      <c r="D242" s="61">
        <v>56313</v>
      </c>
      <c r="E242" s="24"/>
      <c r="F242" s="39">
        <f t="shared" ref="F242:G247" si="4">C242/C$249</f>
        <v>0.13342552674951361</v>
      </c>
      <c r="G242" s="39">
        <f t="shared" si="4"/>
        <v>0.1343437403828032</v>
      </c>
    </row>
    <row r="243" spans="1:7" x14ac:dyDescent="0.25">
      <c r="A243" s="24" t="s">
        <v>844</v>
      </c>
      <c r="B243" s="24" t="s">
        <v>813</v>
      </c>
      <c r="C243" s="38">
        <v>7508.8910353000001</v>
      </c>
      <c r="D243" s="61">
        <v>51395</v>
      </c>
      <c r="E243" s="24"/>
      <c r="F243" s="39">
        <f t="shared" si="4"/>
        <v>0.14722050096028463</v>
      </c>
      <c r="G243" s="39">
        <f t="shared" si="4"/>
        <v>0.12261105849402749</v>
      </c>
    </row>
    <row r="244" spans="1:7" x14ac:dyDescent="0.25">
      <c r="A244" s="24" t="s">
        <v>845</v>
      </c>
      <c r="B244" s="24" t="s">
        <v>815</v>
      </c>
      <c r="C244" s="38">
        <v>7641.1847041299998</v>
      </c>
      <c r="D244" s="61">
        <v>44184</v>
      </c>
      <c r="E244" s="24"/>
      <c r="F244" s="39">
        <f t="shared" si="4"/>
        <v>0.14981427147945539</v>
      </c>
      <c r="G244" s="39">
        <f t="shared" si="4"/>
        <v>0.10540805542368151</v>
      </c>
    </row>
    <row r="245" spans="1:7" x14ac:dyDescent="0.25">
      <c r="A245" s="24" t="s">
        <v>846</v>
      </c>
      <c r="B245" s="24" t="s">
        <v>817</v>
      </c>
      <c r="C245" s="38">
        <v>7640.3319161700001</v>
      </c>
      <c r="D245" s="61">
        <v>38742</v>
      </c>
      <c r="E245" s="24"/>
      <c r="F245" s="39">
        <f t="shared" si="4"/>
        <v>0.14979755158432123</v>
      </c>
      <c r="G245" s="39">
        <f t="shared" si="4"/>
        <v>9.2425287054686514E-2</v>
      </c>
    </row>
    <row r="246" spans="1:7" x14ac:dyDescent="0.25">
      <c r="A246" s="24" t="s">
        <v>847</v>
      </c>
      <c r="B246" s="24" t="s">
        <v>819</v>
      </c>
      <c r="C246" s="38">
        <v>5879.12110803</v>
      </c>
      <c r="D246" s="61">
        <v>26593</v>
      </c>
      <c r="E246" s="24"/>
      <c r="F246" s="39">
        <f t="shared" si="4"/>
        <v>0.11526697493164252</v>
      </c>
      <c r="G246" s="39">
        <f t="shared" si="4"/>
        <v>6.3441888871128962E-2</v>
      </c>
    </row>
    <row r="247" spans="1:7" x14ac:dyDescent="0.25">
      <c r="A247" s="24" t="s">
        <v>848</v>
      </c>
      <c r="B247" s="24" t="s">
        <v>821</v>
      </c>
      <c r="C247" s="38">
        <v>3478.46561574</v>
      </c>
      <c r="D247" s="61">
        <v>13662</v>
      </c>
      <c r="E247" s="24"/>
      <c r="F247" s="39">
        <f t="shared" si="4"/>
        <v>6.8199345031767125E-2</v>
      </c>
      <c r="G247" s="39">
        <f t="shared" si="4"/>
        <v>3.2592903612129659E-2</v>
      </c>
    </row>
    <row r="248" spans="1:7" x14ac:dyDescent="0.25">
      <c r="A248" s="24" t="s">
        <v>849</v>
      </c>
      <c r="B248" s="24" t="s">
        <v>823</v>
      </c>
      <c r="C248" s="38">
        <f>SUM(C250:C255)</f>
        <v>0</v>
      </c>
      <c r="D248" s="61">
        <f>SUM(D250:D255)</f>
        <v>0</v>
      </c>
      <c r="E248" s="24"/>
      <c r="F248" s="47">
        <f>SUM(F250:F255)</f>
        <v>0</v>
      </c>
      <c r="G248" s="47">
        <f>SUM(G250:G255)</f>
        <v>0</v>
      </c>
    </row>
    <row r="249" spans="1:7" x14ac:dyDescent="0.25">
      <c r="A249" s="24" t="s">
        <v>850</v>
      </c>
      <c r="B249" s="63" t="s">
        <v>101</v>
      </c>
      <c r="C249" s="38">
        <f>SUM(C241:C248)</f>
        <v>51004.384486679999</v>
      </c>
      <c r="D249" s="61">
        <f>SUM(D241:D248)</f>
        <v>419171</v>
      </c>
      <c r="E249" s="24"/>
      <c r="F249" s="47">
        <f>SUM(F241:F248)</f>
        <v>1</v>
      </c>
      <c r="G249" s="47">
        <f>SUM(G241:G248)</f>
        <v>1.0000000000000002</v>
      </c>
    </row>
    <row r="250" spans="1:7" outlineLevel="1" x14ac:dyDescent="0.25">
      <c r="A250" s="24" t="s">
        <v>851</v>
      </c>
      <c r="B250" s="42" t="s">
        <v>826</v>
      </c>
      <c r="C250" s="38">
        <v>0</v>
      </c>
      <c r="D250" s="61">
        <v>0</v>
      </c>
      <c r="E250" s="24"/>
      <c r="F250" s="39">
        <f t="shared" ref="F250:G255" si="5">C250/C$249</f>
        <v>0</v>
      </c>
      <c r="G250" s="39">
        <f t="shared" si="5"/>
        <v>0</v>
      </c>
    </row>
    <row r="251" spans="1:7" outlineLevel="1" x14ac:dyDescent="0.25">
      <c r="A251" s="24" t="s">
        <v>852</v>
      </c>
      <c r="B251" s="42" t="s">
        <v>828</v>
      </c>
      <c r="C251" s="38">
        <v>0</v>
      </c>
      <c r="D251" s="61">
        <v>0</v>
      </c>
      <c r="E251" s="24"/>
      <c r="F251" s="39">
        <f t="shared" si="5"/>
        <v>0</v>
      </c>
      <c r="G251" s="39">
        <f t="shared" si="5"/>
        <v>0</v>
      </c>
    </row>
    <row r="252" spans="1:7" outlineLevel="1" x14ac:dyDescent="0.25">
      <c r="A252" s="24" t="s">
        <v>853</v>
      </c>
      <c r="B252" s="42" t="s">
        <v>830</v>
      </c>
      <c r="C252" s="38">
        <v>0</v>
      </c>
      <c r="D252" s="61">
        <v>0</v>
      </c>
      <c r="E252" s="24"/>
      <c r="F252" s="39">
        <f t="shared" si="5"/>
        <v>0</v>
      </c>
      <c r="G252" s="39">
        <f t="shared" si="5"/>
        <v>0</v>
      </c>
    </row>
    <row r="253" spans="1:7" outlineLevel="1" x14ac:dyDescent="0.25">
      <c r="A253" s="24" t="s">
        <v>854</v>
      </c>
      <c r="B253" s="42" t="s">
        <v>832</v>
      </c>
      <c r="C253" s="38">
        <v>0</v>
      </c>
      <c r="D253" s="61">
        <v>0</v>
      </c>
      <c r="E253" s="24"/>
      <c r="F253" s="39">
        <f t="shared" si="5"/>
        <v>0</v>
      </c>
      <c r="G253" s="39">
        <f t="shared" si="5"/>
        <v>0</v>
      </c>
    </row>
    <row r="254" spans="1:7" outlineLevel="1" x14ac:dyDescent="0.25">
      <c r="A254" s="24" t="s">
        <v>855</v>
      </c>
      <c r="B254" s="42" t="s">
        <v>834</v>
      </c>
      <c r="C254" s="38">
        <v>0</v>
      </c>
      <c r="D254" s="61">
        <v>0</v>
      </c>
      <c r="E254" s="24"/>
      <c r="F254" s="39">
        <f t="shared" si="5"/>
        <v>0</v>
      </c>
      <c r="G254" s="39">
        <f t="shared" si="5"/>
        <v>0</v>
      </c>
    </row>
    <row r="255" spans="1:7" outlineLevel="1" x14ac:dyDescent="0.25">
      <c r="A255" s="24" t="s">
        <v>856</v>
      </c>
      <c r="B255" s="42" t="s">
        <v>836</v>
      </c>
      <c r="C255" s="38">
        <v>0</v>
      </c>
      <c r="D255" s="61">
        <v>0</v>
      </c>
      <c r="E255" s="24"/>
      <c r="F255" s="39">
        <f t="shared" si="5"/>
        <v>0</v>
      </c>
      <c r="G255" s="39">
        <f t="shared" si="5"/>
        <v>0</v>
      </c>
    </row>
    <row r="256" spans="1:7" outlineLevel="1" x14ac:dyDescent="0.25">
      <c r="A256" s="24" t="s">
        <v>857</v>
      </c>
      <c r="B256" s="42"/>
      <c r="C256" s="24"/>
      <c r="D256" s="24"/>
      <c r="E256" s="24"/>
      <c r="F256" s="68"/>
      <c r="G256" s="68"/>
    </row>
    <row r="257" spans="1:7" outlineLevel="1" x14ac:dyDescent="0.25">
      <c r="A257" s="24" t="s">
        <v>858</v>
      </c>
      <c r="B257" s="42"/>
      <c r="C257" s="24"/>
      <c r="D257" s="24"/>
      <c r="E257" s="24"/>
      <c r="F257" s="68"/>
      <c r="G257" s="68"/>
    </row>
    <row r="258" spans="1:7" outlineLevel="1" x14ac:dyDescent="0.25">
      <c r="A258" s="24" t="s">
        <v>859</v>
      </c>
      <c r="B258" s="42"/>
      <c r="C258" s="24"/>
      <c r="D258" s="24"/>
      <c r="E258" s="24"/>
      <c r="F258" s="68"/>
      <c r="G258" s="68"/>
    </row>
    <row r="259" spans="1:7" x14ac:dyDescent="0.25">
      <c r="A259" s="35"/>
      <c r="B259" s="67" t="s">
        <v>860</v>
      </c>
      <c r="C259" s="35" t="s">
        <v>558</v>
      </c>
      <c r="D259" s="35"/>
      <c r="E259" s="45"/>
      <c r="F259" s="35"/>
      <c r="G259" s="35"/>
    </row>
    <row r="260" spans="1:7" x14ac:dyDescent="0.25">
      <c r="A260" s="24" t="s">
        <v>861</v>
      </c>
      <c r="B260" s="24" t="s">
        <v>862</v>
      </c>
      <c r="C260" s="41">
        <v>0.78589649032286912</v>
      </c>
      <c r="D260" s="24"/>
      <c r="E260" s="62"/>
      <c r="F260" s="62"/>
      <c r="G260" s="62"/>
    </row>
    <row r="261" spans="1:7" x14ac:dyDescent="0.25">
      <c r="A261" s="24" t="s">
        <v>863</v>
      </c>
      <c r="B261" s="24" t="s">
        <v>864</v>
      </c>
      <c r="C261" s="41">
        <v>4.3513132934279303E-2</v>
      </c>
      <c r="D261" s="24"/>
      <c r="E261" s="62"/>
      <c r="F261" s="62"/>
      <c r="G261" s="19"/>
    </row>
    <row r="262" spans="1:7" x14ac:dyDescent="0.25">
      <c r="A262" s="24" t="s">
        <v>865</v>
      </c>
      <c r="B262" s="24" t="s">
        <v>866</v>
      </c>
      <c r="C262" s="41">
        <v>0.16909994260204061</v>
      </c>
      <c r="D262" s="24"/>
      <c r="E262" s="62"/>
      <c r="F262" s="62"/>
      <c r="G262" s="19"/>
    </row>
    <row r="263" spans="1:7" x14ac:dyDescent="0.25">
      <c r="A263" s="24" t="s">
        <v>867</v>
      </c>
      <c r="B263" s="24" t="s">
        <v>868</v>
      </c>
      <c r="C263" s="41">
        <v>0</v>
      </c>
      <c r="D263" s="24"/>
      <c r="E263" s="62"/>
      <c r="F263" s="62"/>
      <c r="G263" s="19"/>
    </row>
    <row r="264" spans="1:7" x14ac:dyDescent="0.25">
      <c r="A264" s="24" t="s">
        <v>869</v>
      </c>
      <c r="B264" s="50" t="s">
        <v>870</v>
      </c>
      <c r="C264" s="41">
        <v>0</v>
      </c>
      <c r="D264" s="58"/>
      <c r="E264" s="58"/>
      <c r="F264" s="59"/>
      <c r="G264" s="59"/>
    </row>
    <row r="265" spans="1:7" x14ac:dyDescent="0.25">
      <c r="A265" s="24" t="s">
        <v>871</v>
      </c>
      <c r="B265" s="24" t="s">
        <v>99</v>
      </c>
      <c r="C265" s="41"/>
      <c r="D265" s="24"/>
      <c r="E265" s="62"/>
      <c r="F265" s="62"/>
      <c r="G265" s="19"/>
    </row>
    <row r="266" spans="1:7" hidden="1" outlineLevel="1" x14ac:dyDescent="0.25">
      <c r="A266" s="24" t="s">
        <v>872</v>
      </c>
      <c r="B266" s="42" t="s">
        <v>873</v>
      </c>
      <c r="C266" s="69"/>
      <c r="D266" s="24"/>
      <c r="E266" s="62"/>
      <c r="F266" s="62"/>
      <c r="G266" s="19"/>
    </row>
    <row r="267" spans="1:7" hidden="1" outlineLevel="1" x14ac:dyDescent="0.25">
      <c r="A267" s="24" t="s">
        <v>874</v>
      </c>
      <c r="B267" s="42" t="s">
        <v>875</v>
      </c>
      <c r="C267" s="41"/>
      <c r="D267" s="24"/>
      <c r="E267" s="62"/>
      <c r="F267" s="62"/>
      <c r="G267" s="19"/>
    </row>
    <row r="268" spans="1:7" hidden="1" outlineLevel="1" x14ac:dyDescent="0.25">
      <c r="A268" s="24" t="s">
        <v>876</v>
      </c>
      <c r="B268" s="42" t="s">
        <v>877</v>
      </c>
      <c r="C268" s="41"/>
      <c r="D268" s="24"/>
      <c r="E268" s="62"/>
      <c r="F268" s="62"/>
      <c r="G268" s="19"/>
    </row>
    <row r="269" spans="1:7" hidden="1" outlineLevel="1" x14ac:dyDescent="0.25">
      <c r="A269" s="24" t="s">
        <v>878</v>
      </c>
      <c r="B269" s="42" t="s">
        <v>879</v>
      </c>
      <c r="C269" s="41"/>
      <c r="D269" s="24"/>
      <c r="E269" s="62"/>
      <c r="F269" s="62"/>
      <c r="G269" s="19"/>
    </row>
    <row r="270" spans="1:7" hidden="1" outlineLevel="1" x14ac:dyDescent="0.25">
      <c r="A270" s="24" t="s">
        <v>880</v>
      </c>
      <c r="B270" s="42" t="s">
        <v>103</v>
      </c>
      <c r="C270" s="41"/>
      <c r="D270" s="24"/>
      <c r="E270" s="62"/>
      <c r="F270" s="62"/>
      <c r="G270" s="19"/>
    </row>
    <row r="271" spans="1:7" hidden="1" outlineLevel="1" x14ac:dyDescent="0.25">
      <c r="A271" s="24" t="s">
        <v>881</v>
      </c>
      <c r="B271" s="42" t="s">
        <v>103</v>
      </c>
      <c r="C271" s="41"/>
      <c r="D271" s="24"/>
      <c r="E271" s="62"/>
      <c r="F271" s="62"/>
      <c r="G271" s="19"/>
    </row>
    <row r="272" spans="1:7" hidden="1" outlineLevel="1" x14ac:dyDescent="0.25">
      <c r="A272" s="24" t="s">
        <v>882</v>
      </c>
      <c r="B272" s="42" t="s">
        <v>103</v>
      </c>
      <c r="C272" s="41"/>
      <c r="D272" s="24"/>
      <c r="E272" s="62"/>
      <c r="F272" s="62"/>
      <c r="G272" s="19"/>
    </row>
    <row r="273" spans="1:7" hidden="1" outlineLevel="1" x14ac:dyDescent="0.25">
      <c r="A273" s="24" t="s">
        <v>883</v>
      </c>
      <c r="B273" s="42" t="s">
        <v>103</v>
      </c>
      <c r="C273" s="41"/>
      <c r="D273" s="24"/>
      <c r="E273" s="62"/>
      <c r="F273" s="62"/>
      <c r="G273" s="19"/>
    </row>
    <row r="274" spans="1:7" hidden="1" outlineLevel="1" x14ac:dyDescent="0.25">
      <c r="A274" s="24" t="s">
        <v>884</v>
      </c>
      <c r="B274" s="42" t="s">
        <v>103</v>
      </c>
      <c r="C274" s="41"/>
      <c r="D274" s="24"/>
      <c r="E274" s="62"/>
      <c r="F274" s="62"/>
      <c r="G274" s="19"/>
    </row>
    <row r="275" spans="1:7" hidden="1" outlineLevel="1" x14ac:dyDescent="0.25">
      <c r="A275" s="24" t="s">
        <v>885</v>
      </c>
      <c r="B275" s="42" t="s">
        <v>103</v>
      </c>
      <c r="C275" s="41"/>
      <c r="D275" s="24"/>
      <c r="E275" s="62"/>
      <c r="F275" s="62"/>
      <c r="G275" s="19"/>
    </row>
    <row r="276" spans="1:7" x14ac:dyDescent="0.25">
      <c r="A276" s="35"/>
      <c r="B276" s="67" t="s">
        <v>886</v>
      </c>
      <c r="C276" s="35" t="s">
        <v>558</v>
      </c>
      <c r="D276" s="35"/>
      <c r="E276" s="45"/>
      <c r="F276" s="35"/>
      <c r="G276" s="37"/>
    </row>
    <row r="277" spans="1:7" x14ac:dyDescent="0.25">
      <c r="A277" s="24" t="s">
        <v>887</v>
      </c>
      <c r="B277" s="24" t="s">
        <v>888</v>
      </c>
      <c r="C277" s="41">
        <v>0</v>
      </c>
      <c r="D277" s="24"/>
      <c r="E277" s="19"/>
      <c r="F277" s="19"/>
      <c r="G277" s="19"/>
    </row>
    <row r="278" spans="1:7" x14ac:dyDescent="0.25">
      <c r="A278" s="24" t="s">
        <v>889</v>
      </c>
      <c r="B278" s="24" t="s">
        <v>890</v>
      </c>
      <c r="C278" s="41">
        <v>1</v>
      </c>
      <c r="D278" s="24"/>
      <c r="E278" s="19"/>
      <c r="F278" s="19"/>
      <c r="G278" s="19"/>
    </row>
    <row r="279" spans="1:7" x14ac:dyDescent="0.25">
      <c r="A279" s="24" t="s">
        <v>891</v>
      </c>
      <c r="B279" s="24" t="s">
        <v>99</v>
      </c>
      <c r="C279" s="41">
        <v>0</v>
      </c>
      <c r="D279" s="24"/>
      <c r="E279" s="19"/>
      <c r="F279" s="19"/>
      <c r="G279" s="19"/>
    </row>
    <row r="280" spans="1:7" hidden="1" outlineLevel="1" x14ac:dyDescent="0.25">
      <c r="A280" s="24" t="s">
        <v>892</v>
      </c>
      <c r="B280" s="24"/>
      <c r="C280" s="41"/>
      <c r="D280" s="24"/>
      <c r="E280" s="19"/>
      <c r="F280" s="19"/>
      <c r="G280" s="19"/>
    </row>
    <row r="281" spans="1:7" hidden="1" outlineLevel="1" x14ac:dyDescent="0.25">
      <c r="A281" s="24" t="s">
        <v>893</v>
      </c>
      <c r="B281" s="24"/>
      <c r="C281" s="41"/>
      <c r="D281" s="24"/>
      <c r="E281" s="19"/>
      <c r="F281" s="19"/>
      <c r="G281" s="19"/>
    </row>
    <row r="282" spans="1:7" hidden="1" outlineLevel="1" x14ac:dyDescent="0.25">
      <c r="A282" s="24" t="s">
        <v>894</v>
      </c>
      <c r="B282" s="24"/>
      <c r="C282" s="41"/>
      <c r="D282" s="24"/>
      <c r="E282" s="19"/>
      <c r="F282" s="19"/>
      <c r="G282" s="19"/>
    </row>
    <row r="283" spans="1:7" hidden="1" outlineLevel="1" x14ac:dyDescent="0.25">
      <c r="A283" s="24" t="s">
        <v>895</v>
      </c>
      <c r="B283" s="24"/>
      <c r="C283" s="41"/>
      <c r="D283" s="24"/>
      <c r="E283" s="19"/>
      <c r="F283" s="19"/>
      <c r="G283" s="19"/>
    </row>
    <row r="284" spans="1:7" hidden="1" outlineLevel="1" x14ac:dyDescent="0.25">
      <c r="A284" s="24" t="s">
        <v>896</v>
      </c>
      <c r="B284" s="24"/>
      <c r="C284" s="41"/>
      <c r="D284" s="24"/>
      <c r="E284" s="19"/>
      <c r="F284" s="19"/>
      <c r="G284" s="19"/>
    </row>
    <row r="285" spans="1:7" hidden="1" outlineLevel="1" x14ac:dyDescent="0.25">
      <c r="A285" s="24" t="s">
        <v>897</v>
      </c>
      <c r="B285" s="24"/>
      <c r="C285" s="41"/>
      <c r="D285" s="24"/>
      <c r="E285" s="19"/>
      <c r="F285" s="19"/>
      <c r="G285" s="19"/>
    </row>
    <row r="286" spans="1:7" x14ac:dyDescent="0.25">
      <c r="A286" s="36"/>
      <c r="B286" s="36" t="s">
        <v>898</v>
      </c>
      <c r="C286" s="36" t="s">
        <v>60</v>
      </c>
      <c r="D286" s="36" t="s">
        <v>899</v>
      </c>
      <c r="E286" s="36"/>
      <c r="F286" s="36" t="s">
        <v>558</v>
      </c>
      <c r="G286" s="36" t="s">
        <v>900</v>
      </c>
    </row>
    <row r="287" spans="1:7" x14ac:dyDescent="0.25">
      <c r="A287" s="24" t="s">
        <v>901</v>
      </c>
      <c r="B287" s="50" t="s">
        <v>902</v>
      </c>
      <c r="C287" s="24"/>
      <c r="D287" s="24"/>
      <c r="E287" s="27"/>
      <c r="F287" s="39" t="str">
        <f>IF($C$305=0,"",IF(C287="[For completion]","",C287/$C$305))</f>
        <v/>
      </c>
      <c r="G287" s="39" t="str">
        <f>IF($D$305=0,"",IF(D287="[For completion]","",D287/$D$305))</f>
        <v/>
      </c>
    </row>
    <row r="288" spans="1:7" x14ac:dyDescent="0.25">
      <c r="A288" s="24" t="s">
        <v>903</v>
      </c>
      <c r="B288" s="50" t="s">
        <v>902</v>
      </c>
      <c r="C288" s="24"/>
      <c r="D288" s="24"/>
      <c r="E288" s="27"/>
      <c r="F288" s="39" t="str">
        <f t="shared" ref="F288:F304" si="6">IF($C$305=0,"",IF(C288="[For completion]","",C288/$C$305))</f>
        <v/>
      </c>
      <c r="G288" s="39" t="str">
        <f t="shared" ref="G288:G304" si="7">IF($D$305=0,"",IF(D288="[For completion]","",D288/$D$305))</f>
        <v/>
      </c>
    </row>
    <row r="289" spans="1:7" x14ac:dyDescent="0.25">
      <c r="A289" s="24" t="s">
        <v>904</v>
      </c>
      <c r="B289" s="50" t="s">
        <v>902</v>
      </c>
      <c r="C289" s="24"/>
      <c r="D289" s="24"/>
      <c r="E289" s="27"/>
      <c r="F289" s="39" t="str">
        <f t="shared" si="6"/>
        <v/>
      </c>
      <c r="G289" s="39" t="str">
        <f t="shared" si="7"/>
        <v/>
      </c>
    </row>
    <row r="290" spans="1:7" x14ac:dyDescent="0.25">
      <c r="A290" s="24" t="s">
        <v>905</v>
      </c>
      <c r="B290" s="50" t="s">
        <v>902</v>
      </c>
      <c r="C290" s="24"/>
      <c r="D290" s="24"/>
      <c r="E290" s="27"/>
      <c r="F290" s="39" t="str">
        <f t="shared" si="6"/>
        <v/>
      </c>
      <c r="G290" s="39" t="str">
        <f t="shared" si="7"/>
        <v/>
      </c>
    </row>
    <row r="291" spans="1:7" x14ac:dyDescent="0.25">
      <c r="A291" s="24" t="s">
        <v>906</v>
      </c>
      <c r="B291" s="50" t="s">
        <v>902</v>
      </c>
      <c r="C291" s="24"/>
      <c r="D291" s="24"/>
      <c r="E291" s="27"/>
      <c r="F291" s="39" t="str">
        <f t="shared" si="6"/>
        <v/>
      </c>
      <c r="G291" s="39" t="str">
        <f t="shared" si="7"/>
        <v/>
      </c>
    </row>
    <row r="292" spans="1:7" x14ac:dyDescent="0.25">
      <c r="A292" s="24" t="s">
        <v>907</v>
      </c>
      <c r="B292" s="50" t="s">
        <v>902</v>
      </c>
      <c r="C292" s="24"/>
      <c r="D292" s="24"/>
      <c r="E292" s="27"/>
      <c r="F292" s="39" t="str">
        <f t="shared" si="6"/>
        <v/>
      </c>
      <c r="G292" s="39" t="str">
        <f t="shared" si="7"/>
        <v/>
      </c>
    </row>
    <row r="293" spans="1:7" x14ac:dyDescent="0.25">
      <c r="A293" s="24" t="s">
        <v>908</v>
      </c>
      <c r="B293" s="50" t="s">
        <v>902</v>
      </c>
      <c r="C293" s="24"/>
      <c r="D293" s="24"/>
      <c r="E293" s="27"/>
      <c r="F293" s="39" t="str">
        <f t="shared" si="6"/>
        <v/>
      </c>
      <c r="G293" s="39" t="str">
        <f t="shared" si="7"/>
        <v/>
      </c>
    </row>
    <row r="294" spans="1:7" x14ac:dyDescent="0.25">
      <c r="A294" s="24" t="s">
        <v>909</v>
      </c>
      <c r="B294" s="50" t="s">
        <v>902</v>
      </c>
      <c r="C294" s="24"/>
      <c r="D294" s="24"/>
      <c r="E294" s="27"/>
      <c r="F294" s="39" t="str">
        <f t="shared" si="6"/>
        <v/>
      </c>
      <c r="G294" s="39" t="str">
        <f t="shared" si="7"/>
        <v/>
      </c>
    </row>
    <row r="295" spans="1:7" x14ac:dyDescent="0.25">
      <c r="A295" s="24" t="s">
        <v>910</v>
      </c>
      <c r="B295" s="50" t="s">
        <v>902</v>
      </c>
      <c r="C295" s="24"/>
      <c r="D295" s="24"/>
      <c r="E295" s="27"/>
      <c r="F295" s="39" t="str">
        <f t="shared" si="6"/>
        <v/>
      </c>
      <c r="G295" s="39" t="str">
        <f t="shared" si="7"/>
        <v/>
      </c>
    </row>
    <row r="296" spans="1:7" x14ac:dyDescent="0.25">
      <c r="A296" s="24" t="s">
        <v>911</v>
      </c>
      <c r="B296" s="50" t="s">
        <v>902</v>
      </c>
      <c r="C296" s="24"/>
      <c r="D296" s="24"/>
      <c r="E296" s="27"/>
      <c r="F296" s="39" t="str">
        <f t="shared" si="6"/>
        <v/>
      </c>
      <c r="G296" s="39" t="str">
        <f t="shared" si="7"/>
        <v/>
      </c>
    </row>
    <row r="297" spans="1:7" x14ac:dyDescent="0.25">
      <c r="A297" s="24" t="s">
        <v>912</v>
      </c>
      <c r="B297" s="50" t="s">
        <v>902</v>
      </c>
      <c r="C297" s="24"/>
      <c r="D297" s="24"/>
      <c r="E297" s="27"/>
      <c r="F297" s="39" t="str">
        <f t="shared" si="6"/>
        <v/>
      </c>
      <c r="G297" s="39" t="str">
        <f t="shared" si="7"/>
        <v/>
      </c>
    </row>
    <row r="298" spans="1:7" x14ac:dyDescent="0.25">
      <c r="A298" s="24" t="s">
        <v>913</v>
      </c>
      <c r="B298" s="50" t="s">
        <v>902</v>
      </c>
      <c r="C298" s="24"/>
      <c r="D298" s="24"/>
      <c r="E298" s="27"/>
      <c r="F298" s="39" t="str">
        <f t="shared" si="6"/>
        <v/>
      </c>
      <c r="G298" s="39" t="str">
        <f t="shared" si="7"/>
        <v/>
      </c>
    </row>
    <row r="299" spans="1:7" x14ac:dyDescent="0.25">
      <c r="A299" s="24" t="s">
        <v>914</v>
      </c>
      <c r="B299" s="50" t="s">
        <v>902</v>
      </c>
      <c r="C299" s="24"/>
      <c r="D299" s="24"/>
      <c r="E299" s="27"/>
      <c r="F299" s="39" t="str">
        <f t="shared" si="6"/>
        <v/>
      </c>
      <c r="G299" s="39" t="str">
        <f t="shared" si="7"/>
        <v/>
      </c>
    </row>
    <row r="300" spans="1:7" x14ac:dyDescent="0.25">
      <c r="A300" s="24" t="s">
        <v>915</v>
      </c>
      <c r="B300" s="50" t="s">
        <v>902</v>
      </c>
      <c r="C300" s="24"/>
      <c r="D300" s="24"/>
      <c r="E300" s="27"/>
      <c r="F300" s="39" t="str">
        <f t="shared" si="6"/>
        <v/>
      </c>
      <c r="G300" s="39" t="str">
        <f t="shared" si="7"/>
        <v/>
      </c>
    </row>
    <row r="301" spans="1:7" x14ac:dyDescent="0.25">
      <c r="A301" s="24" t="s">
        <v>916</v>
      </c>
      <c r="B301" s="50" t="s">
        <v>902</v>
      </c>
      <c r="C301" s="24"/>
      <c r="D301" s="24"/>
      <c r="E301" s="27"/>
      <c r="F301" s="39" t="str">
        <f t="shared" si="6"/>
        <v/>
      </c>
      <c r="G301" s="39" t="str">
        <f t="shared" si="7"/>
        <v/>
      </c>
    </row>
    <row r="302" spans="1:7" x14ac:dyDescent="0.25">
      <c r="A302" s="24" t="s">
        <v>917</v>
      </c>
      <c r="B302" s="50" t="s">
        <v>902</v>
      </c>
      <c r="C302" s="24"/>
      <c r="D302" s="24"/>
      <c r="E302" s="27"/>
      <c r="F302" s="39" t="str">
        <f t="shared" si="6"/>
        <v/>
      </c>
      <c r="G302" s="39" t="str">
        <f t="shared" si="7"/>
        <v/>
      </c>
    </row>
    <row r="303" spans="1:7" x14ac:dyDescent="0.25">
      <c r="A303" s="24" t="s">
        <v>918</v>
      </c>
      <c r="B303" s="50" t="s">
        <v>902</v>
      </c>
      <c r="C303" s="24"/>
      <c r="D303" s="24"/>
      <c r="E303" s="27"/>
      <c r="F303" s="39" t="str">
        <f t="shared" si="6"/>
        <v/>
      </c>
      <c r="G303" s="39" t="str">
        <f t="shared" si="7"/>
        <v/>
      </c>
    </row>
    <row r="304" spans="1:7" x14ac:dyDescent="0.25">
      <c r="A304" s="24" t="s">
        <v>919</v>
      </c>
      <c r="B304" s="50" t="s">
        <v>920</v>
      </c>
      <c r="C304" s="24"/>
      <c r="D304" s="24"/>
      <c r="E304" s="27"/>
      <c r="F304" s="39" t="str">
        <f t="shared" si="6"/>
        <v/>
      </c>
      <c r="G304" s="39" t="str">
        <f t="shared" si="7"/>
        <v/>
      </c>
    </row>
    <row r="305" spans="1:7" x14ac:dyDescent="0.25">
      <c r="A305" s="24" t="s">
        <v>921</v>
      </c>
      <c r="B305" s="50" t="s">
        <v>101</v>
      </c>
      <c r="C305" s="24">
        <f>SUM(C287:C304)</f>
        <v>0</v>
      </c>
      <c r="D305" s="24">
        <f>SUM(D287:D304)</f>
        <v>0</v>
      </c>
      <c r="E305" s="27"/>
      <c r="F305" s="47">
        <f>SUM(F287:F304)</f>
        <v>0</v>
      </c>
      <c r="G305" s="47">
        <f>SUM(G287:G304)</f>
        <v>0</v>
      </c>
    </row>
    <row r="306" spans="1:7" hidden="1" outlineLevel="1" x14ac:dyDescent="0.25">
      <c r="A306" s="24" t="s">
        <v>922</v>
      </c>
      <c r="B306" s="50"/>
      <c r="C306" s="24"/>
      <c r="D306" s="24"/>
      <c r="E306" s="27"/>
      <c r="F306" s="27"/>
      <c r="G306" s="27"/>
    </row>
    <row r="307" spans="1:7" hidden="1" outlineLevel="1" x14ac:dyDescent="0.25">
      <c r="A307" s="24" t="s">
        <v>923</v>
      </c>
      <c r="B307" s="50"/>
      <c r="C307" s="24"/>
      <c r="D307" s="24"/>
      <c r="E307" s="27"/>
      <c r="F307" s="27"/>
      <c r="G307" s="27"/>
    </row>
    <row r="308" spans="1:7" hidden="1" outlineLevel="1" x14ac:dyDescent="0.25">
      <c r="A308" s="24" t="s">
        <v>924</v>
      </c>
      <c r="B308" s="50"/>
      <c r="C308" s="24"/>
      <c r="D308" s="24"/>
      <c r="E308" s="27"/>
      <c r="F308" s="27"/>
      <c r="G308" s="27"/>
    </row>
    <row r="309" spans="1:7" x14ac:dyDescent="0.25">
      <c r="A309" s="36"/>
      <c r="B309" s="36" t="s">
        <v>925</v>
      </c>
      <c r="C309" s="36" t="s">
        <v>60</v>
      </c>
      <c r="D309" s="36" t="s">
        <v>899</v>
      </c>
      <c r="E309" s="36"/>
      <c r="F309" s="36" t="s">
        <v>558</v>
      </c>
      <c r="G309" s="36" t="s">
        <v>900</v>
      </c>
    </row>
    <row r="310" spans="1:7" x14ac:dyDescent="0.25">
      <c r="A310" s="24" t="s">
        <v>926</v>
      </c>
      <c r="B310" s="50" t="s">
        <v>902</v>
      </c>
      <c r="C310" s="24"/>
      <c r="D310" s="24"/>
      <c r="E310" s="27"/>
      <c r="F310" s="39" t="str">
        <f>IF($C$328=0,"",IF(C310="[For completion]","",C310/$C$328))</f>
        <v/>
      </c>
      <c r="G310" s="39" t="str">
        <f>IF($D$328=0,"",IF(D310="[For completion]","",D310/$D$328))</f>
        <v/>
      </c>
    </row>
    <row r="311" spans="1:7" x14ac:dyDescent="0.25">
      <c r="A311" s="24" t="s">
        <v>927</v>
      </c>
      <c r="B311" s="50" t="s">
        <v>902</v>
      </c>
      <c r="C311" s="24"/>
      <c r="D311" s="24"/>
      <c r="E311" s="27"/>
      <c r="F311" s="27"/>
      <c r="G311" s="27"/>
    </row>
    <row r="312" spans="1:7" x14ac:dyDescent="0.25">
      <c r="A312" s="24" t="s">
        <v>928</v>
      </c>
      <c r="B312" s="50" t="s">
        <v>902</v>
      </c>
      <c r="C312" s="24"/>
      <c r="D312" s="24"/>
      <c r="E312" s="27"/>
      <c r="F312" s="27"/>
      <c r="G312" s="27"/>
    </row>
    <row r="313" spans="1:7" x14ac:dyDescent="0.25">
      <c r="A313" s="24" t="s">
        <v>929</v>
      </c>
      <c r="B313" s="50" t="s">
        <v>902</v>
      </c>
      <c r="C313" s="24"/>
      <c r="D313" s="24"/>
      <c r="E313" s="27"/>
      <c r="F313" s="27"/>
      <c r="G313" s="27"/>
    </row>
    <row r="314" spans="1:7" x14ac:dyDescent="0.25">
      <c r="A314" s="24" t="s">
        <v>930</v>
      </c>
      <c r="B314" s="50" t="s">
        <v>902</v>
      </c>
      <c r="C314" s="24"/>
      <c r="D314" s="24"/>
      <c r="E314" s="27"/>
      <c r="F314" s="27"/>
      <c r="G314" s="27"/>
    </row>
    <row r="315" spans="1:7" x14ac:dyDescent="0.25">
      <c r="A315" s="24" t="s">
        <v>931</v>
      </c>
      <c r="B315" s="50" t="s">
        <v>902</v>
      </c>
      <c r="C315" s="24"/>
      <c r="D315" s="24"/>
      <c r="E315" s="27"/>
      <c r="F315" s="27"/>
      <c r="G315" s="27"/>
    </row>
    <row r="316" spans="1:7" x14ac:dyDescent="0.25">
      <c r="A316" s="24" t="s">
        <v>932</v>
      </c>
      <c r="B316" s="50" t="s">
        <v>902</v>
      </c>
      <c r="C316" s="24"/>
      <c r="D316" s="24"/>
      <c r="E316" s="27"/>
      <c r="F316" s="27"/>
      <c r="G316" s="27"/>
    </row>
    <row r="317" spans="1:7" x14ac:dyDescent="0.25">
      <c r="A317" s="24" t="s">
        <v>933</v>
      </c>
      <c r="B317" s="50" t="s">
        <v>902</v>
      </c>
      <c r="C317" s="24"/>
      <c r="D317" s="24"/>
      <c r="E317" s="27"/>
      <c r="F317" s="27"/>
      <c r="G317" s="27"/>
    </row>
    <row r="318" spans="1:7" x14ac:dyDescent="0.25">
      <c r="A318" s="24" t="s">
        <v>934</v>
      </c>
      <c r="B318" s="50" t="s">
        <v>902</v>
      </c>
      <c r="C318" s="24"/>
      <c r="D318" s="24"/>
      <c r="E318" s="27"/>
      <c r="F318" s="27"/>
      <c r="G318" s="27"/>
    </row>
    <row r="319" spans="1:7" x14ac:dyDescent="0.25">
      <c r="A319" s="24" t="s">
        <v>935</v>
      </c>
      <c r="B319" s="50" t="s">
        <v>902</v>
      </c>
      <c r="C319" s="24"/>
      <c r="D319" s="24"/>
      <c r="E319" s="27"/>
      <c r="F319" s="27"/>
      <c r="G319" s="27"/>
    </row>
    <row r="320" spans="1:7" x14ac:dyDescent="0.25">
      <c r="A320" s="24" t="s">
        <v>936</v>
      </c>
      <c r="B320" s="50" t="s">
        <v>902</v>
      </c>
      <c r="C320" s="24"/>
      <c r="D320" s="24"/>
      <c r="E320" s="27"/>
      <c r="F320" s="27"/>
      <c r="G320" s="27"/>
    </row>
    <row r="321" spans="1:7" x14ac:dyDescent="0.25">
      <c r="A321" s="24" t="s">
        <v>937</v>
      </c>
      <c r="B321" s="50" t="s">
        <v>902</v>
      </c>
      <c r="C321" s="24"/>
      <c r="D321" s="24"/>
      <c r="E321" s="27"/>
      <c r="F321" s="27"/>
      <c r="G321" s="27"/>
    </row>
    <row r="322" spans="1:7" x14ac:dyDescent="0.25">
      <c r="A322" s="24" t="s">
        <v>938</v>
      </c>
      <c r="B322" s="50" t="s">
        <v>902</v>
      </c>
      <c r="C322" s="24"/>
      <c r="D322" s="24"/>
      <c r="E322" s="27"/>
      <c r="F322" s="27"/>
      <c r="G322" s="27"/>
    </row>
    <row r="323" spans="1:7" x14ac:dyDescent="0.25">
      <c r="A323" s="24" t="s">
        <v>939</v>
      </c>
      <c r="B323" s="50" t="s">
        <v>902</v>
      </c>
      <c r="C323" s="24"/>
      <c r="D323" s="24"/>
      <c r="E323" s="27"/>
      <c r="F323" s="27"/>
      <c r="G323" s="27"/>
    </row>
    <row r="324" spans="1:7" x14ac:dyDescent="0.25">
      <c r="A324" s="24" t="s">
        <v>940</v>
      </c>
      <c r="B324" s="50" t="s">
        <v>902</v>
      </c>
      <c r="C324" s="24"/>
      <c r="D324" s="24"/>
      <c r="E324" s="27"/>
      <c r="F324" s="27"/>
      <c r="G324" s="27"/>
    </row>
    <row r="325" spans="1:7" x14ac:dyDescent="0.25">
      <c r="A325" s="24" t="s">
        <v>941</v>
      </c>
      <c r="B325" s="50" t="s">
        <v>902</v>
      </c>
      <c r="C325" s="24"/>
      <c r="D325" s="24"/>
      <c r="E325" s="27"/>
      <c r="F325" s="27"/>
      <c r="G325" s="27"/>
    </row>
    <row r="326" spans="1:7" x14ac:dyDescent="0.25">
      <c r="A326" s="24" t="s">
        <v>942</v>
      </c>
      <c r="B326" s="50" t="s">
        <v>902</v>
      </c>
      <c r="C326" s="24"/>
      <c r="D326" s="24"/>
      <c r="E326" s="27"/>
      <c r="F326" s="27"/>
      <c r="G326" s="27"/>
    </row>
    <row r="327" spans="1:7" x14ac:dyDescent="0.25">
      <c r="A327" s="24" t="s">
        <v>943</v>
      </c>
      <c r="B327" s="50" t="s">
        <v>920</v>
      </c>
      <c r="C327" s="24"/>
      <c r="D327" s="24"/>
      <c r="E327" s="27"/>
      <c r="F327" s="27"/>
      <c r="G327" s="27"/>
    </row>
    <row r="328" spans="1:7" x14ac:dyDescent="0.25">
      <c r="A328" s="24" t="s">
        <v>944</v>
      </c>
      <c r="B328" s="50" t="s">
        <v>101</v>
      </c>
      <c r="C328" s="24">
        <f>SUM(C310:C327)</f>
        <v>0</v>
      </c>
      <c r="D328" s="24">
        <f>SUM(D310:D327)</f>
        <v>0</v>
      </c>
      <c r="E328" s="27"/>
      <c r="F328" s="47">
        <f>SUM(F310:F327)</f>
        <v>0</v>
      </c>
      <c r="G328" s="47">
        <f>SUM(G310:G327)</f>
        <v>0</v>
      </c>
    </row>
    <row r="329" spans="1:7" hidden="1" outlineLevel="1" x14ac:dyDescent="0.25">
      <c r="A329" s="24" t="s">
        <v>945</v>
      </c>
      <c r="B329" s="50"/>
      <c r="C329" s="24"/>
      <c r="D329" s="24"/>
      <c r="E329" s="27"/>
      <c r="F329" s="27"/>
      <c r="G329" s="27"/>
    </row>
    <row r="330" spans="1:7" hidden="1" outlineLevel="1" x14ac:dyDescent="0.25">
      <c r="A330" s="24" t="s">
        <v>946</v>
      </c>
      <c r="B330" s="50"/>
      <c r="C330" s="24"/>
      <c r="D330" s="24"/>
      <c r="E330" s="27"/>
      <c r="F330" s="27"/>
      <c r="G330" s="27"/>
    </row>
    <row r="331" spans="1:7" hidden="1" outlineLevel="1" x14ac:dyDescent="0.25">
      <c r="A331" s="24" t="s">
        <v>947</v>
      </c>
      <c r="B331" s="50"/>
      <c r="C331" s="24"/>
      <c r="D331" s="24"/>
      <c r="E331" s="27"/>
      <c r="F331" s="27"/>
      <c r="G331" s="27"/>
    </row>
    <row r="332" spans="1:7" x14ac:dyDescent="0.25">
      <c r="A332" s="36"/>
      <c r="B332" s="36" t="s">
        <v>948</v>
      </c>
      <c r="C332" s="36" t="s">
        <v>60</v>
      </c>
      <c r="D332" s="36" t="s">
        <v>899</v>
      </c>
      <c r="E332" s="36"/>
      <c r="F332" s="36" t="s">
        <v>558</v>
      </c>
      <c r="G332" s="36" t="s">
        <v>900</v>
      </c>
    </row>
    <row r="333" spans="1:7" x14ac:dyDescent="0.25">
      <c r="A333" s="24" t="s">
        <v>949</v>
      </c>
      <c r="B333" s="50" t="s">
        <v>950</v>
      </c>
      <c r="C333" s="24"/>
      <c r="D333" s="24"/>
      <c r="E333" s="27"/>
      <c r="F333" s="39" t="str">
        <f>IF($C$343=0,"",IF(C333="[For completion]","",C333/$C$343))</f>
        <v/>
      </c>
      <c r="G333" s="39" t="str">
        <f>IF($D$343=0,"",IF(D333="[For completion]","",D333/$D$343))</f>
        <v/>
      </c>
    </row>
    <row r="334" spans="1:7" x14ac:dyDescent="0.25">
      <c r="A334" s="24" t="s">
        <v>951</v>
      </c>
      <c r="B334" s="50" t="s">
        <v>952</v>
      </c>
      <c r="C334" s="24"/>
      <c r="D334" s="24"/>
      <c r="E334" s="27"/>
      <c r="F334" s="39" t="str">
        <f t="shared" ref="F334:F342" si="8">IF($C$343=0,"",IF(C334="[For completion]","",C334/$C$343))</f>
        <v/>
      </c>
      <c r="G334" s="39" t="str">
        <f t="shared" ref="G334:G342" si="9">IF($D$343=0,"",IF(D334="[For completion]","",D334/$D$343))</f>
        <v/>
      </c>
    </row>
    <row r="335" spans="1:7" x14ac:dyDescent="0.25">
      <c r="A335" s="24" t="s">
        <v>953</v>
      </c>
      <c r="B335" s="413" t="s">
        <v>954</v>
      </c>
      <c r="C335" s="24"/>
      <c r="D335" s="24"/>
      <c r="E335" s="27"/>
      <c r="F335" s="39" t="str">
        <f t="shared" si="8"/>
        <v/>
      </c>
      <c r="G335" s="39" t="str">
        <f t="shared" si="9"/>
        <v/>
      </c>
    </row>
    <row r="336" spans="1:7" x14ac:dyDescent="0.25">
      <c r="A336" s="24" t="s">
        <v>955</v>
      </c>
      <c r="B336" s="50" t="s">
        <v>956</v>
      </c>
      <c r="C336" s="24"/>
      <c r="D336" s="24"/>
      <c r="E336" s="27"/>
      <c r="F336" s="39" t="str">
        <f t="shared" si="8"/>
        <v/>
      </c>
      <c r="G336" s="39" t="str">
        <f t="shared" si="9"/>
        <v/>
      </c>
    </row>
    <row r="337" spans="1:7" x14ac:dyDescent="0.25">
      <c r="A337" s="24" t="s">
        <v>957</v>
      </c>
      <c r="B337" s="50" t="s">
        <v>958</v>
      </c>
      <c r="C337" s="24"/>
      <c r="D337" s="24"/>
      <c r="E337" s="27"/>
      <c r="F337" s="39" t="str">
        <f t="shared" si="8"/>
        <v/>
      </c>
      <c r="G337" s="39" t="str">
        <f t="shared" si="9"/>
        <v/>
      </c>
    </row>
    <row r="338" spans="1:7" x14ac:dyDescent="0.25">
      <c r="A338" s="24" t="s">
        <v>959</v>
      </c>
      <c r="B338" s="50" t="s">
        <v>960</v>
      </c>
      <c r="C338" s="24"/>
      <c r="D338" s="24"/>
      <c r="E338" s="27"/>
      <c r="F338" s="39" t="str">
        <f t="shared" si="8"/>
        <v/>
      </c>
      <c r="G338" s="39" t="str">
        <f t="shared" si="9"/>
        <v/>
      </c>
    </row>
    <row r="339" spans="1:7" x14ac:dyDescent="0.25">
      <c r="A339" s="24" t="s">
        <v>961</v>
      </c>
      <c r="B339" s="50" t="s">
        <v>962</v>
      </c>
      <c r="C339" s="24"/>
      <c r="D339" s="24"/>
      <c r="E339" s="27"/>
      <c r="F339" s="39" t="str">
        <f t="shared" si="8"/>
        <v/>
      </c>
      <c r="G339" s="39" t="str">
        <f t="shared" si="9"/>
        <v/>
      </c>
    </row>
    <row r="340" spans="1:7" x14ac:dyDescent="0.25">
      <c r="A340" s="24" t="s">
        <v>963</v>
      </c>
      <c r="B340" s="50" t="s">
        <v>964</v>
      </c>
      <c r="C340" s="24"/>
      <c r="D340" s="24"/>
      <c r="E340" s="27"/>
      <c r="F340" s="39" t="str">
        <f t="shared" si="8"/>
        <v/>
      </c>
      <c r="G340" s="39" t="str">
        <f t="shared" si="9"/>
        <v/>
      </c>
    </row>
    <row r="341" spans="1:7" x14ac:dyDescent="0.25">
      <c r="A341" s="24" t="s">
        <v>965</v>
      </c>
      <c r="B341" s="50" t="s">
        <v>966</v>
      </c>
      <c r="C341" s="24"/>
      <c r="D341" s="24"/>
      <c r="E341" s="27"/>
      <c r="F341" s="39" t="str">
        <f t="shared" si="8"/>
        <v/>
      </c>
      <c r="G341" s="39" t="str">
        <f t="shared" si="9"/>
        <v/>
      </c>
    </row>
    <row r="342" spans="1:7" x14ac:dyDescent="0.25">
      <c r="A342" s="24" t="s">
        <v>967</v>
      </c>
      <c r="B342" s="24" t="s">
        <v>920</v>
      </c>
      <c r="C342" s="24"/>
      <c r="D342" s="24"/>
      <c r="F342" s="39" t="str">
        <f t="shared" si="8"/>
        <v/>
      </c>
      <c r="G342" s="39" t="str">
        <f t="shared" si="9"/>
        <v/>
      </c>
    </row>
    <row r="343" spans="1:7" x14ac:dyDescent="0.25">
      <c r="A343" s="24" t="s">
        <v>968</v>
      </c>
      <c r="B343" s="50" t="s">
        <v>101</v>
      </c>
      <c r="C343" s="24">
        <f>SUM(C333:C341)</f>
        <v>0</v>
      </c>
      <c r="D343" s="24">
        <f>SUM(D333:D341)</f>
        <v>0</v>
      </c>
      <c r="E343" s="27"/>
      <c r="F343" s="47">
        <f>SUM(F333:F342)</f>
        <v>0</v>
      </c>
      <c r="G343" s="47">
        <f>SUM(G333:G342)</f>
        <v>0</v>
      </c>
    </row>
    <row r="344" spans="1:7" hidden="1" outlineLevel="1" x14ac:dyDescent="0.25">
      <c r="A344" s="24" t="s">
        <v>969</v>
      </c>
      <c r="B344" s="50"/>
      <c r="C344" s="24"/>
      <c r="D344" s="24"/>
      <c r="E344" s="27"/>
      <c r="F344" s="27"/>
      <c r="G344" s="27"/>
    </row>
    <row r="345" spans="1:7" x14ac:dyDescent="0.25">
      <c r="A345" s="36"/>
      <c r="B345" s="36" t="s">
        <v>970</v>
      </c>
      <c r="C345" s="36" t="s">
        <v>60</v>
      </c>
      <c r="D345" s="36" t="s">
        <v>899</v>
      </c>
      <c r="E345" s="36"/>
      <c r="F345" s="36" t="s">
        <v>558</v>
      </c>
      <c r="G345" s="36" t="s">
        <v>900</v>
      </c>
    </row>
    <row r="346" spans="1:7" x14ac:dyDescent="0.25">
      <c r="A346" s="24" t="s">
        <v>971</v>
      </c>
      <c r="B346" s="50" t="s">
        <v>972</v>
      </c>
      <c r="C346" s="24"/>
      <c r="D346" s="24"/>
      <c r="E346" s="27"/>
      <c r="F346" s="39" t="str">
        <f>IF($C$353=0,"",IF(C346="[For completion]","",C346/$C$353))</f>
        <v/>
      </c>
      <c r="G346" s="39" t="str">
        <f>IF($D$353=0,"",IF(D346="[For completion]","",D346/$D$353))</f>
        <v/>
      </c>
    </row>
    <row r="347" spans="1:7" x14ac:dyDescent="0.25">
      <c r="A347" s="24" t="s">
        <v>973</v>
      </c>
      <c r="B347" s="70" t="s">
        <v>974</v>
      </c>
      <c r="C347" s="24"/>
      <c r="D347" s="24"/>
      <c r="E347" s="27"/>
      <c r="F347" s="39" t="str">
        <f t="shared" ref="F347:F352" si="10">IF($C$353=0,"",IF(C347="[For completion]","",C347/$C$353))</f>
        <v/>
      </c>
      <c r="G347" s="39" t="str">
        <f t="shared" ref="G347:G352" si="11">IF($D$353=0,"",IF(D347="[For completion]","",D347/$D$353))</f>
        <v/>
      </c>
    </row>
    <row r="348" spans="1:7" x14ac:dyDescent="0.25">
      <c r="A348" s="24" t="s">
        <v>975</v>
      </c>
      <c r="B348" s="50" t="s">
        <v>976</v>
      </c>
      <c r="C348" s="24"/>
      <c r="D348" s="24"/>
      <c r="E348" s="27"/>
      <c r="F348" s="39" t="str">
        <f t="shared" si="10"/>
        <v/>
      </c>
      <c r="G348" s="39" t="str">
        <f t="shared" si="11"/>
        <v/>
      </c>
    </row>
    <row r="349" spans="1:7" x14ac:dyDescent="0.25">
      <c r="A349" s="24" t="s">
        <v>977</v>
      </c>
      <c r="B349" s="50" t="s">
        <v>978</v>
      </c>
      <c r="C349" s="24"/>
      <c r="D349" s="24"/>
      <c r="E349" s="27"/>
      <c r="F349" s="39" t="str">
        <f t="shared" si="10"/>
        <v/>
      </c>
      <c r="G349" s="39" t="str">
        <f t="shared" si="11"/>
        <v/>
      </c>
    </row>
    <row r="350" spans="1:7" x14ac:dyDescent="0.25">
      <c r="A350" s="24" t="s">
        <v>979</v>
      </c>
      <c r="B350" s="50" t="s">
        <v>980</v>
      </c>
      <c r="C350" s="24"/>
      <c r="D350" s="24"/>
      <c r="E350" s="27"/>
      <c r="F350" s="39" t="str">
        <f t="shared" si="10"/>
        <v/>
      </c>
      <c r="G350" s="39" t="str">
        <f t="shared" si="11"/>
        <v/>
      </c>
    </row>
    <row r="351" spans="1:7" x14ac:dyDescent="0.25">
      <c r="A351" s="24" t="s">
        <v>981</v>
      </c>
      <c r="B351" s="50" t="s">
        <v>982</v>
      </c>
      <c r="C351" s="24"/>
      <c r="D351" s="24"/>
      <c r="E351" s="27"/>
      <c r="F351" s="39" t="str">
        <f t="shared" si="10"/>
        <v/>
      </c>
      <c r="G351" s="39" t="str">
        <f t="shared" si="11"/>
        <v/>
      </c>
    </row>
    <row r="352" spans="1:7" x14ac:dyDescent="0.25">
      <c r="A352" s="24" t="s">
        <v>983</v>
      </c>
      <c r="B352" s="50" t="s">
        <v>984</v>
      </c>
      <c r="C352" s="24"/>
      <c r="D352" s="24"/>
      <c r="E352" s="27"/>
      <c r="F352" s="39" t="str">
        <f t="shared" si="10"/>
        <v/>
      </c>
      <c r="G352" s="39" t="str">
        <f t="shared" si="11"/>
        <v/>
      </c>
    </row>
    <row r="353" spans="1:7" x14ac:dyDescent="0.25">
      <c r="A353" s="24" t="s">
        <v>985</v>
      </c>
      <c r="B353" s="50" t="s">
        <v>101</v>
      </c>
      <c r="C353" s="24">
        <f>SUM(C346:C352)</f>
        <v>0</v>
      </c>
      <c r="D353" s="24">
        <f>SUM(D346:D352)</f>
        <v>0</v>
      </c>
      <c r="E353" s="27"/>
      <c r="F353" s="47">
        <f>SUM(F346:F352)</f>
        <v>0</v>
      </c>
      <c r="G353" s="47">
        <f>SUM(G346:G352)</f>
        <v>0</v>
      </c>
    </row>
    <row r="354" spans="1:7" hidden="1" outlineLevel="1" x14ac:dyDescent="0.25">
      <c r="A354" s="24" t="s">
        <v>986</v>
      </c>
      <c r="B354" s="50"/>
      <c r="C354" s="24"/>
      <c r="D354" s="24"/>
      <c r="E354" s="27"/>
      <c r="F354" s="27"/>
      <c r="G354" s="27"/>
    </row>
    <row r="355" spans="1:7" x14ac:dyDescent="0.25">
      <c r="A355" s="36"/>
      <c r="B355" s="36" t="s">
        <v>987</v>
      </c>
      <c r="C355" s="36" t="s">
        <v>60</v>
      </c>
      <c r="D355" s="36" t="s">
        <v>899</v>
      </c>
      <c r="E355" s="36"/>
      <c r="F355" s="36" t="s">
        <v>558</v>
      </c>
      <c r="G355" s="36" t="s">
        <v>900</v>
      </c>
    </row>
    <row r="356" spans="1:7" x14ac:dyDescent="0.25">
      <c r="A356" s="24" t="s">
        <v>988</v>
      </c>
      <c r="B356" s="50" t="s">
        <v>989</v>
      </c>
      <c r="C356" s="24"/>
      <c r="D356" s="24"/>
      <c r="E356" s="27"/>
      <c r="F356" s="39" t="str">
        <f>IF($C$360=0,"",IF(C356="[For completion]","",C356/$C$360))</f>
        <v/>
      </c>
      <c r="G356" s="39" t="str">
        <f>IF($D$360=0,"",IF(D356="[For completion]","",D356/$D$360))</f>
        <v/>
      </c>
    </row>
    <row r="357" spans="1:7" x14ac:dyDescent="0.25">
      <c r="A357" s="24" t="s">
        <v>990</v>
      </c>
      <c r="B357" s="70" t="s">
        <v>991</v>
      </c>
      <c r="C357" s="24"/>
      <c r="D357" s="24"/>
      <c r="E357" s="27"/>
      <c r="F357" s="39" t="str">
        <f t="shared" ref="F357:F359" si="12">IF($C$360=0,"",IF(C357="[For completion]","",C357/$C$360))</f>
        <v/>
      </c>
      <c r="G357" s="39" t="str">
        <f t="shared" ref="G357:G359" si="13">IF($D$360=0,"",IF(D357="[For completion]","",D357/$D$360))</f>
        <v/>
      </c>
    </row>
    <row r="358" spans="1:7" x14ac:dyDescent="0.25">
      <c r="A358" s="24" t="s">
        <v>992</v>
      </c>
      <c r="B358" s="50" t="s">
        <v>984</v>
      </c>
      <c r="C358" s="24"/>
      <c r="D358" s="24"/>
      <c r="E358" s="27"/>
      <c r="F358" s="39" t="str">
        <f t="shared" si="12"/>
        <v/>
      </c>
      <c r="G358" s="39" t="str">
        <f t="shared" si="13"/>
        <v/>
      </c>
    </row>
    <row r="359" spans="1:7" x14ac:dyDescent="0.25">
      <c r="A359" s="24" t="s">
        <v>993</v>
      </c>
      <c r="B359" s="24" t="s">
        <v>920</v>
      </c>
      <c r="C359" s="24"/>
      <c r="D359" s="24"/>
      <c r="E359" s="27"/>
      <c r="F359" s="39" t="str">
        <f t="shared" si="12"/>
        <v/>
      </c>
      <c r="G359" s="39" t="str">
        <f t="shared" si="13"/>
        <v/>
      </c>
    </row>
    <row r="360" spans="1:7" x14ac:dyDescent="0.25">
      <c r="A360" s="24" t="s">
        <v>994</v>
      </c>
      <c r="B360" s="50" t="s">
        <v>101</v>
      </c>
      <c r="C360" s="24">
        <f>SUM(C356:C359)</f>
        <v>0</v>
      </c>
      <c r="D360" s="24">
        <f>SUM(D356:D359)</f>
        <v>0</v>
      </c>
      <c r="E360" s="27"/>
      <c r="F360" s="47">
        <f>SUM(F356:F359)</f>
        <v>0</v>
      </c>
      <c r="G360" s="47">
        <f>SUM(G356:G359)</f>
        <v>0</v>
      </c>
    </row>
    <row r="361" spans="1:7" hidden="1" outlineLevel="1" x14ac:dyDescent="0.25">
      <c r="A361" s="24" t="s">
        <v>995</v>
      </c>
      <c r="B361" s="50"/>
      <c r="C361" s="24"/>
      <c r="D361" s="24"/>
      <c r="E361" s="27"/>
      <c r="F361" s="27"/>
      <c r="G361" s="27"/>
    </row>
    <row r="362" spans="1:7" hidden="1" outlineLevel="1" x14ac:dyDescent="0.25">
      <c r="A362" s="24" t="s">
        <v>996</v>
      </c>
      <c r="B362" s="24"/>
      <c r="C362" s="71"/>
      <c r="D362" s="24"/>
      <c r="E362" s="19"/>
      <c r="F362" s="19"/>
      <c r="G362" s="19"/>
    </row>
    <row r="363" spans="1:7" hidden="1" outlineLevel="1" x14ac:dyDescent="0.25">
      <c r="A363" s="24" t="s">
        <v>997</v>
      </c>
      <c r="B363" s="24"/>
      <c r="C363" s="71"/>
      <c r="D363" s="24"/>
      <c r="E363" s="19"/>
      <c r="F363" s="19"/>
      <c r="G363" s="19"/>
    </row>
    <row r="364" spans="1:7" hidden="1" outlineLevel="1" x14ac:dyDescent="0.25">
      <c r="A364" s="24" t="s">
        <v>998</v>
      </c>
      <c r="B364" s="24"/>
      <c r="C364" s="71"/>
      <c r="D364" s="24"/>
      <c r="E364" s="19"/>
      <c r="F364" s="19"/>
      <c r="G364" s="19"/>
    </row>
    <row r="365" spans="1:7" hidden="1" outlineLevel="1" x14ac:dyDescent="0.25">
      <c r="A365" s="24" t="s">
        <v>999</v>
      </c>
      <c r="B365" s="24"/>
      <c r="C365" s="71"/>
      <c r="D365" s="24"/>
      <c r="E365" s="19"/>
      <c r="F365" s="19"/>
      <c r="G365" s="19"/>
    </row>
    <row r="366" spans="1:7" hidden="1" outlineLevel="1" x14ac:dyDescent="0.25">
      <c r="A366" s="24" t="s">
        <v>1000</v>
      </c>
      <c r="B366" s="24"/>
      <c r="C366" s="71"/>
      <c r="D366" s="24"/>
      <c r="E366" s="19"/>
      <c r="F366" s="19"/>
      <c r="G366" s="19"/>
    </row>
    <row r="367" spans="1:7" hidden="1" outlineLevel="1" x14ac:dyDescent="0.25">
      <c r="A367" s="24" t="s">
        <v>1001</v>
      </c>
      <c r="B367" s="24"/>
      <c r="C367" s="71"/>
      <c r="D367" s="24"/>
      <c r="E367" s="19"/>
      <c r="F367" s="19"/>
      <c r="G367" s="19"/>
    </row>
    <row r="368" spans="1:7" hidden="1" outlineLevel="1" x14ac:dyDescent="0.25">
      <c r="A368" s="24" t="s">
        <v>1002</v>
      </c>
      <c r="B368" s="24"/>
      <c r="C368" s="71"/>
      <c r="D368" s="24"/>
      <c r="E368" s="19"/>
      <c r="F368" s="19"/>
      <c r="G368" s="19"/>
    </row>
    <row r="369" spans="1:7" hidden="1" outlineLevel="1" x14ac:dyDescent="0.25">
      <c r="A369" s="24" t="s">
        <v>1003</v>
      </c>
      <c r="B369" s="24"/>
      <c r="C369" s="71"/>
      <c r="D369" s="24"/>
      <c r="E369" s="19"/>
      <c r="F369" s="19"/>
      <c r="G369" s="19"/>
    </row>
    <row r="370" spans="1:7" hidden="1" outlineLevel="1" x14ac:dyDescent="0.25">
      <c r="A370" s="24" t="s">
        <v>1004</v>
      </c>
      <c r="B370" s="24"/>
      <c r="C370" s="71"/>
      <c r="D370" s="24"/>
      <c r="E370" s="19"/>
      <c r="F370" s="19"/>
      <c r="G370" s="19"/>
    </row>
    <row r="371" spans="1:7" hidden="1" outlineLevel="1" x14ac:dyDescent="0.25">
      <c r="A371" s="24" t="s">
        <v>1005</v>
      </c>
      <c r="B371" s="24"/>
      <c r="C371" s="71"/>
      <c r="D371" s="24"/>
      <c r="E371" s="19"/>
      <c r="F371" s="19"/>
      <c r="G371" s="19"/>
    </row>
    <row r="372" spans="1:7" hidden="1" outlineLevel="1" x14ac:dyDescent="0.25">
      <c r="A372" s="24" t="s">
        <v>1006</v>
      </c>
      <c r="B372" s="24"/>
      <c r="C372" s="71"/>
      <c r="D372" s="24"/>
      <c r="E372" s="19"/>
      <c r="F372" s="19"/>
      <c r="G372" s="19"/>
    </row>
    <row r="373" spans="1:7" hidden="1" outlineLevel="1" x14ac:dyDescent="0.25">
      <c r="A373" s="24" t="s">
        <v>1007</v>
      </c>
      <c r="B373" s="24"/>
      <c r="C373" s="71"/>
      <c r="D373" s="24"/>
      <c r="E373" s="19"/>
      <c r="F373" s="19"/>
      <c r="G373" s="19"/>
    </row>
    <row r="374" spans="1:7" hidden="1" outlineLevel="1" x14ac:dyDescent="0.25">
      <c r="A374" s="24" t="s">
        <v>1008</v>
      </c>
      <c r="B374" s="24"/>
      <c r="C374" s="71"/>
      <c r="D374" s="24"/>
      <c r="E374" s="19"/>
      <c r="F374" s="19"/>
      <c r="G374" s="19"/>
    </row>
    <row r="375" spans="1:7" hidden="1" outlineLevel="1" x14ac:dyDescent="0.25">
      <c r="A375" s="24" t="s">
        <v>1009</v>
      </c>
      <c r="B375" s="24"/>
      <c r="C375" s="71"/>
      <c r="D375" s="24"/>
      <c r="E375" s="19"/>
      <c r="F375" s="19"/>
      <c r="G375" s="19"/>
    </row>
    <row r="376" spans="1:7" hidden="1" outlineLevel="1" x14ac:dyDescent="0.25">
      <c r="A376" s="24" t="s">
        <v>1010</v>
      </c>
      <c r="B376" s="24"/>
      <c r="C376" s="71"/>
      <c r="D376" s="24"/>
      <c r="E376" s="19"/>
      <c r="F376" s="19"/>
      <c r="G376" s="19"/>
    </row>
    <row r="377" spans="1:7" hidden="1" outlineLevel="1" x14ac:dyDescent="0.25">
      <c r="A377" s="24" t="s">
        <v>1011</v>
      </c>
      <c r="B377" s="24"/>
      <c r="C377" s="71"/>
      <c r="D377" s="24"/>
      <c r="E377" s="19"/>
      <c r="F377" s="19"/>
      <c r="G377" s="19"/>
    </row>
    <row r="378" spans="1:7" hidden="1" outlineLevel="1" x14ac:dyDescent="0.25">
      <c r="A378" s="24" t="s">
        <v>1012</v>
      </c>
      <c r="B378" s="24"/>
      <c r="C378" s="71"/>
      <c r="D378" s="24"/>
      <c r="E378" s="19"/>
      <c r="F378" s="19"/>
      <c r="G378" s="19"/>
    </row>
    <row r="379" spans="1:7" hidden="1" outlineLevel="1" x14ac:dyDescent="0.25">
      <c r="A379" s="24" t="s">
        <v>1013</v>
      </c>
      <c r="B379" s="24"/>
      <c r="C379" s="71"/>
      <c r="D379" s="24"/>
      <c r="E379" s="19"/>
      <c r="F379" s="19"/>
      <c r="G379" s="19"/>
    </row>
    <row r="380" spans="1:7" hidden="1" outlineLevel="1" x14ac:dyDescent="0.25">
      <c r="A380" s="24" t="s">
        <v>1014</v>
      </c>
      <c r="B380" s="24"/>
      <c r="C380" s="71"/>
      <c r="D380" s="24"/>
      <c r="E380" s="19"/>
      <c r="F380" s="19"/>
      <c r="G380" s="19"/>
    </row>
    <row r="381" spans="1:7" hidden="1" outlineLevel="1" x14ac:dyDescent="0.25">
      <c r="A381" s="24" t="s">
        <v>1015</v>
      </c>
      <c r="B381" s="24"/>
      <c r="C381" s="71"/>
      <c r="D381" s="24"/>
      <c r="E381" s="19"/>
      <c r="F381" s="19"/>
      <c r="G381" s="19"/>
    </row>
    <row r="382" spans="1:7" hidden="1" outlineLevel="1" x14ac:dyDescent="0.25">
      <c r="A382" s="24" t="s">
        <v>1016</v>
      </c>
      <c r="B382" s="24"/>
      <c r="C382" s="71"/>
      <c r="D382" s="24"/>
      <c r="E382" s="19"/>
      <c r="F382" s="19"/>
      <c r="G382" s="19"/>
    </row>
    <row r="383" spans="1:7" hidden="1" outlineLevel="1" x14ac:dyDescent="0.25">
      <c r="A383" s="24" t="s">
        <v>1017</v>
      </c>
      <c r="B383" s="24"/>
      <c r="C383" s="71"/>
      <c r="D383" s="24"/>
      <c r="E383" s="19"/>
      <c r="F383" s="19"/>
      <c r="G383" s="19"/>
    </row>
    <row r="384" spans="1:7" hidden="1" outlineLevel="1" x14ac:dyDescent="0.25">
      <c r="A384" s="24" t="s">
        <v>1018</v>
      </c>
      <c r="B384" s="24"/>
      <c r="C384" s="71"/>
      <c r="D384" s="24"/>
      <c r="E384" s="19"/>
      <c r="F384" s="19"/>
      <c r="G384" s="19"/>
    </row>
    <row r="385" spans="1:7" hidden="1" outlineLevel="1" x14ac:dyDescent="0.25">
      <c r="A385" s="24" t="s">
        <v>1019</v>
      </c>
      <c r="B385" s="24"/>
      <c r="C385" s="71"/>
      <c r="D385" s="24"/>
      <c r="E385" s="19"/>
      <c r="F385" s="19"/>
      <c r="G385" s="19"/>
    </row>
    <row r="386" spans="1:7" hidden="1" outlineLevel="1" x14ac:dyDescent="0.25">
      <c r="A386" s="24" t="s">
        <v>1020</v>
      </c>
      <c r="B386" s="24"/>
      <c r="C386" s="71"/>
      <c r="D386" s="24"/>
      <c r="E386" s="19"/>
      <c r="F386" s="19"/>
      <c r="G386" s="19"/>
    </row>
    <row r="387" spans="1:7" hidden="1" outlineLevel="1" x14ac:dyDescent="0.25">
      <c r="A387" s="24" t="s">
        <v>1021</v>
      </c>
      <c r="B387" s="24"/>
      <c r="C387" s="71"/>
      <c r="D387" s="24"/>
      <c r="E387" s="19"/>
      <c r="F387" s="19"/>
      <c r="G387" s="19"/>
    </row>
    <row r="388" spans="1:7" hidden="1" outlineLevel="1" x14ac:dyDescent="0.25">
      <c r="A388" s="24" t="s">
        <v>1022</v>
      </c>
      <c r="B388" s="24"/>
      <c r="C388" s="71"/>
      <c r="D388" s="24"/>
      <c r="E388" s="19"/>
      <c r="F388" s="19"/>
      <c r="G388" s="19"/>
    </row>
    <row r="389" spans="1:7" hidden="1" outlineLevel="1" x14ac:dyDescent="0.25">
      <c r="A389" s="24" t="s">
        <v>1023</v>
      </c>
      <c r="B389" s="24"/>
      <c r="C389" s="71"/>
      <c r="D389" s="24"/>
      <c r="E389" s="19"/>
      <c r="F389" s="19"/>
      <c r="G389" s="19"/>
    </row>
    <row r="390" spans="1:7" hidden="1" outlineLevel="1" x14ac:dyDescent="0.25">
      <c r="A390" s="24" t="s">
        <v>1024</v>
      </c>
      <c r="B390" s="24"/>
      <c r="C390" s="71"/>
      <c r="D390" s="24"/>
      <c r="E390" s="19"/>
      <c r="F390" s="19"/>
      <c r="G390" s="19"/>
    </row>
    <row r="391" spans="1:7" hidden="1" outlineLevel="1" x14ac:dyDescent="0.25">
      <c r="A391" s="24" t="s">
        <v>1025</v>
      </c>
      <c r="B391" s="24"/>
      <c r="C391" s="71"/>
      <c r="D391" s="24"/>
      <c r="E391" s="19"/>
      <c r="F391" s="19"/>
      <c r="G391" s="19"/>
    </row>
    <row r="392" spans="1:7" hidden="1" outlineLevel="1" x14ac:dyDescent="0.25">
      <c r="A392" s="24" t="s">
        <v>1026</v>
      </c>
      <c r="B392" s="24"/>
      <c r="C392" s="71"/>
      <c r="D392" s="24"/>
      <c r="E392" s="19"/>
      <c r="F392" s="19"/>
      <c r="G392" s="19"/>
    </row>
    <row r="393" spans="1:7" hidden="1" outlineLevel="1" x14ac:dyDescent="0.25">
      <c r="A393" s="24" t="s">
        <v>1027</v>
      </c>
      <c r="B393" s="24"/>
      <c r="C393" s="71"/>
      <c r="D393" s="24"/>
      <c r="E393" s="19"/>
      <c r="F393" s="19"/>
      <c r="G393" s="19"/>
    </row>
    <row r="394" spans="1:7" hidden="1" outlineLevel="1" x14ac:dyDescent="0.25">
      <c r="A394" s="24" t="s">
        <v>1028</v>
      </c>
      <c r="B394" s="24"/>
      <c r="C394" s="71"/>
      <c r="D394" s="24"/>
      <c r="E394" s="19"/>
      <c r="F394" s="19"/>
      <c r="G394" s="19"/>
    </row>
    <row r="395" spans="1:7" hidden="1" outlineLevel="1" x14ac:dyDescent="0.25">
      <c r="A395" s="24" t="s">
        <v>1029</v>
      </c>
      <c r="B395" s="24"/>
      <c r="C395" s="71"/>
      <c r="D395" s="24"/>
      <c r="E395" s="19"/>
      <c r="F395" s="19"/>
      <c r="G395" s="19"/>
    </row>
    <row r="396" spans="1:7" hidden="1" outlineLevel="1" x14ac:dyDescent="0.25">
      <c r="A396" s="24" t="s">
        <v>1030</v>
      </c>
      <c r="B396" s="24"/>
      <c r="C396" s="71"/>
      <c r="D396" s="24"/>
      <c r="E396" s="19"/>
      <c r="F396" s="19"/>
      <c r="G396" s="19"/>
    </row>
    <row r="397" spans="1:7" hidden="1" outlineLevel="1" x14ac:dyDescent="0.25">
      <c r="A397" s="24" t="s">
        <v>1031</v>
      </c>
      <c r="B397" s="24"/>
      <c r="C397" s="71"/>
      <c r="D397" s="24"/>
      <c r="E397" s="19"/>
      <c r="F397" s="19"/>
      <c r="G397" s="19"/>
    </row>
    <row r="398" spans="1:7" hidden="1" outlineLevel="1" x14ac:dyDescent="0.25">
      <c r="A398" s="24" t="s">
        <v>1032</v>
      </c>
      <c r="B398" s="24"/>
      <c r="C398" s="71"/>
      <c r="D398" s="24"/>
      <c r="E398" s="19"/>
      <c r="F398" s="19"/>
      <c r="G398" s="19"/>
    </row>
    <row r="399" spans="1:7" hidden="1" outlineLevel="1" x14ac:dyDescent="0.25">
      <c r="A399" s="24" t="s">
        <v>1033</v>
      </c>
      <c r="B399" s="24"/>
      <c r="C399" s="71"/>
      <c r="D399" s="24"/>
      <c r="E399" s="19"/>
      <c r="F399" s="19"/>
      <c r="G399" s="19"/>
    </row>
    <row r="400" spans="1:7" hidden="1" outlineLevel="1" x14ac:dyDescent="0.25">
      <c r="A400" s="24" t="s">
        <v>1034</v>
      </c>
      <c r="B400" s="24"/>
      <c r="C400" s="71"/>
      <c r="D400" s="24"/>
      <c r="E400" s="19"/>
      <c r="F400" s="19"/>
      <c r="G400" s="19"/>
    </row>
    <row r="401" spans="1:7" hidden="1" outlineLevel="1" x14ac:dyDescent="0.25">
      <c r="A401" s="24" t="s">
        <v>1035</v>
      </c>
      <c r="B401" s="24"/>
      <c r="C401" s="71"/>
      <c r="D401" s="24"/>
      <c r="E401" s="19"/>
      <c r="F401" s="19"/>
      <c r="G401" s="19"/>
    </row>
    <row r="402" spans="1:7" hidden="1" outlineLevel="1" x14ac:dyDescent="0.25">
      <c r="A402" s="24" t="s">
        <v>1036</v>
      </c>
      <c r="B402" s="24"/>
      <c r="C402" s="71"/>
      <c r="D402" s="24"/>
      <c r="E402" s="19"/>
      <c r="F402" s="19"/>
      <c r="G402" s="19"/>
    </row>
    <row r="403" spans="1:7" hidden="1" outlineLevel="1" x14ac:dyDescent="0.25">
      <c r="A403" s="24" t="s">
        <v>1037</v>
      </c>
      <c r="B403" s="24"/>
      <c r="C403" s="71"/>
      <c r="D403" s="24"/>
      <c r="E403" s="19"/>
      <c r="F403" s="19"/>
      <c r="G403" s="19"/>
    </row>
    <row r="404" spans="1:7" hidden="1" outlineLevel="1" x14ac:dyDescent="0.25">
      <c r="A404" s="24" t="s">
        <v>1038</v>
      </c>
      <c r="B404" s="24"/>
      <c r="C404" s="71"/>
      <c r="D404" s="24"/>
      <c r="E404" s="19"/>
      <c r="F404" s="19"/>
      <c r="G404" s="19"/>
    </row>
    <row r="405" spans="1:7" hidden="1" outlineLevel="1" x14ac:dyDescent="0.25">
      <c r="A405" s="24" t="s">
        <v>1039</v>
      </c>
      <c r="B405" s="24"/>
      <c r="C405" s="71"/>
      <c r="D405" s="24"/>
      <c r="E405" s="19"/>
      <c r="F405" s="19"/>
      <c r="G405" s="19"/>
    </row>
    <row r="406" spans="1:7" hidden="1" outlineLevel="1" x14ac:dyDescent="0.25">
      <c r="A406" s="24" t="s">
        <v>1040</v>
      </c>
      <c r="B406" s="24"/>
      <c r="C406" s="71"/>
      <c r="D406" s="24"/>
      <c r="E406" s="19"/>
      <c r="F406" s="19"/>
      <c r="G406" s="19"/>
    </row>
    <row r="407" spans="1:7" hidden="1" outlineLevel="1" x14ac:dyDescent="0.25">
      <c r="A407" s="24" t="s">
        <v>1041</v>
      </c>
      <c r="B407" s="24"/>
      <c r="C407" s="71"/>
      <c r="D407" s="24"/>
      <c r="E407" s="19"/>
      <c r="F407" s="19"/>
      <c r="G407" s="19"/>
    </row>
    <row r="408" spans="1:7" hidden="1" outlineLevel="1" x14ac:dyDescent="0.25">
      <c r="A408" s="24" t="s">
        <v>1042</v>
      </c>
      <c r="B408" s="24"/>
      <c r="C408" s="71"/>
      <c r="D408" s="24"/>
      <c r="E408" s="19"/>
      <c r="F408" s="19"/>
      <c r="G408" s="19"/>
    </row>
    <row r="409" spans="1:7" hidden="1" outlineLevel="1" x14ac:dyDescent="0.25">
      <c r="A409" s="24" t="s">
        <v>1043</v>
      </c>
      <c r="B409" s="24"/>
      <c r="C409" s="71"/>
      <c r="D409" s="24"/>
      <c r="E409" s="19"/>
      <c r="F409" s="19"/>
      <c r="G409" s="19"/>
    </row>
    <row r="410" spans="1:7" hidden="1" outlineLevel="1" x14ac:dyDescent="0.25">
      <c r="A410" s="24" t="s">
        <v>1044</v>
      </c>
      <c r="B410" s="24"/>
      <c r="C410" s="71"/>
      <c r="D410" s="24"/>
      <c r="E410" s="19"/>
      <c r="F410" s="19"/>
      <c r="G410" s="19"/>
    </row>
    <row r="411" spans="1:7" s="411" customFormat="1" x14ac:dyDescent="0.25">
      <c r="A411" s="36"/>
      <c r="B411" s="36" t="s">
        <v>1045</v>
      </c>
      <c r="C411" s="36" t="s">
        <v>60</v>
      </c>
      <c r="D411" s="36" t="s">
        <v>899</v>
      </c>
      <c r="E411" s="36"/>
      <c r="F411" s="36" t="s">
        <v>558</v>
      </c>
      <c r="G411" s="36" t="s">
        <v>900</v>
      </c>
    </row>
    <row r="412" spans="1:7" s="411" customFormat="1" x14ac:dyDescent="0.25">
      <c r="A412" s="412" t="s">
        <v>1046</v>
      </c>
      <c r="B412" s="413" t="s">
        <v>902</v>
      </c>
      <c r="C412" s="418" t="s">
        <v>1047</v>
      </c>
      <c r="D412" s="412" t="s">
        <v>1047</v>
      </c>
      <c r="E412" s="415"/>
      <c r="F412" s="414" t="str">
        <f>IF($C$381=0,"",IF(C412="[For completion]","",C412/$C$381))</f>
        <v/>
      </c>
      <c r="G412" s="414" t="str">
        <f>IF($D$381=0,"",IF(D412="[For completion]","",D412/$D$381))</f>
        <v/>
      </c>
    </row>
    <row r="413" spans="1:7" s="411" customFormat="1" x14ac:dyDescent="0.25">
      <c r="A413" s="412" t="s">
        <v>1048</v>
      </c>
      <c r="B413" s="413" t="s">
        <v>902</v>
      </c>
      <c r="C413" s="418" t="s">
        <v>1047</v>
      </c>
      <c r="D413" s="412" t="s">
        <v>1047</v>
      </c>
      <c r="E413" s="415"/>
      <c r="F413" s="414" t="str">
        <f t="shared" ref="F413:F430" si="14">IF($C$381=0,"",IF(C413="[For completion]","",C413/$C$381))</f>
        <v/>
      </c>
      <c r="G413" s="414" t="str">
        <f t="shared" ref="G413:G430" si="15">IF($D$381=0,"",IF(D413="[For completion]","",D413/$D$381))</f>
        <v/>
      </c>
    </row>
    <row r="414" spans="1:7" s="411" customFormat="1" x14ac:dyDescent="0.25">
      <c r="A414" s="412" t="s">
        <v>1049</v>
      </c>
      <c r="B414" s="413" t="s">
        <v>902</v>
      </c>
      <c r="C414" s="418" t="s">
        <v>1047</v>
      </c>
      <c r="D414" s="412" t="s">
        <v>1047</v>
      </c>
      <c r="E414" s="415"/>
      <c r="F414" s="414" t="str">
        <f t="shared" si="14"/>
        <v/>
      </c>
      <c r="G414" s="414" t="str">
        <f t="shared" si="15"/>
        <v/>
      </c>
    </row>
    <row r="415" spans="1:7" s="411" customFormat="1" x14ac:dyDescent="0.25">
      <c r="A415" s="412" t="s">
        <v>1050</v>
      </c>
      <c r="B415" s="413" t="s">
        <v>902</v>
      </c>
      <c r="C415" s="418" t="s">
        <v>1047</v>
      </c>
      <c r="D415" s="412" t="s">
        <v>1047</v>
      </c>
      <c r="E415" s="415"/>
      <c r="F415" s="414" t="str">
        <f t="shared" si="14"/>
        <v/>
      </c>
      <c r="G415" s="414" t="str">
        <f t="shared" si="15"/>
        <v/>
      </c>
    </row>
    <row r="416" spans="1:7" s="411" customFormat="1" x14ac:dyDescent="0.25">
      <c r="A416" s="412" t="s">
        <v>1051</v>
      </c>
      <c r="B416" s="413" t="s">
        <v>902</v>
      </c>
      <c r="C416" s="418" t="s">
        <v>1047</v>
      </c>
      <c r="D416" s="412" t="s">
        <v>1047</v>
      </c>
      <c r="E416" s="415"/>
      <c r="F416" s="414" t="str">
        <f t="shared" si="14"/>
        <v/>
      </c>
      <c r="G416" s="414" t="str">
        <f t="shared" si="15"/>
        <v/>
      </c>
    </row>
    <row r="417" spans="1:7" s="411" customFormat="1" x14ac:dyDescent="0.25">
      <c r="A417" s="412" t="s">
        <v>1052</v>
      </c>
      <c r="B417" s="413" t="s">
        <v>902</v>
      </c>
      <c r="C417" s="418" t="s">
        <v>1047</v>
      </c>
      <c r="D417" s="412" t="s">
        <v>1047</v>
      </c>
      <c r="E417" s="415"/>
      <c r="F417" s="414" t="str">
        <f t="shared" si="14"/>
        <v/>
      </c>
      <c r="G417" s="414" t="str">
        <f t="shared" si="15"/>
        <v/>
      </c>
    </row>
    <row r="418" spans="1:7" s="411" customFormat="1" x14ac:dyDescent="0.25">
      <c r="A418" s="412" t="s">
        <v>1053</v>
      </c>
      <c r="B418" s="413" t="s">
        <v>902</v>
      </c>
      <c r="C418" s="418" t="s">
        <v>1047</v>
      </c>
      <c r="D418" s="412" t="s">
        <v>1047</v>
      </c>
      <c r="E418" s="415"/>
      <c r="F418" s="414" t="str">
        <f t="shared" si="14"/>
        <v/>
      </c>
      <c r="G418" s="414" t="str">
        <f t="shared" si="15"/>
        <v/>
      </c>
    </row>
    <row r="419" spans="1:7" s="411" customFormat="1" x14ac:dyDescent="0.25">
      <c r="A419" s="412" t="s">
        <v>1054</v>
      </c>
      <c r="B419" s="413" t="s">
        <v>902</v>
      </c>
      <c r="C419" s="418" t="s">
        <v>1047</v>
      </c>
      <c r="D419" s="412" t="s">
        <v>1047</v>
      </c>
      <c r="E419" s="415"/>
      <c r="F419" s="414" t="str">
        <f t="shared" si="14"/>
        <v/>
      </c>
      <c r="G419" s="414" t="str">
        <f t="shared" si="15"/>
        <v/>
      </c>
    </row>
    <row r="420" spans="1:7" s="411" customFormat="1" x14ac:dyDescent="0.25">
      <c r="A420" s="412" t="s">
        <v>1055</v>
      </c>
      <c r="B420" s="413" t="s">
        <v>902</v>
      </c>
      <c r="C420" s="418" t="s">
        <v>1047</v>
      </c>
      <c r="D420" s="412" t="s">
        <v>1047</v>
      </c>
      <c r="E420" s="415"/>
      <c r="F420" s="414" t="str">
        <f t="shared" si="14"/>
        <v/>
      </c>
      <c r="G420" s="414" t="str">
        <f t="shared" si="15"/>
        <v/>
      </c>
    </row>
    <row r="421" spans="1:7" s="411" customFormat="1" x14ac:dyDescent="0.25">
      <c r="A421" s="412" t="s">
        <v>1056</v>
      </c>
      <c r="B421" s="413" t="s">
        <v>902</v>
      </c>
      <c r="C421" s="418" t="s">
        <v>1047</v>
      </c>
      <c r="D421" s="412" t="s">
        <v>1047</v>
      </c>
      <c r="E421" s="415"/>
      <c r="F421" s="414" t="str">
        <f t="shared" si="14"/>
        <v/>
      </c>
      <c r="G421" s="414" t="str">
        <f t="shared" si="15"/>
        <v/>
      </c>
    </row>
    <row r="422" spans="1:7" s="411" customFormat="1" x14ac:dyDescent="0.25">
      <c r="A422" s="412" t="s">
        <v>1057</v>
      </c>
      <c r="B422" s="413" t="s">
        <v>902</v>
      </c>
      <c r="C422" s="418" t="s">
        <v>1047</v>
      </c>
      <c r="D422" s="412" t="s">
        <v>1047</v>
      </c>
      <c r="E422" s="415"/>
      <c r="F422" s="414" t="str">
        <f t="shared" si="14"/>
        <v/>
      </c>
      <c r="G422" s="414" t="str">
        <f t="shared" si="15"/>
        <v/>
      </c>
    </row>
    <row r="423" spans="1:7" s="411" customFormat="1" x14ac:dyDescent="0.25">
      <c r="A423" s="412" t="s">
        <v>1058</v>
      </c>
      <c r="B423" s="413" t="s">
        <v>902</v>
      </c>
      <c r="C423" s="418" t="s">
        <v>1047</v>
      </c>
      <c r="D423" s="412" t="s">
        <v>1047</v>
      </c>
      <c r="E423" s="415"/>
      <c r="F423" s="414" t="str">
        <f t="shared" si="14"/>
        <v/>
      </c>
      <c r="G423" s="414" t="str">
        <f t="shared" si="15"/>
        <v/>
      </c>
    </row>
    <row r="424" spans="1:7" s="411" customFormat="1" x14ac:dyDescent="0.25">
      <c r="A424" s="412" t="s">
        <v>1059</v>
      </c>
      <c r="B424" s="413" t="s">
        <v>902</v>
      </c>
      <c r="C424" s="418" t="s">
        <v>1047</v>
      </c>
      <c r="D424" s="412" t="s">
        <v>1047</v>
      </c>
      <c r="E424" s="415"/>
      <c r="F424" s="414" t="str">
        <f t="shared" si="14"/>
        <v/>
      </c>
      <c r="G424" s="414" t="str">
        <f t="shared" si="15"/>
        <v/>
      </c>
    </row>
    <row r="425" spans="1:7" s="411" customFormat="1" x14ac:dyDescent="0.25">
      <c r="A425" s="412" t="s">
        <v>1060</v>
      </c>
      <c r="B425" s="413" t="s">
        <v>902</v>
      </c>
      <c r="C425" s="418" t="s">
        <v>1047</v>
      </c>
      <c r="D425" s="412" t="s">
        <v>1047</v>
      </c>
      <c r="E425" s="415"/>
      <c r="F425" s="414" t="str">
        <f t="shared" si="14"/>
        <v/>
      </c>
      <c r="G425" s="414" t="str">
        <f t="shared" si="15"/>
        <v/>
      </c>
    </row>
    <row r="426" spans="1:7" s="411" customFormat="1" x14ac:dyDescent="0.25">
      <c r="A426" s="412" t="s">
        <v>1061</v>
      </c>
      <c r="B426" s="413" t="s">
        <v>902</v>
      </c>
      <c r="C426" s="418" t="s">
        <v>1047</v>
      </c>
      <c r="D426" s="412" t="s">
        <v>1047</v>
      </c>
      <c r="E426" s="415"/>
      <c r="F426" s="414" t="str">
        <f t="shared" si="14"/>
        <v/>
      </c>
      <c r="G426" s="414" t="str">
        <f t="shared" si="15"/>
        <v/>
      </c>
    </row>
    <row r="427" spans="1:7" s="411" customFormat="1" x14ac:dyDescent="0.25">
      <c r="A427" s="412" t="s">
        <v>1062</v>
      </c>
      <c r="B427" s="413" t="s">
        <v>902</v>
      </c>
      <c r="C427" s="418" t="s">
        <v>1047</v>
      </c>
      <c r="D427" s="412" t="s">
        <v>1047</v>
      </c>
      <c r="E427" s="415"/>
      <c r="F427" s="414" t="str">
        <f t="shared" si="14"/>
        <v/>
      </c>
      <c r="G427" s="414" t="str">
        <f t="shared" si="15"/>
        <v/>
      </c>
    </row>
    <row r="428" spans="1:7" s="411" customFormat="1" x14ac:dyDescent="0.25">
      <c r="A428" s="412" t="s">
        <v>1063</v>
      </c>
      <c r="B428" s="413" t="s">
        <v>902</v>
      </c>
      <c r="C428" s="418" t="s">
        <v>1047</v>
      </c>
      <c r="D428" s="412" t="s">
        <v>1047</v>
      </c>
      <c r="E428" s="415"/>
      <c r="F428" s="414" t="str">
        <f t="shared" si="14"/>
        <v/>
      </c>
      <c r="G428" s="414" t="str">
        <f t="shared" si="15"/>
        <v/>
      </c>
    </row>
    <row r="429" spans="1:7" s="411" customFormat="1" x14ac:dyDescent="0.25">
      <c r="A429" s="412" t="s">
        <v>1064</v>
      </c>
      <c r="B429" s="413" t="s">
        <v>920</v>
      </c>
      <c r="C429" s="418" t="s">
        <v>1047</v>
      </c>
      <c r="D429" s="412" t="s">
        <v>1047</v>
      </c>
      <c r="E429" s="415"/>
      <c r="F429" s="414" t="str">
        <f t="shared" si="14"/>
        <v/>
      </c>
      <c r="G429" s="414" t="str">
        <f t="shared" si="15"/>
        <v/>
      </c>
    </row>
    <row r="430" spans="1:7" s="411" customFormat="1" x14ac:dyDescent="0.25">
      <c r="A430" s="412" t="s">
        <v>1065</v>
      </c>
      <c r="B430" s="413" t="s">
        <v>101</v>
      </c>
      <c r="C430" s="418">
        <f>SUM(C412:C429)</f>
        <v>0</v>
      </c>
      <c r="D430" s="412">
        <f>SUM(D412:D429)</f>
        <v>0</v>
      </c>
      <c r="E430" s="415"/>
      <c r="F430" s="414" t="str">
        <f t="shared" si="14"/>
        <v/>
      </c>
      <c r="G430" s="414" t="str">
        <f t="shared" si="15"/>
        <v/>
      </c>
    </row>
    <row r="431" spans="1:7" s="411" customFormat="1" x14ac:dyDescent="0.25">
      <c r="A431" s="412" t="s">
        <v>1066</v>
      </c>
      <c r="B431" s="412"/>
      <c r="C431" s="421"/>
      <c r="D431" s="412"/>
      <c r="E431" s="415"/>
      <c r="F431" s="415"/>
      <c r="G431" s="415"/>
    </row>
    <row r="432" spans="1:7" s="411" customFormat="1" x14ac:dyDescent="0.25">
      <c r="A432" s="412" t="s">
        <v>1067</v>
      </c>
      <c r="B432" s="412"/>
      <c r="C432" s="421"/>
      <c r="D432" s="412"/>
      <c r="E432" s="415"/>
      <c r="F432" s="415"/>
      <c r="G432" s="415"/>
    </row>
    <row r="433" spans="1:7" s="411" customFormat="1" x14ac:dyDescent="0.25">
      <c r="A433" s="412" t="s">
        <v>1068</v>
      </c>
      <c r="B433" s="412"/>
      <c r="C433" s="421"/>
      <c r="D433" s="412"/>
      <c r="E433" s="415"/>
      <c r="F433" s="415"/>
      <c r="G433" s="415"/>
    </row>
    <row r="434" spans="1:7" s="411" customFormat="1" x14ac:dyDescent="0.25">
      <c r="A434" s="412" t="s">
        <v>1069</v>
      </c>
      <c r="B434" s="412"/>
      <c r="C434" s="421"/>
      <c r="D434" s="412"/>
      <c r="E434" s="415"/>
      <c r="F434" s="415"/>
      <c r="G434" s="415"/>
    </row>
    <row r="435" spans="1:7" s="411" customFormat="1" x14ac:dyDescent="0.25">
      <c r="A435" s="412" t="s">
        <v>1070</v>
      </c>
      <c r="B435" s="412"/>
      <c r="C435" s="421"/>
      <c r="D435" s="412"/>
      <c r="E435" s="415"/>
      <c r="F435" s="415"/>
      <c r="G435" s="415"/>
    </row>
    <row r="436" spans="1:7" s="411" customFormat="1" x14ac:dyDescent="0.25">
      <c r="A436" s="412" t="s">
        <v>1071</v>
      </c>
      <c r="B436" s="412"/>
      <c r="C436" s="421"/>
      <c r="D436" s="412"/>
      <c r="E436" s="415"/>
      <c r="F436" s="415"/>
      <c r="G436" s="415"/>
    </row>
    <row r="437" spans="1:7" s="411" customFormat="1" x14ac:dyDescent="0.25">
      <c r="A437" s="412" t="s">
        <v>1072</v>
      </c>
      <c r="B437" s="412"/>
      <c r="C437" s="421"/>
      <c r="D437" s="412"/>
      <c r="E437" s="415"/>
      <c r="F437" s="415"/>
      <c r="G437" s="415"/>
    </row>
    <row r="438" spans="1:7" s="411" customFormat="1" x14ac:dyDescent="0.25">
      <c r="A438" s="412" t="s">
        <v>1073</v>
      </c>
      <c r="B438" s="412"/>
      <c r="C438" s="421"/>
      <c r="D438" s="412"/>
      <c r="E438" s="415"/>
      <c r="F438" s="415"/>
      <c r="G438" s="415"/>
    </row>
    <row r="439" spans="1:7" s="411" customFormat="1" x14ac:dyDescent="0.25">
      <c r="A439" s="412" t="s">
        <v>1074</v>
      </c>
      <c r="B439" s="412"/>
      <c r="C439" s="421"/>
      <c r="D439" s="412"/>
      <c r="E439" s="415"/>
      <c r="F439" s="415"/>
      <c r="G439" s="415"/>
    </row>
    <row r="440" spans="1:7" s="411" customFormat="1" x14ac:dyDescent="0.25">
      <c r="A440" s="412" t="s">
        <v>1075</v>
      </c>
      <c r="B440" s="412"/>
      <c r="C440" s="421"/>
      <c r="D440" s="412"/>
      <c r="E440" s="415"/>
      <c r="F440" s="415"/>
      <c r="G440" s="415"/>
    </row>
    <row r="441" spans="1:7" s="411" customFormat="1" x14ac:dyDescent="0.25">
      <c r="A441" s="412" t="s">
        <v>1076</v>
      </c>
      <c r="B441" s="412"/>
      <c r="C441" s="421"/>
      <c r="D441" s="412"/>
      <c r="E441" s="415"/>
      <c r="F441" s="415"/>
      <c r="G441" s="415"/>
    </row>
    <row r="442" spans="1:7" s="411" customFormat="1" x14ac:dyDescent="0.25">
      <c r="A442" s="412" t="s">
        <v>1077</v>
      </c>
      <c r="B442" s="412"/>
      <c r="C442" s="421"/>
      <c r="D442" s="412"/>
      <c r="E442" s="415"/>
      <c r="F442" s="415"/>
      <c r="G442" s="415"/>
    </row>
    <row r="443" spans="1:7" s="411" customFormat="1" x14ac:dyDescent="0.25">
      <c r="A443" s="412" t="s">
        <v>1078</v>
      </c>
      <c r="B443" s="412"/>
      <c r="C443" s="421"/>
      <c r="D443" s="412"/>
      <c r="E443" s="415"/>
      <c r="F443" s="415"/>
      <c r="G443" s="415"/>
    </row>
    <row r="444" spans="1:7" s="411" customFormat="1" x14ac:dyDescent="0.25">
      <c r="A444" s="412" t="s">
        <v>1079</v>
      </c>
      <c r="B444" s="412"/>
      <c r="C444" s="421"/>
      <c r="D444" s="412"/>
      <c r="E444" s="415"/>
      <c r="F444" s="415"/>
      <c r="G444" s="415"/>
    </row>
    <row r="445" spans="1:7" s="411" customFormat="1" x14ac:dyDescent="0.25">
      <c r="A445" s="412" t="s">
        <v>1080</v>
      </c>
      <c r="B445" s="412"/>
      <c r="C445" s="421"/>
      <c r="D445" s="412"/>
      <c r="E445" s="415"/>
      <c r="F445" s="415"/>
      <c r="G445" s="415"/>
    </row>
    <row r="446" spans="1:7" s="411" customFormat="1" x14ac:dyDescent="0.25">
      <c r="A446" s="412" t="s">
        <v>1081</v>
      </c>
      <c r="B446" s="412"/>
      <c r="C446" s="421"/>
      <c r="D446" s="412"/>
      <c r="E446" s="415"/>
      <c r="F446" s="415"/>
      <c r="G446" s="415"/>
    </row>
    <row r="447" spans="1:7" s="411" customFormat="1" x14ac:dyDescent="0.25">
      <c r="A447" s="412" t="s">
        <v>1082</v>
      </c>
      <c r="B447" s="412"/>
      <c r="C447" s="421"/>
      <c r="D447" s="412"/>
      <c r="E447" s="415"/>
      <c r="F447" s="415"/>
      <c r="G447" s="415"/>
    </row>
    <row r="448" spans="1:7" s="411" customFormat="1" x14ac:dyDescent="0.25">
      <c r="A448" s="412" t="s">
        <v>1083</v>
      </c>
      <c r="B448" s="412"/>
      <c r="C448" s="421"/>
      <c r="D448" s="412"/>
      <c r="E448" s="415"/>
      <c r="F448" s="415"/>
      <c r="G448" s="415"/>
    </row>
    <row r="449" spans="1:7" s="411" customFormat="1" x14ac:dyDescent="0.25">
      <c r="A449" s="412" t="s">
        <v>1084</v>
      </c>
      <c r="B449" s="412"/>
      <c r="C449" s="421"/>
      <c r="D449" s="412"/>
      <c r="E449" s="415"/>
      <c r="F449" s="415"/>
      <c r="G449" s="415"/>
    </row>
    <row r="450" spans="1:7" s="411" customFormat="1" x14ac:dyDescent="0.25">
      <c r="A450" s="412" t="s">
        <v>1085</v>
      </c>
      <c r="B450" s="412"/>
      <c r="C450" s="421"/>
      <c r="D450" s="412"/>
      <c r="E450" s="415"/>
      <c r="F450" s="415"/>
      <c r="G450" s="415"/>
    </row>
    <row r="451" spans="1:7" s="411" customFormat="1" x14ac:dyDescent="0.25">
      <c r="A451" s="412" t="s">
        <v>1086</v>
      </c>
      <c r="B451" s="412"/>
      <c r="C451" s="421"/>
      <c r="D451" s="412"/>
      <c r="E451" s="415"/>
      <c r="F451" s="415"/>
      <c r="G451" s="415"/>
    </row>
    <row r="452" spans="1:7" s="411" customFormat="1" x14ac:dyDescent="0.25">
      <c r="A452" s="412" t="s">
        <v>1087</v>
      </c>
      <c r="B452" s="412"/>
      <c r="C452" s="421"/>
      <c r="D452" s="412"/>
      <c r="E452" s="415"/>
      <c r="F452" s="415"/>
      <c r="G452" s="415"/>
    </row>
    <row r="453" spans="1:7" s="411" customFormat="1" x14ac:dyDescent="0.25">
      <c r="A453" s="412" t="s">
        <v>1088</v>
      </c>
      <c r="B453" s="412"/>
      <c r="C453" s="421"/>
      <c r="D453" s="412"/>
      <c r="E453" s="415"/>
      <c r="F453" s="415"/>
      <c r="G453" s="415"/>
    </row>
    <row r="454" spans="1:7" s="411" customFormat="1" x14ac:dyDescent="0.25">
      <c r="A454" s="412" t="s">
        <v>1089</v>
      </c>
      <c r="B454" s="412"/>
      <c r="C454" s="421"/>
      <c r="D454" s="412"/>
      <c r="E454" s="415"/>
      <c r="F454" s="415"/>
      <c r="G454" s="415"/>
    </row>
    <row r="455" spans="1:7" s="411" customFormat="1" x14ac:dyDescent="0.25">
      <c r="A455" s="412" t="s">
        <v>1090</v>
      </c>
      <c r="B455" s="412"/>
      <c r="C455" s="421"/>
      <c r="D455" s="412"/>
      <c r="E455" s="415"/>
      <c r="F455" s="415"/>
      <c r="G455" s="415"/>
    </row>
    <row r="456" spans="1:7" s="411" customFormat="1" x14ac:dyDescent="0.25">
      <c r="A456" s="412" t="s">
        <v>1091</v>
      </c>
      <c r="B456" s="412"/>
      <c r="C456" s="421"/>
      <c r="D456" s="412"/>
      <c r="E456" s="415"/>
      <c r="F456" s="415"/>
      <c r="G456" s="415"/>
    </row>
    <row r="457" spans="1:7" s="411" customFormat="1" x14ac:dyDescent="0.25">
      <c r="A457" s="412" t="s">
        <v>1092</v>
      </c>
      <c r="B457" s="412"/>
      <c r="C457" s="421"/>
      <c r="D457" s="412"/>
      <c r="E457" s="415"/>
      <c r="F457" s="415"/>
      <c r="G457" s="415"/>
    </row>
    <row r="458" spans="1:7" s="411" customFormat="1" x14ac:dyDescent="0.25">
      <c r="A458" s="412" t="s">
        <v>1093</v>
      </c>
      <c r="B458" s="412"/>
      <c r="C458" s="421"/>
      <c r="D458" s="412"/>
      <c r="E458" s="415"/>
      <c r="F458" s="415"/>
      <c r="G458" s="415"/>
    </row>
    <row r="459" spans="1:7" s="411" customFormat="1" x14ac:dyDescent="0.25">
      <c r="A459" s="412" t="s">
        <v>1094</v>
      </c>
      <c r="B459" s="412"/>
      <c r="C459" s="421"/>
      <c r="D459" s="412"/>
      <c r="E459" s="415"/>
      <c r="F459" s="415"/>
      <c r="G459" s="415"/>
    </row>
    <row r="460" spans="1:7" ht="18.75" x14ac:dyDescent="0.25">
      <c r="A460" s="55"/>
      <c r="B460" s="56" t="s">
        <v>1095</v>
      </c>
      <c r="C460" s="55"/>
      <c r="D460" s="55"/>
      <c r="E460" s="55"/>
      <c r="F460" s="57"/>
      <c r="G460" s="57"/>
    </row>
    <row r="461" spans="1:7" x14ac:dyDescent="0.25">
      <c r="A461" s="35"/>
      <c r="B461" s="67" t="s">
        <v>1096</v>
      </c>
      <c r="C461" s="35" t="s">
        <v>767</v>
      </c>
      <c r="D461" s="35" t="s">
        <v>768</v>
      </c>
      <c r="E461" s="35"/>
      <c r="F461" s="35" t="s">
        <v>559</v>
      </c>
      <c r="G461" s="35" t="s">
        <v>769</v>
      </c>
    </row>
    <row r="462" spans="1:7" x14ac:dyDescent="0.25">
      <c r="A462" s="24" t="s">
        <v>1097</v>
      </c>
      <c r="B462" s="24" t="s">
        <v>771</v>
      </c>
      <c r="C462" s="38"/>
      <c r="D462" s="58"/>
      <c r="E462" s="58"/>
      <c r="F462" s="59"/>
      <c r="G462" s="59"/>
    </row>
    <row r="463" spans="1:7" x14ac:dyDescent="0.25">
      <c r="A463" s="58"/>
      <c r="B463" s="24"/>
      <c r="C463" s="24"/>
      <c r="D463" s="58"/>
      <c r="E463" s="58"/>
      <c r="F463" s="59"/>
      <c r="G463" s="59"/>
    </row>
    <row r="464" spans="1:7" x14ac:dyDescent="0.25">
      <c r="A464" s="24"/>
      <c r="B464" s="24" t="s">
        <v>772</v>
      </c>
      <c r="C464" s="24"/>
      <c r="D464" s="58"/>
      <c r="E464" s="58"/>
      <c r="F464" s="59"/>
      <c r="G464" s="59"/>
    </row>
    <row r="465" spans="1:7" x14ac:dyDescent="0.25">
      <c r="A465" s="24" t="s">
        <v>1098</v>
      </c>
      <c r="B465" s="50" t="s">
        <v>902</v>
      </c>
      <c r="C465" s="38"/>
      <c r="D465" s="61"/>
      <c r="E465" s="58"/>
      <c r="F465" s="39" t="str">
        <f t="shared" ref="F465:F488" si="16">IF($C$489=0,"",IF(C465="[for completion]","",C465/$C$489))</f>
        <v/>
      </c>
      <c r="G465" s="39" t="str">
        <f t="shared" ref="G465:G488" si="17">IF($D$489=0,"",IF(D465="[for completion]","",D465/$D$489))</f>
        <v/>
      </c>
    </row>
    <row r="466" spans="1:7" x14ac:dyDescent="0.25">
      <c r="A466" s="24" t="s">
        <v>1099</v>
      </c>
      <c r="B466" s="50" t="s">
        <v>902</v>
      </c>
      <c r="C466" s="38"/>
      <c r="D466" s="61"/>
      <c r="E466" s="58"/>
      <c r="F466" s="39" t="str">
        <f t="shared" si="16"/>
        <v/>
      </c>
      <c r="G466" s="39" t="str">
        <f t="shared" si="17"/>
        <v/>
      </c>
    </row>
    <row r="467" spans="1:7" x14ac:dyDescent="0.25">
      <c r="A467" s="24" t="s">
        <v>1100</v>
      </c>
      <c r="B467" s="50" t="s">
        <v>902</v>
      </c>
      <c r="C467" s="38"/>
      <c r="D467" s="61"/>
      <c r="E467" s="58"/>
      <c r="F467" s="39" t="str">
        <f t="shared" si="16"/>
        <v/>
      </c>
      <c r="G467" s="39" t="str">
        <f t="shared" si="17"/>
        <v/>
      </c>
    </row>
    <row r="468" spans="1:7" x14ac:dyDescent="0.25">
      <c r="A468" s="24" t="s">
        <v>1101</v>
      </c>
      <c r="B468" s="50" t="s">
        <v>902</v>
      </c>
      <c r="C468" s="38"/>
      <c r="D468" s="61"/>
      <c r="E468" s="58"/>
      <c r="F468" s="39" t="str">
        <f t="shared" si="16"/>
        <v/>
      </c>
      <c r="G468" s="39" t="str">
        <f t="shared" si="17"/>
        <v/>
      </c>
    </row>
    <row r="469" spans="1:7" x14ac:dyDescent="0.25">
      <c r="A469" s="24" t="s">
        <v>1102</v>
      </c>
      <c r="B469" s="50" t="s">
        <v>902</v>
      </c>
      <c r="C469" s="38"/>
      <c r="D469" s="61"/>
      <c r="E469" s="58"/>
      <c r="F469" s="39" t="str">
        <f t="shared" si="16"/>
        <v/>
      </c>
      <c r="G469" s="39" t="str">
        <f t="shared" si="17"/>
        <v/>
      </c>
    </row>
    <row r="470" spans="1:7" x14ac:dyDescent="0.25">
      <c r="A470" s="24" t="s">
        <v>1103</v>
      </c>
      <c r="B470" s="50" t="s">
        <v>902</v>
      </c>
      <c r="C470" s="38"/>
      <c r="D470" s="61"/>
      <c r="E470" s="58"/>
      <c r="F470" s="39" t="str">
        <f t="shared" si="16"/>
        <v/>
      </c>
      <c r="G470" s="39" t="str">
        <f t="shared" si="17"/>
        <v/>
      </c>
    </row>
    <row r="471" spans="1:7" x14ac:dyDescent="0.25">
      <c r="A471" s="24" t="s">
        <v>1104</v>
      </c>
      <c r="B471" s="50" t="s">
        <v>902</v>
      </c>
      <c r="C471" s="38"/>
      <c r="D471" s="61"/>
      <c r="E471" s="58"/>
      <c r="F471" s="39" t="str">
        <f t="shared" si="16"/>
        <v/>
      </c>
      <c r="G471" s="39" t="str">
        <f t="shared" si="17"/>
        <v/>
      </c>
    </row>
    <row r="472" spans="1:7" x14ac:dyDescent="0.25">
      <c r="A472" s="24" t="s">
        <v>1105</v>
      </c>
      <c r="B472" s="50" t="s">
        <v>902</v>
      </c>
      <c r="C472" s="38"/>
      <c r="D472" s="61"/>
      <c r="E472" s="58"/>
      <c r="F472" s="39" t="str">
        <f t="shared" si="16"/>
        <v/>
      </c>
      <c r="G472" s="39" t="str">
        <f t="shared" si="17"/>
        <v/>
      </c>
    </row>
    <row r="473" spans="1:7" x14ac:dyDescent="0.25">
      <c r="A473" s="24" t="s">
        <v>1106</v>
      </c>
      <c r="B473" s="50" t="s">
        <v>902</v>
      </c>
      <c r="C473" s="38"/>
      <c r="D473" s="61"/>
      <c r="E473" s="58"/>
      <c r="F473" s="39" t="str">
        <f t="shared" si="16"/>
        <v/>
      </c>
      <c r="G473" s="39" t="str">
        <f t="shared" si="17"/>
        <v/>
      </c>
    </row>
    <row r="474" spans="1:7" x14ac:dyDescent="0.25">
      <c r="A474" s="24" t="s">
        <v>1107</v>
      </c>
      <c r="B474" s="50" t="s">
        <v>902</v>
      </c>
      <c r="C474" s="38"/>
      <c r="D474" s="61"/>
      <c r="E474" s="50"/>
      <c r="F474" s="39" t="str">
        <f t="shared" si="16"/>
        <v/>
      </c>
      <c r="G474" s="39" t="str">
        <f t="shared" si="17"/>
        <v/>
      </c>
    </row>
    <row r="475" spans="1:7" x14ac:dyDescent="0.25">
      <c r="A475" s="24" t="s">
        <v>1108</v>
      </c>
      <c r="B475" s="50" t="s">
        <v>902</v>
      </c>
      <c r="C475" s="38"/>
      <c r="D475" s="61"/>
      <c r="E475" s="50"/>
      <c r="F475" s="39" t="str">
        <f t="shared" si="16"/>
        <v/>
      </c>
      <c r="G475" s="39" t="str">
        <f t="shared" si="17"/>
        <v/>
      </c>
    </row>
    <row r="476" spans="1:7" x14ac:dyDescent="0.25">
      <c r="A476" s="24" t="s">
        <v>1109</v>
      </c>
      <c r="B476" s="50" t="s">
        <v>902</v>
      </c>
      <c r="C476" s="38"/>
      <c r="D476" s="61"/>
      <c r="E476" s="50"/>
      <c r="F476" s="39" t="str">
        <f t="shared" si="16"/>
        <v/>
      </c>
      <c r="G476" s="39" t="str">
        <f t="shared" si="17"/>
        <v/>
      </c>
    </row>
    <row r="477" spans="1:7" x14ac:dyDescent="0.25">
      <c r="A477" s="24" t="s">
        <v>1110</v>
      </c>
      <c r="B477" s="50" t="s">
        <v>902</v>
      </c>
      <c r="C477" s="38"/>
      <c r="D477" s="61"/>
      <c r="E477" s="50"/>
      <c r="F477" s="39" t="str">
        <f t="shared" si="16"/>
        <v/>
      </c>
      <c r="G477" s="39" t="str">
        <f t="shared" si="17"/>
        <v/>
      </c>
    </row>
    <row r="478" spans="1:7" x14ac:dyDescent="0.25">
      <c r="A478" s="24" t="s">
        <v>1111</v>
      </c>
      <c r="B478" s="50" t="s">
        <v>902</v>
      </c>
      <c r="C478" s="38"/>
      <c r="D478" s="61"/>
      <c r="E478" s="50"/>
      <c r="F478" s="39" t="str">
        <f t="shared" si="16"/>
        <v/>
      </c>
      <c r="G478" s="39" t="str">
        <f t="shared" si="17"/>
        <v/>
      </c>
    </row>
    <row r="479" spans="1:7" x14ac:dyDescent="0.25">
      <c r="A479" s="24" t="s">
        <v>1112</v>
      </c>
      <c r="B479" s="50" t="s">
        <v>902</v>
      </c>
      <c r="C479" s="38"/>
      <c r="D479" s="61"/>
      <c r="E479" s="50"/>
      <c r="F479" s="39" t="str">
        <f t="shared" si="16"/>
        <v/>
      </c>
      <c r="G479" s="39" t="str">
        <f t="shared" si="17"/>
        <v/>
      </c>
    </row>
    <row r="480" spans="1:7" x14ac:dyDescent="0.25">
      <c r="A480" s="24" t="s">
        <v>1113</v>
      </c>
      <c r="B480" s="50" t="s">
        <v>902</v>
      </c>
      <c r="C480" s="38"/>
      <c r="D480" s="61"/>
      <c r="E480" s="24"/>
      <c r="F480" s="39" t="str">
        <f t="shared" si="16"/>
        <v/>
      </c>
      <c r="G480" s="39" t="str">
        <f t="shared" si="17"/>
        <v/>
      </c>
    </row>
    <row r="481" spans="1:7" x14ac:dyDescent="0.25">
      <c r="A481" s="24" t="s">
        <v>1114</v>
      </c>
      <c r="B481" s="50" t="s">
        <v>902</v>
      </c>
      <c r="C481" s="38"/>
      <c r="D481" s="61"/>
      <c r="E481" s="62"/>
      <c r="F481" s="39" t="str">
        <f t="shared" si="16"/>
        <v/>
      </c>
      <c r="G481" s="39" t="str">
        <f t="shared" si="17"/>
        <v/>
      </c>
    </row>
    <row r="482" spans="1:7" x14ac:dyDescent="0.25">
      <c r="A482" s="24" t="s">
        <v>1115</v>
      </c>
      <c r="B482" s="50" t="s">
        <v>902</v>
      </c>
      <c r="C482" s="38"/>
      <c r="D482" s="61"/>
      <c r="E482" s="62"/>
      <c r="F482" s="39" t="str">
        <f t="shared" si="16"/>
        <v/>
      </c>
      <c r="G482" s="39" t="str">
        <f t="shared" si="17"/>
        <v/>
      </c>
    </row>
    <row r="483" spans="1:7" x14ac:dyDescent="0.25">
      <c r="A483" s="24" t="s">
        <v>1116</v>
      </c>
      <c r="B483" s="50" t="s">
        <v>902</v>
      </c>
      <c r="C483" s="38"/>
      <c r="D483" s="61"/>
      <c r="E483" s="62"/>
      <c r="F483" s="39" t="str">
        <f t="shared" si="16"/>
        <v/>
      </c>
      <c r="G483" s="39" t="str">
        <f t="shared" si="17"/>
        <v/>
      </c>
    </row>
    <row r="484" spans="1:7" x14ac:dyDescent="0.25">
      <c r="A484" s="24" t="s">
        <v>1117</v>
      </c>
      <c r="B484" s="50" t="s">
        <v>902</v>
      </c>
      <c r="C484" s="38"/>
      <c r="D484" s="61"/>
      <c r="E484" s="62"/>
      <c r="F484" s="39" t="str">
        <f t="shared" si="16"/>
        <v/>
      </c>
      <c r="G484" s="39" t="str">
        <f t="shared" si="17"/>
        <v/>
      </c>
    </row>
    <row r="485" spans="1:7" x14ac:dyDescent="0.25">
      <c r="A485" s="24" t="s">
        <v>1118</v>
      </c>
      <c r="B485" s="50" t="s">
        <v>902</v>
      </c>
      <c r="C485" s="38"/>
      <c r="D485" s="61"/>
      <c r="E485" s="62"/>
      <c r="F485" s="39" t="str">
        <f t="shared" si="16"/>
        <v/>
      </c>
      <c r="G485" s="39" t="str">
        <f t="shared" si="17"/>
        <v/>
      </c>
    </row>
    <row r="486" spans="1:7" x14ac:dyDescent="0.25">
      <c r="A486" s="24" t="s">
        <v>1119</v>
      </c>
      <c r="B486" s="50" t="s">
        <v>902</v>
      </c>
      <c r="C486" s="38"/>
      <c r="D486" s="61"/>
      <c r="E486" s="62"/>
      <c r="F486" s="39" t="str">
        <f t="shared" si="16"/>
        <v/>
      </c>
      <c r="G486" s="39" t="str">
        <f t="shared" si="17"/>
        <v/>
      </c>
    </row>
    <row r="487" spans="1:7" x14ac:dyDescent="0.25">
      <c r="A487" s="24" t="s">
        <v>1120</v>
      </c>
      <c r="B487" s="50" t="s">
        <v>902</v>
      </c>
      <c r="C487" s="38"/>
      <c r="D487" s="61"/>
      <c r="E487" s="62"/>
      <c r="F487" s="39" t="str">
        <f t="shared" si="16"/>
        <v/>
      </c>
      <c r="G487" s="39" t="str">
        <f t="shared" si="17"/>
        <v/>
      </c>
    </row>
    <row r="488" spans="1:7" x14ac:dyDescent="0.25">
      <c r="A488" s="24" t="s">
        <v>1121</v>
      </c>
      <c r="B488" s="50" t="s">
        <v>902</v>
      </c>
      <c r="C488" s="38"/>
      <c r="D488" s="61"/>
      <c r="E488" s="62"/>
      <c r="F488" s="39" t="str">
        <f t="shared" si="16"/>
        <v/>
      </c>
      <c r="G488" s="39" t="str">
        <f t="shared" si="17"/>
        <v/>
      </c>
    </row>
    <row r="489" spans="1:7" x14ac:dyDescent="0.25">
      <c r="A489" s="24" t="s">
        <v>1122</v>
      </c>
      <c r="B489" s="50" t="s">
        <v>101</v>
      </c>
      <c r="C489" s="64">
        <f>SUM(C465:C488)</f>
        <v>0</v>
      </c>
      <c r="D489" s="65">
        <f>SUM(D465:D488)</f>
        <v>0</v>
      </c>
      <c r="E489" s="62"/>
      <c r="F489" s="66">
        <f>SUM(F465:F488)</f>
        <v>0</v>
      </c>
      <c r="G489" s="66">
        <f>SUM(G465:G488)</f>
        <v>0</v>
      </c>
    </row>
    <row r="490" spans="1:7" x14ac:dyDescent="0.25">
      <c r="A490" s="35"/>
      <c r="B490" s="35" t="s">
        <v>1123</v>
      </c>
      <c r="C490" s="35" t="s">
        <v>767</v>
      </c>
      <c r="D490" s="35" t="s">
        <v>768</v>
      </c>
      <c r="E490" s="35"/>
      <c r="F490" s="35" t="s">
        <v>559</v>
      </c>
      <c r="G490" s="35" t="s">
        <v>769</v>
      </c>
    </row>
    <row r="491" spans="1:7" x14ac:dyDescent="0.25">
      <c r="A491" s="24" t="s">
        <v>1124</v>
      </c>
      <c r="B491" s="24" t="s">
        <v>806</v>
      </c>
      <c r="C491" s="41"/>
      <c r="D491" s="24"/>
      <c r="E491" s="24"/>
      <c r="F491" s="24"/>
      <c r="G491" s="24"/>
    </row>
    <row r="492" spans="1:7" x14ac:dyDescent="0.25">
      <c r="A492" s="24"/>
      <c r="B492" s="24"/>
      <c r="C492" s="24"/>
      <c r="D492" s="24"/>
      <c r="E492" s="24"/>
      <c r="F492" s="24"/>
      <c r="G492" s="24"/>
    </row>
    <row r="493" spans="1:7" x14ac:dyDescent="0.25">
      <c r="A493" s="24"/>
      <c r="B493" s="50" t="s">
        <v>807</v>
      </c>
      <c r="C493" s="24"/>
      <c r="D493" s="24"/>
      <c r="E493" s="24"/>
      <c r="F493" s="24"/>
      <c r="G493" s="24"/>
    </row>
    <row r="494" spans="1:7" x14ac:dyDescent="0.25">
      <c r="A494" s="24" t="s">
        <v>1125</v>
      </c>
      <c r="B494" s="24" t="s">
        <v>809</v>
      </c>
      <c r="C494" s="38"/>
      <c r="D494" s="61"/>
      <c r="E494" s="24"/>
      <c r="F494" s="39" t="str">
        <f>IF($C$502=0,"",IF(C494="[for completion]","",C494/$C$502))</f>
        <v/>
      </c>
      <c r="G494" s="39" t="str">
        <f>IF($D$502=0,"",IF(D494="[for completion]","",D494/$D$502))</f>
        <v/>
      </c>
    </row>
    <row r="495" spans="1:7" x14ac:dyDescent="0.25">
      <c r="A495" s="24" t="s">
        <v>1126</v>
      </c>
      <c r="B495" s="24" t="s">
        <v>811</v>
      </c>
      <c r="C495" s="38"/>
      <c r="D495" s="61"/>
      <c r="E495" s="24"/>
      <c r="F495" s="39" t="str">
        <f t="shared" ref="F495:F508" si="18">IF($C$502=0,"",IF(C495="[for completion]","",C495/$C$502))</f>
        <v/>
      </c>
      <c r="G495" s="39" t="str">
        <f t="shared" ref="G495:G508" si="19">IF($D$502=0,"",IF(D495="[for completion]","",D495/$D$502))</f>
        <v/>
      </c>
    </row>
    <row r="496" spans="1:7" x14ac:dyDescent="0.25">
      <c r="A496" s="24" t="s">
        <v>1127</v>
      </c>
      <c r="B496" s="24" t="s">
        <v>813</v>
      </c>
      <c r="C496" s="38"/>
      <c r="D496" s="61"/>
      <c r="E496" s="24"/>
      <c r="F496" s="39" t="str">
        <f t="shared" si="18"/>
        <v/>
      </c>
      <c r="G496" s="39" t="str">
        <f t="shared" si="19"/>
        <v/>
      </c>
    </row>
    <row r="497" spans="1:7" x14ac:dyDescent="0.25">
      <c r="A497" s="24" t="s">
        <v>1128</v>
      </c>
      <c r="B497" s="24" t="s">
        <v>815</v>
      </c>
      <c r="C497" s="38"/>
      <c r="D497" s="61"/>
      <c r="E497" s="24"/>
      <c r="F497" s="39" t="str">
        <f t="shared" si="18"/>
        <v/>
      </c>
      <c r="G497" s="39" t="str">
        <f t="shared" si="19"/>
        <v/>
      </c>
    </row>
    <row r="498" spans="1:7" x14ac:dyDescent="0.25">
      <c r="A498" s="24" t="s">
        <v>1129</v>
      </c>
      <c r="B498" s="24" t="s">
        <v>817</v>
      </c>
      <c r="C498" s="38"/>
      <c r="D498" s="61"/>
      <c r="E498" s="24"/>
      <c r="F498" s="39" t="str">
        <f t="shared" si="18"/>
        <v/>
      </c>
      <c r="G498" s="39" t="str">
        <f t="shared" si="19"/>
        <v/>
      </c>
    </row>
    <row r="499" spans="1:7" x14ac:dyDescent="0.25">
      <c r="A499" s="24" t="s">
        <v>1130</v>
      </c>
      <c r="B499" s="24" t="s">
        <v>819</v>
      </c>
      <c r="C499" s="38"/>
      <c r="D499" s="61"/>
      <c r="E499" s="24"/>
      <c r="F499" s="39" t="str">
        <f t="shared" si="18"/>
        <v/>
      </c>
      <c r="G499" s="39" t="str">
        <f t="shared" si="19"/>
        <v/>
      </c>
    </row>
    <row r="500" spans="1:7" x14ac:dyDescent="0.25">
      <c r="A500" s="24" t="s">
        <v>1131</v>
      </c>
      <c r="B500" s="24" t="s">
        <v>821</v>
      </c>
      <c r="C500" s="38"/>
      <c r="D500" s="61"/>
      <c r="E500" s="24"/>
      <c r="F500" s="39" t="str">
        <f t="shared" si="18"/>
        <v/>
      </c>
      <c r="G500" s="39" t="str">
        <f t="shared" si="19"/>
        <v/>
      </c>
    </row>
    <row r="501" spans="1:7" x14ac:dyDescent="0.25">
      <c r="A501" s="24" t="s">
        <v>1132</v>
      </c>
      <c r="B501" s="24" t="s">
        <v>823</v>
      </c>
      <c r="C501" s="38"/>
      <c r="D501" s="61"/>
      <c r="E501" s="24"/>
      <c r="F501" s="39" t="str">
        <f t="shared" si="18"/>
        <v/>
      </c>
      <c r="G501" s="39" t="str">
        <f t="shared" si="19"/>
        <v/>
      </c>
    </row>
    <row r="502" spans="1:7" x14ac:dyDescent="0.25">
      <c r="A502" s="24" t="s">
        <v>1133</v>
      </c>
      <c r="B502" s="63" t="s">
        <v>101</v>
      </c>
      <c r="C502" s="38">
        <f>SUM(C494:C501)</f>
        <v>0</v>
      </c>
      <c r="D502" s="61">
        <f>SUM(D494:D501)</f>
        <v>0</v>
      </c>
      <c r="E502" s="24"/>
      <c r="F502" s="41">
        <f>SUM(F494:F501)</f>
        <v>0</v>
      </c>
      <c r="G502" s="41">
        <f>SUM(G494:G501)</f>
        <v>0</v>
      </c>
    </row>
    <row r="503" spans="1:7" hidden="1" outlineLevel="1" x14ac:dyDescent="0.25">
      <c r="A503" s="24" t="s">
        <v>1134</v>
      </c>
      <c r="B503" s="42" t="s">
        <v>826</v>
      </c>
      <c r="C503" s="38"/>
      <c r="D503" s="61"/>
      <c r="E503" s="24"/>
      <c r="F503" s="39" t="str">
        <f t="shared" si="18"/>
        <v/>
      </c>
      <c r="G503" s="39" t="str">
        <f t="shared" si="19"/>
        <v/>
      </c>
    </row>
    <row r="504" spans="1:7" hidden="1" outlineLevel="1" x14ac:dyDescent="0.25">
      <c r="A504" s="24" t="s">
        <v>1135</v>
      </c>
      <c r="B504" s="42" t="s">
        <v>828</v>
      </c>
      <c r="C504" s="38"/>
      <c r="D504" s="61"/>
      <c r="E504" s="24"/>
      <c r="F504" s="39" t="str">
        <f t="shared" si="18"/>
        <v/>
      </c>
      <c r="G504" s="39" t="str">
        <f t="shared" si="19"/>
        <v/>
      </c>
    </row>
    <row r="505" spans="1:7" hidden="1" outlineLevel="1" x14ac:dyDescent="0.25">
      <c r="A505" s="24" t="s">
        <v>1136</v>
      </c>
      <c r="B505" s="42" t="s">
        <v>830</v>
      </c>
      <c r="C505" s="38"/>
      <c r="D505" s="61"/>
      <c r="E505" s="24"/>
      <c r="F505" s="39" t="str">
        <f t="shared" si="18"/>
        <v/>
      </c>
      <c r="G505" s="39" t="str">
        <f t="shared" si="19"/>
        <v/>
      </c>
    </row>
    <row r="506" spans="1:7" hidden="1" outlineLevel="1" x14ac:dyDescent="0.25">
      <c r="A506" s="24" t="s">
        <v>1137</v>
      </c>
      <c r="B506" s="42" t="s">
        <v>832</v>
      </c>
      <c r="C506" s="38"/>
      <c r="D506" s="61"/>
      <c r="E506" s="24"/>
      <c r="F506" s="39" t="str">
        <f t="shared" si="18"/>
        <v/>
      </c>
      <c r="G506" s="39" t="str">
        <f t="shared" si="19"/>
        <v/>
      </c>
    </row>
    <row r="507" spans="1:7" hidden="1" outlineLevel="1" x14ac:dyDescent="0.25">
      <c r="A507" s="24" t="s">
        <v>1138</v>
      </c>
      <c r="B507" s="42" t="s">
        <v>834</v>
      </c>
      <c r="C507" s="38"/>
      <c r="D507" s="61"/>
      <c r="E507" s="24"/>
      <c r="F507" s="39" t="str">
        <f t="shared" si="18"/>
        <v/>
      </c>
      <c r="G507" s="39" t="str">
        <f t="shared" si="19"/>
        <v/>
      </c>
    </row>
    <row r="508" spans="1:7" hidden="1" outlineLevel="1" x14ac:dyDescent="0.25">
      <c r="A508" s="24" t="s">
        <v>1139</v>
      </c>
      <c r="B508" s="42" t="s">
        <v>836</v>
      </c>
      <c r="C508" s="38"/>
      <c r="D508" s="61"/>
      <c r="E508" s="24"/>
      <c r="F508" s="39" t="str">
        <f t="shared" si="18"/>
        <v/>
      </c>
      <c r="G508" s="39" t="str">
        <f t="shared" si="19"/>
        <v/>
      </c>
    </row>
    <row r="509" spans="1:7" hidden="1" outlineLevel="1" x14ac:dyDescent="0.25">
      <c r="A509" s="24" t="s">
        <v>1140</v>
      </c>
      <c r="B509" s="42"/>
      <c r="C509" s="24"/>
      <c r="D509" s="24"/>
      <c r="E509" s="24"/>
      <c r="F509" s="68"/>
      <c r="G509" s="68"/>
    </row>
    <row r="510" spans="1:7" hidden="1" outlineLevel="1" x14ac:dyDescent="0.25">
      <c r="A510" s="24" t="s">
        <v>1141</v>
      </c>
      <c r="B510" s="42"/>
      <c r="C510" s="24"/>
      <c r="D510" s="24"/>
      <c r="E510" s="24"/>
      <c r="F510" s="68"/>
      <c r="G510" s="68"/>
    </row>
    <row r="511" spans="1:7" hidden="1" outlineLevel="1" x14ac:dyDescent="0.25">
      <c r="A511" s="24" t="s">
        <v>1142</v>
      </c>
      <c r="B511" s="42"/>
      <c r="C511" s="24"/>
      <c r="D511" s="24"/>
      <c r="E511" s="24"/>
      <c r="F511" s="62"/>
      <c r="G511" s="62"/>
    </row>
    <row r="512" spans="1:7" x14ac:dyDescent="0.25">
      <c r="A512" s="35"/>
      <c r="B512" s="35" t="s">
        <v>1143</v>
      </c>
      <c r="C512" s="35" t="s">
        <v>767</v>
      </c>
      <c r="D512" s="35" t="s">
        <v>768</v>
      </c>
      <c r="E512" s="35"/>
      <c r="F512" s="35" t="s">
        <v>559</v>
      </c>
      <c r="G512" s="35" t="s">
        <v>769</v>
      </c>
    </row>
    <row r="513" spans="1:7" x14ac:dyDescent="0.25">
      <c r="A513" s="24" t="s">
        <v>1144</v>
      </c>
      <c r="B513" s="24" t="s">
        <v>806</v>
      </c>
      <c r="C513" s="41"/>
      <c r="D513" s="24"/>
      <c r="E513" s="24"/>
      <c r="F513" s="24"/>
      <c r="G513" s="24"/>
    </row>
    <row r="514" spans="1:7" x14ac:dyDescent="0.25">
      <c r="A514" s="24"/>
      <c r="B514" s="24"/>
      <c r="C514" s="24"/>
      <c r="D514" s="24"/>
      <c r="E514" s="24"/>
      <c r="F514" s="24"/>
      <c r="G514" s="24"/>
    </row>
    <row r="515" spans="1:7" x14ac:dyDescent="0.25">
      <c r="A515" s="24"/>
      <c r="B515" s="50" t="s">
        <v>807</v>
      </c>
      <c r="C515" s="24"/>
      <c r="D515" s="24"/>
      <c r="E515" s="24"/>
      <c r="F515" s="24"/>
      <c r="G515" s="24"/>
    </row>
    <row r="516" spans="1:7" x14ac:dyDescent="0.25">
      <c r="A516" s="24" t="s">
        <v>1145</v>
      </c>
      <c r="B516" s="24" t="s">
        <v>809</v>
      </c>
      <c r="C516" s="38"/>
      <c r="D516" s="61"/>
      <c r="E516" s="24"/>
      <c r="F516" s="39" t="str">
        <f>IF($C$524=0,"",IF(C516="[Mark as ND1 if not relevant]","",C516/$C$524))</f>
        <v/>
      </c>
      <c r="G516" s="39" t="str">
        <f>IF($D$524=0,"",IF(D516="[Mark as ND1 if not relevant]","",D516/$D$524))</f>
        <v/>
      </c>
    </row>
    <row r="517" spans="1:7" x14ac:dyDescent="0.25">
      <c r="A517" s="24" t="s">
        <v>1146</v>
      </c>
      <c r="B517" s="24" t="s">
        <v>811</v>
      </c>
      <c r="C517" s="38"/>
      <c r="D517" s="61"/>
      <c r="E517" s="24"/>
      <c r="F517" s="39" t="str">
        <f t="shared" ref="F517:F523" si="20">IF($C$524=0,"",IF(C517="[Mark as ND1 if not relevant]","",C517/$C$524))</f>
        <v/>
      </c>
      <c r="G517" s="39" t="str">
        <f t="shared" ref="G517:G523" si="21">IF($D$524=0,"",IF(D517="[Mark as ND1 if not relevant]","",D517/$D$524))</f>
        <v/>
      </c>
    </row>
    <row r="518" spans="1:7" x14ac:dyDescent="0.25">
      <c r="A518" s="24" t="s">
        <v>1147</v>
      </c>
      <c r="B518" s="24" t="s">
        <v>813</v>
      </c>
      <c r="C518" s="38"/>
      <c r="D518" s="61"/>
      <c r="E518" s="24"/>
      <c r="F518" s="39" t="str">
        <f t="shared" si="20"/>
        <v/>
      </c>
      <c r="G518" s="39" t="str">
        <f t="shared" si="21"/>
        <v/>
      </c>
    </row>
    <row r="519" spans="1:7" x14ac:dyDescent="0.25">
      <c r="A519" s="24" t="s">
        <v>1148</v>
      </c>
      <c r="B519" s="24" t="s">
        <v>815</v>
      </c>
      <c r="C519" s="38"/>
      <c r="D519" s="61"/>
      <c r="E519" s="24"/>
      <c r="F519" s="39" t="str">
        <f t="shared" si="20"/>
        <v/>
      </c>
      <c r="G519" s="39" t="str">
        <f t="shared" si="21"/>
        <v/>
      </c>
    </row>
    <row r="520" spans="1:7" x14ac:dyDescent="0.25">
      <c r="A520" s="24" t="s">
        <v>1149</v>
      </c>
      <c r="B520" s="24" t="s">
        <v>817</v>
      </c>
      <c r="C520" s="38"/>
      <c r="D520" s="61"/>
      <c r="E520" s="24"/>
      <c r="F520" s="39" t="str">
        <f t="shared" si="20"/>
        <v/>
      </c>
      <c r="G520" s="39" t="str">
        <f t="shared" si="21"/>
        <v/>
      </c>
    </row>
    <row r="521" spans="1:7" x14ac:dyDescent="0.25">
      <c r="A521" s="24" t="s">
        <v>1150</v>
      </c>
      <c r="B521" s="24" t="s">
        <v>819</v>
      </c>
      <c r="C521" s="38"/>
      <c r="D521" s="61"/>
      <c r="E521" s="24"/>
      <c r="F521" s="39" t="str">
        <f t="shared" si="20"/>
        <v/>
      </c>
      <c r="G521" s="39" t="str">
        <f t="shared" si="21"/>
        <v/>
      </c>
    </row>
    <row r="522" spans="1:7" x14ac:dyDescent="0.25">
      <c r="A522" s="24" t="s">
        <v>1151</v>
      </c>
      <c r="B522" s="24" t="s">
        <v>821</v>
      </c>
      <c r="C522" s="38"/>
      <c r="D522" s="61"/>
      <c r="E522" s="24"/>
      <c r="F522" s="39" t="str">
        <f t="shared" si="20"/>
        <v/>
      </c>
      <c r="G522" s="39" t="str">
        <f t="shared" si="21"/>
        <v/>
      </c>
    </row>
    <row r="523" spans="1:7" x14ac:dyDescent="0.25">
      <c r="A523" s="24" t="s">
        <v>1152</v>
      </c>
      <c r="B523" s="24" t="s">
        <v>823</v>
      </c>
      <c r="C523" s="38"/>
      <c r="D523" s="61"/>
      <c r="E523" s="24"/>
      <c r="F523" s="39" t="str">
        <f t="shared" si="20"/>
        <v/>
      </c>
      <c r="G523" s="39" t="str">
        <f t="shared" si="21"/>
        <v/>
      </c>
    </row>
    <row r="524" spans="1:7" x14ac:dyDescent="0.25">
      <c r="A524" s="24" t="s">
        <v>1153</v>
      </c>
      <c r="B524" s="63" t="s">
        <v>101</v>
      </c>
      <c r="C524" s="38">
        <f>SUM(C516:C523)</f>
        <v>0</v>
      </c>
      <c r="D524" s="61">
        <f>SUM(D516:D523)</f>
        <v>0</v>
      </c>
      <c r="E524" s="24"/>
      <c r="F524" s="41">
        <f>SUM(F516:F523)</f>
        <v>0</v>
      </c>
      <c r="G524" s="41">
        <f>SUM(G516:G523)</f>
        <v>0</v>
      </c>
    </row>
    <row r="525" spans="1:7" hidden="1" outlineLevel="1" x14ac:dyDescent="0.25">
      <c r="A525" s="24" t="s">
        <v>1154</v>
      </c>
      <c r="B525" s="42" t="s">
        <v>826</v>
      </c>
      <c r="C525" s="38"/>
      <c r="D525" s="61"/>
      <c r="E525" s="24"/>
      <c r="F525" s="39" t="str">
        <f t="shared" ref="F525:F530" si="22">IF($C$524=0,"",IF(C525="[for completion]","",C525/$C$524))</f>
        <v/>
      </c>
      <c r="G525" s="39" t="str">
        <f t="shared" ref="G525:G530" si="23">IF($D$524=0,"",IF(D525="[for completion]","",D525/$D$524))</f>
        <v/>
      </c>
    </row>
    <row r="526" spans="1:7" hidden="1" outlineLevel="1" x14ac:dyDescent="0.25">
      <c r="A526" s="24" t="s">
        <v>1155</v>
      </c>
      <c r="B526" s="42" t="s">
        <v>828</v>
      </c>
      <c r="C526" s="38"/>
      <c r="D526" s="61"/>
      <c r="E526" s="24"/>
      <c r="F526" s="39" t="str">
        <f t="shared" si="22"/>
        <v/>
      </c>
      <c r="G526" s="39" t="str">
        <f t="shared" si="23"/>
        <v/>
      </c>
    </row>
    <row r="527" spans="1:7" hidden="1" outlineLevel="1" x14ac:dyDescent="0.25">
      <c r="A527" s="24" t="s">
        <v>1156</v>
      </c>
      <c r="B527" s="42" t="s">
        <v>830</v>
      </c>
      <c r="C527" s="38"/>
      <c r="D527" s="61"/>
      <c r="E527" s="24"/>
      <c r="F527" s="39" t="str">
        <f t="shared" si="22"/>
        <v/>
      </c>
      <c r="G527" s="39" t="str">
        <f t="shared" si="23"/>
        <v/>
      </c>
    </row>
    <row r="528" spans="1:7" hidden="1" outlineLevel="1" x14ac:dyDescent="0.25">
      <c r="A528" s="24" t="s">
        <v>1157</v>
      </c>
      <c r="B528" s="42" t="s">
        <v>832</v>
      </c>
      <c r="C528" s="38"/>
      <c r="D528" s="61"/>
      <c r="E528" s="24"/>
      <c r="F528" s="39" t="str">
        <f t="shared" si="22"/>
        <v/>
      </c>
      <c r="G528" s="39" t="str">
        <f t="shared" si="23"/>
        <v/>
      </c>
    </row>
    <row r="529" spans="1:7" hidden="1" outlineLevel="1" x14ac:dyDescent="0.25">
      <c r="A529" s="24" t="s">
        <v>1158</v>
      </c>
      <c r="B529" s="42" t="s">
        <v>834</v>
      </c>
      <c r="C529" s="38"/>
      <c r="D529" s="61"/>
      <c r="E529" s="24"/>
      <c r="F529" s="39" t="str">
        <f t="shared" si="22"/>
        <v/>
      </c>
      <c r="G529" s="39" t="str">
        <f t="shared" si="23"/>
        <v/>
      </c>
    </row>
    <row r="530" spans="1:7" hidden="1" outlineLevel="1" x14ac:dyDescent="0.25">
      <c r="A530" s="24" t="s">
        <v>1159</v>
      </c>
      <c r="B530" s="42" t="s">
        <v>836</v>
      </c>
      <c r="C530" s="38"/>
      <c r="D530" s="61"/>
      <c r="E530" s="24"/>
      <c r="F530" s="39" t="str">
        <f t="shared" si="22"/>
        <v/>
      </c>
      <c r="G530" s="39" t="str">
        <f t="shared" si="23"/>
        <v/>
      </c>
    </row>
    <row r="531" spans="1:7" hidden="1" outlineLevel="1" x14ac:dyDescent="0.25">
      <c r="A531" s="24" t="s">
        <v>1160</v>
      </c>
      <c r="B531" s="42"/>
      <c r="C531" s="24"/>
      <c r="D531" s="24"/>
      <c r="E531" s="24"/>
      <c r="F531" s="39"/>
      <c r="G531" s="39"/>
    </row>
    <row r="532" spans="1:7" hidden="1" outlineLevel="1" x14ac:dyDescent="0.25">
      <c r="A532" s="24" t="s">
        <v>1161</v>
      </c>
      <c r="B532" s="42"/>
      <c r="C532" s="24"/>
      <c r="D532" s="24"/>
      <c r="E532" s="24"/>
      <c r="F532" s="39"/>
      <c r="G532" s="39"/>
    </row>
    <row r="533" spans="1:7" hidden="1" outlineLevel="1" x14ac:dyDescent="0.25">
      <c r="A533" s="24" t="s">
        <v>1162</v>
      </c>
      <c r="B533" s="42"/>
      <c r="C533" s="24"/>
      <c r="D533" s="24"/>
      <c r="E533" s="24"/>
      <c r="F533" s="39"/>
      <c r="G533" s="41"/>
    </row>
    <row r="534" spans="1:7" x14ac:dyDescent="0.25">
      <c r="A534" s="35"/>
      <c r="B534" s="36" t="s">
        <v>1163</v>
      </c>
      <c r="C534" s="35" t="s">
        <v>1164</v>
      </c>
      <c r="D534" s="35"/>
      <c r="E534" s="35"/>
      <c r="F534" s="35"/>
      <c r="G534" s="37"/>
    </row>
    <row r="535" spans="1:7" x14ac:dyDescent="0.25">
      <c r="A535" s="24" t="s">
        <v>1165</v>
      </c>
      <c r="B535" s="50" t="s">
        <v>1166</v>
      </c>
      <c r="C535" s="41"/>
      <c r="D535" s="24"/>
      <c r="E535" s="24"/>
      <c r="F535" s="24"/>
      <c r="G535" s="24"/>
    </row>
    <row r="536" spans="1:7" x14ac:dyDescent="0.25">
      <c r="A536" s="24" t="s">
        <v>1167</v>
      </c>
      <c r="B536" s="50" t="s">
        <v>1168</v>
      </c>
      <c r="C536" s="41"/>
      <c r="D536" s="24"/>
      <c r="E536" s="24"/>
      <c r="F536" s="24"/>
      <c r="G536" s="24"/>
    </row>
    <row r="537" spans="1:7" x14ac:dyDescent="0.25">
      <c r="A537" s="24" t="s">
        <v>1169</v>
      </c>
      <c r="B537" s="50" t="s">
        <v>1170</v>
      </c>
      <c r="C537" s="41"/>
      <c r="D537" s="24"/>
      <c r="E537" s="24"/>
      <c r="F537" s="24"/>
      <c r="G537" s="24"/>
    </row>
    <row r="538" spans="1:7" x14ac:dyDescent="0.25">
      <c r="A538" s="24" t="s">
        <v>1171</v>
      </c>
      <c r="B538" s="50" t="s">
        <v>1172</v>
      </c>
      <c r="C538" s="41"/>
      <c r="D538" s="24"/>
      <c r="E538" s="24"/>
      <c r="F538" s="24"/>
      <c r="G538" s="24"/>
    </row>
    <row r="539" spans="1:7" x14ac:dyDescent="0.25">
      <c r="A539" s="24" t="s">
        <v>1173</v>
      </c>
      <c r="B539" s="50" t="s">
        <v>1174</v>
      </c>
      <c r="C539" s="41"/>
      <c r="D539" s="24"/>
      <c r="E539" s="24"/>
      <c r="F539" s="24"/>
      <c r="G539" s="24"/>
    </row>
    <row r="540" spans="1:7" x14ac:dyDescent="0.25">
      <c r="A540" s="24" t="s">
        <v>1175</v>
      </c>
      <c r="B540" s="50" t="s">
        <v>1176</v>
      </c>
      <c r="C540" s="41"/>
      <c r="D540" s="24"/>
      <c r="E540" s="24"/>
      <c r="F540" s="24"/>
      <c r="G540" s="24"/>
    </row>
    <row r="541" spans="1:7" x14ac:dyDescent="0.25">
      <c r="A541" s="24" t="s">
        <v>1177</v>
      </c>
      <c r="B541" s="50" t="s">
        <v>1178</v>
      </c>
      <c r="C541" s="41"/>
      <c r="D541" s="24"/>
      <c r="E541" s="24"/>
      <c r="F541" s="24"/>
      <c r="G541" s="24"/>
    </row>
    <row r="542" spans="1:7" x14ac:dyDescent="0.25">
      <c r="A542" s="24" t="s">
        <v>1179</v>
      </c>
      <c r="B542" s="50" t="s">
        <v>1180</v>
      </c>
      <c r="C542" s="41"/>
      <c r="D542" s="24"/>
      <c r="E542" s="24"/>
      <c r="F542" s="24"/>
      <c r="G542" s="24"/>
    </row>
    <row r="543" spans="1:7" x14ac:dyDescent="0.25">
      <c r="A543" s="24" t="s">
        <v>1181</v>
      </c>
      <c r="B543" s="50" t="s">
        <v>1182</v>
      </c>
      <c r="C543" s="41"/>
      <c r="D543" s="24"/>
      <c r="E543" s="24"/>
      <c r="F543" s="24"/>
      <c r="G543" s="24"/>
    </row>
    <row r="544" spans="1:7" x14ac:dyDescent="0.25">
      <c r="A544" s="24" t="s">
        <v>1183</v>
      </c>
      <c r="B544" s="50" t="s">
        <v>1184</v>
      </c>
      <c r="C544" s="41"/>
      <c r="D544" s="24"/>
      <c r="E544" s="24"/>
      <c r="F544" s="24"/>
      <c r="G544" s="24"/>
    </row>
    <row r="545" spans="1:7" x14ac:dyDescent="0.25">
      <c r="A545" s="24" t="s">
        <v>1185</v>
      </c>
      <c r="B545" s="50" t="s">
        <v>1186</v>
      </c>
      <c r="C545" s="41"/>
      <c r="D545" s="24"/>
      <c r="E545" s="24"/>
      <c r="F545" s="24"/>
      <c r="G545" s="24"/>
    </row>
    <row r="546" spans="1:7" x14ac:dyDescent="0.25">
      <c r="A546" s="24" t="s">
        <v>1187</v>
      </c>
      <c r="B546" s="50" t="s">
        <v>1188</v>
      </c>
      <c r="C546" s="41"/>
      <c r="D546" s="24"/>
      <c r="E546" s="24"/>
      <c r="F546" s="24"/>
      <c r="G546" s="24"/>
    </row>
    <row r="547" spans="1:7" x14ac:dyDescent="0.25">
      <c r="A547" s="24" t="s">
        <v>1189</v>
      </c>
      <c r="B547" s="50" t="s">
        <v>99</v>
      </c>
      <c r="C547" s="41"/>
      <c r="D547" s="24"/>
      <c r="E547" s="24"/>
      <c r="F547" s="24"/>
      <c r="G547" s="24"/>
    </row>
    <row r="548" spans="1:7" hidden="1" outlineLevel="1" x14ac:dyDescent="0.25">
      <c r="A548" s="24" t="s">
        <v>1190</v>
      </c>
      <c r="B548" s="42" t="s">
        <v>1191</v>
      </c>
      <c r="C548" s="41"/>
      <c r="D548" s="24"/>
      <c r="E548" s="24"/>
      <c r="F548" s="24"/>
      <c r="G548" s="24"/>
    </row>
    <row r="549" spans="1:7" hidden="1" outlineLevel="1" x14ac:dyDescent="0.25">
      <c r="A549" s="24" t="s">
        <v>1192</v>
      </c>
      <c r="B549" s="42" t="s">
        <v>103</v>
      </c>
      <c r="C549" s="41"/>
      <c r="D549" s="24"/>
      <c r="E549" s="24"/>
      <c r="F549" s="24"/>
      <c r="G549" s="24"/>
    </row>
    <row r="550" spans="1:7" hidden="1" outlineLevel="1" x14ac:dyDescent="0.25">
      <c r="A550" s="24" t="s">
        <v>1193</v>
      </c>
      <c r="B550" s="42" t="s">
        <v>103</v>
      </c>
      <c r="C550" s="41"/>
      <c r="D550" s="24"/>
      <c r="E550" s="24"/>
      <c r="F550" s="24"/>
      <c r="G550" s="24"/>
    </row>
    <row r="551" spans="1:7" hidden="1" outlineLevel="1" x14ac:dyDescent="0.25">
      <c r="A551" s="24" t="s">
        <v>1194</v>
      </c>
      <c r="B551" s="42" t="s">
        <v>103</v>
      </c>
      <c r="C551" s="41"/>
      <c r="D551" s="24"/>
      <c r="E551" s="24"/>
      <c r="F551" s="24"/>
      <c r="G551" s="24"/>
    </row>
    <row r="552" spans="1:7" hidden="1" outlineLevel="1" x14ac:dyDescent="0.25">
      <c r="A552" s="24" t="s">
        <v>1195</v>
      </c>
      <c r="B552" s="42" t="s">
        <v>103</v>
      </c>
      <c r="C552" s="41"/>
      <c r="D552" s="24"/>
      <c r="E552" s="24"/>
      <c r="F552" s="24"/>
      <c r="G552" s="24"/>
    </row>
    <row r="553" spans="1:7" hidden="1" outlineLevel="1" x14ac:dyDescent="0.25">
      <c r="A553" s="24" t="s">
        <v>1196</v>
      </c>
      <c r="B553" s="42" t="s">
        <v>103</v>
      </c>
      <c r="C553" s="41"/>
      <c r="D553" s="24"/>
      <c r="E553" s="24"/>
      <c r="F553" s="24"/>
      <c r="G553" s="24"/>
    </row>
    <row r="554" spans="1:7" hidden="1" outlineLevel="1" x14ac:dyDescent="0.25">
      <c r="A554" s="24" t="s">
        <v>1197</v>
      </c>
      <c r="B554" s="42" t="s">
        <v>103</v>
      </c>
      <c r="C554" s="41"/>
      <c r="D554" s="24"/>
      <c r="E554" s="24"/>
      <c r="F554" s="24"/>
      <c r="G554" s="24"/>
    </row>
    <row r="555" spans="1:7" hidden="1" outlineLevel="1" x14ac:dyDescent="0.25">
      <c r="A555" s="24" t="s">
        <v>1198</v>
      </c>
      <c r="B555" s="42" t="s">
        <v>103</v>
      </c>
      <c r="C555" s="41"/>
      <c r="D555" s="24"/>
      <c r="E555" s="24"/>
      <c r="F555" s="24"/>
      <c r="G555" s="24"/>
    </row>
    <row r="556" spans="1:7" hidden="1" outlineLevel="1" x14ac:dyDescent="0.25">
      <c r="A556" s="24" t="s">
        <v>1199</v>
      </c>
      <c r="B556" s="42" t="s">
        <v>103</v>
      </c>
      <c r="C556" s="41"/>
      <c r="D556" s="24"/>
      <c r="E556" s="24"/>
      <c r="F556" s="24"/>
      <c r="G556" s="24"/>
    </row>
    <row r="557" spans="1:7" hidden="1" outlineLevel="1" x14ac:dyDescent="0.25">
      <c r="A557" s="24" t="s">
        <v>1200</v>
      </c>
      <c r="B557" s="42" t="s">
        <v>103</v>
      </c>
      <c r="C557" s="41"/>
      <c r="D557" s="24"/>
      <c r="E557" s="24"/>
      <c r="F557" s="24"/>
      <c r="G557" s="24"/>
    </row>
    <row r="558" spans="1:7" hidden="1" outlineLevel="1" x14ac:dyDescent="0.25">
      <c r="A558" s="24" t="s">
        <v>1201</v>
      </c>
      <c r="B558" s="42" t="s">
        <v>103</v>
      </c>
      <c r="C558" s="41"/>
      <c r="D558" s="24"/>
      <c r="E558" s="24"/>
      <c r="F558" s="24"/>
      <c r="G558" s="24"/>
    </row>
    <row r="559" spans="1:7" hidden="1" outlineLevel="1" x14ac:dyDescent="0.25">
      <c r="A559" s="24" t="s">
        <v>1202</v>
      </c>
      <c r="B559" s="42" t="s">
        <v>103</v>
      </c>
      <c r="C559" s="41"/>
      <c r="D559" s="24"/>
      <c r="E559" s="24"/>
      <c r="F559" s="24"/>
      <c r="G559" s="19"/>
    </row>
    <row r="560" spans="1:7" hidden="1" outlineLevel="1" x14ac:dyDescent="0.25">
      <c r="A560" s="24" t="s">
        <v>1203</v>
      </c>
      <c r="B560" s="42" t="s">
        <v>103</v>
      </c>
      <c r="C560" s="41"/>
      <c r="D560" s="24"/>
      <c r="E560" s="24"/>
      <c r="F560" s="24"/>
      <c r="G560" s="19"/>
    </row>
    <row r="561" spans="1:7" hidden="1" outlineLevel="1" x14ac:dyDescent="0.25">
      <c r="A561" s="24" t="s">
        <v>1204</v>
      </c>
      <c r="B561" s="42" t="s">
        <v>103</v>
      </c>
      <c r="C561" s="41"/>
      <c r="D561" s="24"/>
      <c r="E561" s="24"/>
      <c r="F561" s="24"/>
      <c r="G561" s="19"/>
    </row>
    <row r="562" spans="1:7" x14ac:dyDescent="0.25">
      <c r="A562" s="51"/>
      <c r="B562" s="51" t="s">
        <v>1205</v>
      </c>
      <c r="C562" s="35" t="s">
        <v>60</v>
      </c>
      <c r="D562" s="35" t="s">
        <v>1206</v>
      </c>
      <c r="E562" s="35"/>
      <c r="F562" s="35" t="s">
        <v>559</v>
      </c>
      <c r="G562" s="35" t="s">
        <v>1207</v>
      </c>
    </row>
    <row r="563" spans="1:7" x14ac:dyDescent="0.25">
      <c r="A563" s="24" t="s">
        <v>1208</v>
      </c>
      <c r="B563" s="50" t="s">
        <v>902</v>
      </c>
      <c r="C563" s="38"/>
      <c r="D563" s="61"/>
      <c r="E563" s="27"/>
      <c r="F563" s="39" t="str">
        <f>IF($C$581=0,"",IF(C563="[for completion]","",IF(C563="","",C563/$C$581)))</f>
        <v/>
      </c>
      <c r="G563" s="39" t="str">
        <f>IF($D$581=0,"",IF(D563="[for completion]","",IF(D563="","",D563/$D$581)))</f>
        <v/>
      </c>
    </row>
    <row r="564" spans="1:7" x14ac:dyDescent="0.25">
      <c r="A564" s="24" t="s">
        <v>1209</v>
      </c>
      <c r="B564" s="50" t="s">
        <v>902</v>
      </c>
      <c r="C564" s="38"/>
      <c r="D564" s="61"/>
      <c r="E564" s="27"/>
      <c r="F564" s="39" t="str">
        <f t="shared" ref="F564:F580" si="24">IF($C$581=0,"",IF(C564="[for completion]","",IF(C564="","",C564/$C$581)))</f>
        <v/>
      </c>
      <c r="G564" s="39" t="str">
        <f t="shared" ref="G564:G580" si="25">IF($D$581=0,"",IF(D564="[for completion]","",IF(D564="","",D564/$D$581)))</f>
        <v/>
      </c>
    </row>
    <row r="565" spans="1:7" x14ac:dyDescent="0.25">
      <c r="A565" s="24" t="s">
        <v>1210</v>
      </c>
      <c r="B565" s="50" t="s">
        <v>902</v>
      </c>
      <c r="C565" s="38"/>
      <c r="D565" s="61"/>
      <c r="E565" s="27"/>
      <c r="F565" s="39" t="str">
        <f t="shared" si="24"/>
        <v/>
      </c>
      <c r="G565" s="39" t="str">
        <f t="shared" si="25"/>
        <v/>
      </c>
    </row>
    <row r="566" spans="1:7" x14ac:dyDescent="0.25">
      <c r="A566" s="24" t="s">
        <v>1211</v>
      </c>
      <c r="B566" s="50" t="s">
        <v>902</v>
      </c>
      <c r="C566" s="38"/>
      <c r="D566" s="61"/>
      <c r="E566" s="27"/>
      <c r="F566" s="39" t="str">
        <f t="shared" si="24"/>
        <v/>
      </c>
      <c r="G566" s="39" t="str">
        <f t="shared" si="25"/>
        <v/>
      </c>
    </row>
    <row r="567" spans="1:7" x14ac:dyDescent="0.25">
      <c r="A567" s="24" t="s">
        <v>1212</v>
      </c>
      <c r="B567" s="50" t="s">
        <v>902</v>
      </c>
      <c r="C567" s="38"/>
      <c r="D567" s="61"/>
      <c r="E567" s="27"/>
      <c r="F567" s="39" t="str">
        <f t="shared" si="24"/>
        <v/>
      </c>
      <c r="G567" s="39" t="str">
        <f t="shared" si="25"/>
        <v/>
      </c>
    </row>
    <row r="568" spans="1:7" x14ac:dyDescent="0.25">
      <c r="A568" s="24" t="s">
        <v>1213</v>
      </c>
      <c r="B568" s="50" t="s">
        <v>902</v>
      </c>
      <c r="C568" s="38"/>
      <c r="D568" s="61"/>
      <c r="E568" s="27"/>
      <c r="F568" s="39" t="str">
        <f t="shared" si="24"/>
        <v/>
      </c>
      <c r="G568" s="39" t="str">
        <f t="shared" si="25"/>
        <v/>
      </c>
    </row>
    <row r="569" spans="1:7" x14ac:dyDescent="0.25">
      <c r="A569" s="24" t="s">
        <v>1214</v>
      </c>
      <c r="B569" s="50" t="s">
        <v>902</v>
      </c>
      <c r="C569" s="38"/>
      <c r="D569" s="61"/>
      <c r="E569" s="27"/>
      <c r="F569" s="39" t="str">
        <f t="shared" si="24"/>
        <v/>
      </c>
      <c r="G569" s="39" t="str">
        <f t="shared" si="25"/>
        <v/>
      </c>
    </row>
    <row r="570" spans="1:7" x14ac:dyDescent="0.25">
      <c r="A570" s="24" t="s">
        <v>1215</v>
      </c>
      <c r="B570" s="50" t="s">
        <v>902</v>
      </c>
      <c r="C570" s="38"/>
      <c r="D570" s="61"/>
      <c r="E570" s="27"/>
      <c r="F570" s="39" t="str">
        <f t="shared" si="24"/>
        <v/>
      </c>
      <c r="G570" s="39" t="str">
        <f t="shared" si="25"/>
        <v/>
      </c>
    </row>
    <row r="571" spans="1:7" x14ac:dyDescent="0.25">
      <c r="A571" s="24" t="s">
        <v>1216</v>
      </c>
      <c r="B571" s="50" t="s">
        <v>902</v>
      </c>
      <c r="C571" s="38"/>
      <c r="D571" s="61"/>
      <c r="E571" s="27"/>
      <c r="F571" s="39" t="str">
        <f t="shared" si="24"/>
        <v/>
      </c>
      <c r="G571" s="39" t="str">
        <f t="shared" si="25"/>
        <v/>
      </c>
    </row>
    <row r="572" spans="1:7" x14ac:dyDescent="0.25">
      <c r="A572" s="24" t="s">
        <v>1217</v>
      </c>
      <c r="B572" s="50" t="s">
        <v>902</v>
      </c>
      <c r="C572" s="38"/>
      <c r="D572" s="61"/>
      <c r="E572" s="27"/>
      <c r="F572" s="39" t="str">
        <f t="shared" si="24"/>
        <v/>
      </c>
      <c r="G572" s="39" t="str">
        <f t="shared" si="25"/>
        <v/>
      </c>
    </row>
    <row r="573" spans="1:7" x14ac:dyDescent="0.25">
      <c r="A573" s="24" t="s">
        <v>1218</v>
      </c>
      <c r="B573" s="50" t="s">
        <v>902</v>
      </c>
      <c r="C573" s="38"/>
      <c r="D573" s="61"/>
      <c r="E573" s="27"/>
      <c r="F573" s="39" t="str">
        <f t="shared" si="24"/>
        <v/>
      </c>
      <c r="G573" s="39" t="str">
        <f t="shared" si="25"/>
        <v/>
      </c>
    </row>
    <row r="574" spans="1:7" x14ac:dyDescent="0.25">
      <c r="A574" s="24" t="s">
        <v>1219</v>
      </c>
      <c r="B574" s="50" t="s">
        <v>902</v>
      </c>
      <c r="C574" s="38"/>
      <c r="D574" s="61"/>
      <c r="E574" s="27"/>
      <c r="F574" s="39" t="str">
        <f t="shared" si="24"/>
        <v/>
      </c>
      <c r="G574" s="39" t="str">
        <f t="shared" si="25"/>
        <v/>
      </c>
    </row>
    <row r="575" spans="1:7" x14ac:dyDescent="0.25">
      <c r="A575" s="24" t="s">
        <v>1220</v>
      </c>
      <c r="B575" s="50" t="s">
        <v>902</v>
      </c>
      <c r="C575" s="38"/>
      <c r="D575" s="61"/>
      <c r="E575" s="27"/>
      <c r="F575" s="39" t="str">
        <f t="shared" si="24"/>
        <v/>
      </c>
      <c r="G575" s="39" t="str">
        <f t="shared" si="25"/>
        <v/>
      </c>
    </row>
    <row r="576" spans="1:7" x14ac:dyDescent="0.25">
      <c r="A576" s="24" t="s">
        <v>1221</v>
      </c>
      <c r="B576" s="50" t="s">
        <v>902</v>
      </c>
      <c r="C576" s="38"/>
      <c r="D576" s="61"/>
      <c r="E576" s="27"/>
      <c r="F576" s="39" t="str">
        <f t="shared" si="24"/>
        <v/>
      </c>
      <c r="G576" s="39" t="str">
        <f t="shared" si="25"/>
        <v/>
      </c>
    </row>
    <row r="577" spans="1:7" x14ac:dyDescent="0.25">
      <c r="A577" s="24" t="s">
        <v>1222</v>
      </c>
      <c r="B577" s="50" t="s">
        <v>902</v>
      </c>
      <c r="C577" s="38"/>
      <c r="D577" s="61"/>
      <c r="E577" s="27"/>
      <c r="F577" s="39" t="str">
        <f t="shared" si="24"/>
        <v/>
      </c>
      <c r="G577" s="39" t="str">
        <f t="shared" si="25"/>
        <v/>
      </c>
    </row>
    <row r="578" spans="1:7" x14ac:dyDescent="0.25">
      <c r="A578" s="24" t="s">
        <v>1223</v>
      </c>
      <c r="B578" s="50" t="s">
        <v>902</v>
      </c>
      <c r="C578" s="38"/>
      <c r="D578" s="61"/>
      <c r="E578" s="27"/>
      <c r="F578" s="39" t="str">
        <f t="shared" si="24"/>
        <v/>
      </c>
      <c r="G578" s="39" t="str">
        <f t="shared" si="25"/>
        <v/>
      </c>
    </row>
    <row r="579" spans="1:7" x14ac:dyDescent="0.25">
      <c r="A579" s="24" t="s">
        <v>1224</v>
      </c>
      <c r="B579" s="50" t="s">
        <v>902</v>
      </c>
      <c r="C579" s="38"/>
      <c r="D579" s="61"/>
      <c r="E579" s="27"/>
      <c r="F579" s="39" t="str">
        <f t="shared" si="24"/>
        <v/>
      </c>
      <c r="G579" s="39" t="str">
        <f t="shared" si="25"/>
        <v/>
      </c>
    </row>
    <row r="580" spans="1:7" x14ac:dyDescent="0.25">
      <c r="A580" s="24" t="s">
        <v>1225</v>
      </c>
      <c r="B580" s="50" t="s">
        <v>920</v>
      </c>
      <c r="C580" s="38"/>
      <c r="D580" s="61"/>
      <c r="E580" s="27"/>
      <c r="F580" s="39" t="str">
        <f t="shared" si="24"/>
        <v/>
      </c>
      <c r="G580" s="39" t="str">
        <f t="shared" si="25"/>
        <v/>
      </c>
    </row>
    <row r="581" spans="1:7" x14ac:dyDescent="0.25">
      <c r="A581" s="24" t="s">
        <v>1226</v>
      </c>
      <c r="B581" s="50" t="s">
        <v>101</v>
      </c>
      <c r="C581" s="38">
        <f>SUM(C563:C580)</f>
        <v>0</v>
      </c>
      <c r="D581" s="61">
        <f>SUM(D563:D580)</f>
        <v>0</v>
      </c>
      <c r="E581" s="27"/>
      <c r="F581" s="41">
        <f>SUM(F563:F580)</f>
        <v>0</v>
      </c>
      <c r="G581" s="41">
        <f>SUM(G563:G580)</f>
        <v>0</v>
      </c>
    </row>
    <row r="582" spans="1:7" hidden="1" outlineLevel="1" x14ac:dyDescent="0.25">
      <c r="A582" s="24" t="s">
        <v>1227</v>
      </c>
      <c r="B582" s="50"/>
      <c r="C582" s="24"/>
      <c r="D582" s="24"/>
      <c r="E582" s="27"/>
      <c r="F582" s="27"/>
      <c r="G582" s="27"/>
    </row>
    <row r="583" spans="1:7" hidden="1" outlineLevel="1" x14ac:dyDescent="0.25">
      <c r="A583" s="24" t="s">
        <v>1228</v>
      </c>
      <c r="B583" s="50"/>
      <c r="C583" s="24"/>
      <c r="D583" s="24"/>
      <c r="E583" s="27"/>
      <c r="F583" s="27"/>
      <c r="G583" s="27"/>
    </row>
    <row r="584" spans="1:7" hidden="1" outlineLevel="1" x14ac:dyDescent="0.25">
      <c r="A584" s="24" t="s">
        <v>1229</v>
      </c>
      <c r="B584" s="50"/>
      <c r="C584" s="24"/>
      <c r="D584" s="24"/>
      <c r="E584" s="27"/>
      <c r="F584" s="27"/>
      <c r="G584" s="27"/>
    </row>
    <row r="585" spans="1:7" x14ac:dyDescent="0.25">
      <c r="A585" s="51"/>
      <c r="B585" s="36" t="s">
        <v>1230</v>
      </c>
      <c r="C585" s="35" t="s">
        <v>60</v>
      </c>
      <c r="D585" s="35" t="s">
        <v>1206</v>
      </c>
      <c r="E585" s="35"/>
      <c r="F585" s="35" t="s">
        <v>559</v>
      </c>
      <c r="G585" s="35" t="s">
        <v>1207</v>
      </c>
    </row>
    <row r="586" spans="1:7" x14ac:dyDescent="0.25">
      <c r="A586" s="24" t="s">
        <v>1231</v>
      </c>
      <c r="B586" s="50" t="s">
        <v>902</v>
      </c>
      <c r="C586" s="38"/>
      <c r="D586" s="61"/>
      <c r="E586" s="27"/>
      <c r="F586" s="39" t="str">
        <f>IF($C$604=0,"",IF(C586="[for completion]","",IF(C586="","",C586/$C$604)))</f>
        <v/>
      </c>
      <c r="G586" s="39" t="str">
        <f>IF($D$604=0,"",IF(D586="[for completion]","",IF(D586="","",D586/$D$604)))</f>
        <v/>
      </c>
    </row>
    <row r="587" spans="1:7" x14ac:dyDescent="0.25">
      <c r="A587" s="24" t="s">
        <v>1232</v>
      </c>
      <c r="B587" s="50" t="s">
        <v>902</v>
      </c>
      <c r="C587" s="38"/>
      <c r="D587" s="61"/>
      <c r="E587" s="27"/>
      <c r="F587" s="39" t="str">
        <f t="shared" ref="F587:F603" si="26">IF($C$604=0,"",IF(C587="[for completion]","",IF(C587="","",C587/$C$604)))</f>
        <v/>
      </c>
      <c r="G587" s="39" t="str">
        <f t="shared" ref="G587:G603" si="27">IF($D$604=0,"",IF(D587="[for completion]","",IF(D587="","",D587/$D$604)))</f>
        <v/>
      </c>
    </row>
    <row r="588" spans="1:7" x14ac:dyDescent="0.25">
      <c r="A588" s="24" t="s">
        <v>1233</v>
      </c>
      <c r="B588" s="50" t="s">
        <v>902</v>
      </c>
      <c r="C588" s="38"/>
      <c r="D588" s="61"/>
      <c r="E588" s="27"/>
      <c r="F588" s="39" t="str">
        <f t="shared" si="26"/>
        <v/>
      </c>
      <c r="G588" s="39" t="str">
        <f t="shared" si="27"/>
        <v/>
      </c>
    </row>
    <row r="589" spans="1:7" x14ac:dyDescent="0.25">
      <c r="A589" s="24" t="s">
        <v>1234</v>
      </c>
      <c r="B589" s="50" t="s">
        <v>902</v>
      </c>
      <c r="C589" s="38"/>
      <c r="D589" s="61"/>
      <c r="E589" s="27"/>
      <c r="F589" s="39" t="str">
        <f t="shared" si="26"/>
        <v/>
      </c>
      <c r="G589" s="39" t="str">
        <f t="shared" si="27"/>
        <v/>
      </c>
    </row>
    <row r="590" spans="1:7" x14ac:dyDescent="0.25">
      <c r="A590" s="24" t="s">
        <v>1235</v>
      </c>
      <c r="B590" s="50" t="s">
        <v>902</v>
      </c>
      <c r="C590" s="38"/>
      <c r="D590" s="61"/>
      <c r="E590" s="27"/>
      <c r="F590" s="39" t="str">
        <f t="shared" si="26"/>
        <v/>
      </c>
      <c r="G590" s="39" t="str">
        <f t="shared" si="27"/>
        <v/>
      </c>
    </row>
    <row r="591" spans="1:7" x14ac:dyDescent="0.25">
      <c r="A591" s="24" t="s">
        <v>1236</v>
      </c>
      <c r="B591" s="50" t="s">
        <v>902</v>
      </c>
      <c r="C591" s="38"/>
      <c r="D591" s="61"/>
      <c r="E591" s="27"/>
      <c r="F591" s="39" t="str">
        <f t="shared" si="26"/>
        <v/>
      </c>
      <c r="G591" s="39" t="str">
        <f t="shared" si="27"/>
        <v/>
      </c>
    </row>
    <row r="592" spans="1:7" x14ac:dyDescent="0.25">
      <c r="A592" s="24" t="s">
        <v>1237</v>
      </c>
      <c r="B592" s="50" t="s">
        <v>902</v>
      </c>
      <c r="C592" s="38"/>
      <c r="D592" s="61"/>
      <c r="E592" s="27"/>
      <c r="F592" s="39" t="str">
        <f t="shared" si="26"/>
        <v/>
      </c>
      <c r="G592" s="39" t="str">
        <f t="shared" si="27"/>
        <v/>
      </c>
    </row>
    <row r="593" spans="1:7" x14ac:dyDescent="0.25">
      <c r="A593" s="24" t="s">
        <v>1238</v>
      </c>
      <c r="B593" s="50" t="s">
        <v>902</v>
      </c>
      <c r="C593" s="38"/>
      <c r="D593" s="61"/>
      <c r="E593" s="27"/>
      <c r="F593" s="39" t="str">
        <f t="shared" si="26"/>
        <v/>
      </c>
      <c r="G593" s="39" t="str">
        <f t="shared" si="27"/>
        <v/>
      </c>
    </row>
    <row r="594" spans="1:7" x14ac:dyDescent="0.25">
      <c r="A594" s="24" t="s">
        <v>1239</v>
      </c>
      <c r="B594" s="50" t="s">
        <v>902</v>
      </c>
      <c r="C594" s="38"/>
      <c r="D594" s="61"/>
      <c r="E594" s="27"/>
      <c r="F594" s="39" t="str">
        <f t="shared" si="26"/>
        <v/>
      </c>
      <c r="G594" s="39" t="str">
        <f t="shared" si="27"/>
        <v/>
      </c>
    </row>
    <row r="595" spans="1:7" x14ac:dyDescent="0.25">
      <c r="A595" s="24" t="s">
        <v>1240</v>
      </c>
      <c r="B595" s="50" t="s">
        <v>902</v>
      </c>
      <c r="C595" s="38"/>
      <c r="D595" s="61"/>
      <c r="E595" s="27"/>
      <c r="F595" s="39" t="str">
        <f t="shared" si="26"/>
        <v/>
      </c>
      <c r="G595" s="39" t="str">
        <f t="shared" si="27"/>
        <v/>
      </c>
    </row>
    <row r="596" spans="1:7" x14ac:dyDescent="0.25">
      <c r="A596" s="24" t="s">
        <v>1241</v>
      </c>
      <c r="B596" s="50" t="s">
        <v>902</v>
      </c>
      <c r="C596" s="38"/>
      <c r="D596" s="61"/>
      <c r="E596" s="27"/>
      <c r="F596" s="39" t="str">
        <f t="shared" si="26"/>
        <v/>
      </c>
      <c r="G596" s="39" t="str">
        <f t="shared" si="27"/>
        <v/>
      </c>
    </row>
    <row r="597" spans="1:7" x14ac:dyDescent="0.25">
      <c r="A597" s="24" t="s">
        <v>1242</v>
      </c>
      <c r="B597" s="50" t="s">
        <v>902</v>
      </c>
      <c r="C597" s="38"/>
      <c r="D597" s="61"/>
      <c r="E597" s="27"/>
      <c r="F597" s="39" t="str">
        <f t="shared" si="26"/>
        <v/>
      </c>
      <c r="G597" s="39" t="str">
        <f t="shared" si="27"/>
        <v/>
      </c>
    </row>
    <row r="598" spans="1:7" x14ac:dyDescent="0.25">
      <c r="A598" s="24" t="s">
        <v>1243</v>
      </c>
      <c r="B598" s="50" t="s">
        <v>902</v>
      </c>
      <c r="C598" s="38"/>
      <c r="D598" s="61"/>
      <c r="E598" s="27"/>
      <c r="F598" s="39" t="str">
        <f t="shared" si="26"/>
        <v/>
      </c>
      <c r="G598" s="39" t="str">
        <f t="shared" si="27"/>
        <v/>
      </c>
    </row>
    <row r="599" spans="1:7" x14ac:dyDescent="0.25">
      <c r="A599" s="24" t="s">
        <v>1244</v>
      </c>
      <c r="B599" s="50" t="s">
        <v>902</v>
      </c>
      <c r="C599" s="38"/>
      <c r="D599" s="61"/>
      <c r="E599" s="27"/>
      <c r="F599" s="39" t="str">
        <f t="shared" si="26"/>
        <v/>
      </c>
      <c r="G599" s="39" t="str">
        <f t="shared" si="27"/>
        <v/>
      </c>
    </row>
    <row r="600" spans="1:7" x14ac:dyDescent="0.25">
      <c r="A600" s="24" t="s">
        <v>1245</v>
      </c>
      <c r="B600" s="50" t="s">
        <v>902</v>
      </c>
      <c r="C600" s="38"/>
      <c r="D600" s="61"/>
      <c r="E600" s="27"/>
      <c r="F600" s="39" t="str">
        <f t="shared" si="26"/>
        <v/>
      </c>
      <c r="G600" s="39" t="str">
        <f t="shared" si="27"/>
        <v/>
      </c>
    </row>
    <row r="601" spans="1:7" x14ac:dyDescent="0.25">
      <c r="A601" s="24" t="s">
        <v>1246</v>
      </c>
      <c r="B601" s="50" t="s">
        <v>902</v>
      </c>
      <c r="C601" s="38"/>
      <c r="D601" s="61"/>
      <c r="E601" s="27"/>
      <c r="F601" s="39" t="str">
        <f t="shared" si="26"/>
        <v/>
      </c>
      <c r="G601" s="39" t="str">
        <f t="shared" si="27"/>
        <v/>
      </c>
    </row>
    <row r="602" spans="1:7" x14ac:dyDescent="0.25">
      <c r="A602" s="24" t="s">
        <v>1247</v>
      </c>
      <c r="B602" s="50" t="s">
        <v>902</v>
      </c>
      <c r="C602" s="38"/>
      <c r="D602" s="61"/>
      <c r="E602" s="27"/>
      <c r="F602" s="39" t="str">
        <f t="shared" si="26"/>
        <v/>
      </c>
      <c r="G602" s="39" t="str">
        <f t="shared" si="27"/>
        <v/>
      </c>
    </row>
    <row r="603" spans="1:7" x14ac:dyDescent="0.25">
      <c r="A603" s="24" t="s">
        <v>1248</v>
      </c>
      <c r="B603" s="50" t="s">
        <v>920</v>
      </c>
      <c r="C603" s="38"/>
      <c r="D603" s="61"/>
      <c r="E603" s="27"/>
      <c r="F603" s="39" t="str">
        <f t="shared" si="26"/>
        <v/>
      </c>
      <c r="G603" s="39" t="str">
        <f t="shared" si="27"/>
        <v/>
      </c>
    </row>
    <row r="604" spans="1:7" x14ac:dyDescent="0.25">
      <c r="A604" s="24" t="s">
        <v>1249</v>
      </c>
      <c r="B604" s="50" t="s">
        <v>101</v>
      </c>
      <c r="C604" s="38">
        <f>SUM(C586:C603)</f>
        <v>0</v>
      </c>
      <c r="D604" s="61">
        <f>SUM(D586:D603)</f>
        <v>0</v>
      </c>
      <c r="E604" s="27"/>
      <c r="F604" s="41">
        <f>SUM(F586:F603)</f>
        <v>0</v>
      </c>
      <c r="G604" s="41">
        <f>SUM(G586:G603)</f>
        <v>0</v>
      </c>
    </row>
    <row r="605" spans="1:7" hidden="1" outlineLevel="1" x14ac:dyDescent="0.25">
      <c r="A605" s="24" t="s">
        <v>1250</v>
      </c>
      <c r="B605" s="50"/>
      <c r="C605" s="24"/>
      <c r="D605" s="24"/>
      <c r="E605" s="27"/>
      <c r="F605" s="27"/>
      <c r="G605" s="27"/>
    </row>
    <row r="606" spans="1:7" hidden="1" outlineLevel="1" x14ac:dyDescent="0.25">
      <c r="A606" s="24" t="s">
        <v>1251</v>
      </c>
      <c r="B606" s="50"/>
      <c r="C606" s="24"/>
      <c r="D606" s="24"/>
      <c r="E606" s="27"/>
      <c r="F606" s="27"/>
      <c r="G606" s="27"/>
    </row>
    <row r="607" spans="1:7" hidden="1" outlineLevel="1" x14ac:dyDescent="0.25">
      <c r="A607" s="24" t="s">
        <v>1252</v>
      </c>
      <c r="B607" s="50"/>
      <c r="C607" s="24"/>
      <c r="D607" s="24"/>
      <c r="E607" s="27"/>
      <c r="F607" s="27"/>
      <c r="G607" s="27"/>
    </row>
    <row r="608" spans="1:7" x14ac:dyDescent="0.25">
      <c r="A608" s="51"/>
      <c r="B608" s="51" t="s">
        <v>1253</v>
      </c>
      <c r="C608" s="35" t="s">
        <v>60</v>
      </c>
      <c r="D608" s="35" t="s">
        <v>1206</v>
      </c>
      <c r="E608" s="35"/>
      <c r="F608" s="35" t="s">
        <v>559</v>
      </c>
      <c r="G608" s="35" t="s">
        <v>1207</v>
      </c>
    </row>
    <row r="609" spans="1:7" x14ac:dyDescent="0.25">
      <c r="A609" s="24" t="s">
        <v>1254</v>
      </c>
      <c r="B609" s="50" t="s">
        <v>950</v>
      </c>
      <c r="C609" s="38"/>
      <c r="D609" s="61"/>
      <c r="E609" s="27"/>
      <c r="F609" s="39" t="str">
        <f>IF($C$619=0,"",IF(C609="[for completion]","",IF(C609="","",C609/$C$619)))</f>
        <v/>
      </c>
      <c r="G609" s="39" t="str">
        <f>IF($D$619=0,"",IF(D609="[for completion]","",IF(D609="","",D609/$D$619)))</f>
        <v/>
      </c>
    </row>
    <row r="610" spans="1:7" x14ac:dyDescent="0.25">
      <c r="A610" s="24" t="s">
        <v>1255</v>
      </c>
      <c r="B610" s="50" t="s">
        <v>952</v>
      </c>
      <c r="C610" s="38"/>
      <c r="D610" s="61"/>
      <c r="E610" s="27"/>
      <c r="F610" s="39" t="str">
        <f t="shared" ref="F610:F618" si="28">IF($C$619=0,"",IF(C610="[for completion]","",IF(C610="","",C610/$C$619)))</f>
        <v/>
      </c>
      <c r="G610" s="39" t="str">
        <f t="shared" ref="G610:G618" si="29">IF($D$619=0,"",IF(D610="[for completion]","",IF(D610="","",D610/$D$619)))</f>
        <v/>
      </c>
    </row>
    <row r="611" spans="1:7" x14ac:dyDescent="0.25">
      <c r="A611" s="24" t="s">
        <v>1256</v>
      </c>
      <c r="B611" s="413" t="s">
        <v>954</v>
      </c>
      <c r="C611" s="38"/>
      <c r="D611" s="61"/>
      <c r="E611" s="27"/>
      <c r="F611" s="39" t="str">
        <f t="shared" si="28"/>
        <v/>
      </c>
      <c r="G611" s="39" t="str">
        <f t="shared" si="29"/>
        <v/>
      </c>
    </row>
    <row r="612" spans="1:7" x14ac:dyDescent="0.25">
      <c r="A612" s="24" t="s">
        <v>1257</v>
      </c>
      <c r="B612" s="50" t="s">
        <v>956</v>
      </c>
      <c r="C612" s="38"/>
      <c r="D612" s="61"/>
      <c r="E612" s="27"/>
      <c r="F612" s="39" t="str">
        <f t="shared" si="28"/>
        <v/>
      </c>
      <c r="G612" s="39" t="str">
        <f t="shared" si="29"/>
        <v/>
      </c>
    </row>
    <row r="613" spans="1:7" x14ac:dyDescent="0.25">
      <c r="A613" s="24" t="s">
        <v>1258</v>
      </c>
      <c r="B613" s="50" t="s">
        <v>958</v>
      </c>
      <c r="C613" s="38"/>
      <c r="D613" s="61"/>
      <c r="E613" s="27"/>
      <c r="F613" s="39" t="str">
        <f t="shared" si="28"/>
        <v/>
      </c>
      <c r="G613" s="39" t="str">
        <f t="shared" si="29"/>
        <v/>
      </c>
    </row>
    <row r="614" spans="1:7" x14ac:dyDescent="0.25">
      <c r="A614" s="24" t="s">
        <v>1259</v>
      </c>
      <c r="B614" s="50" t="s">
        <v>960</v>
      </c>
      <c r="C614" s="38"/>
      <c r="D614" s="61"/>
      <c r="E614" s="27"/>
      <c r="F614" s="39" t="str">
        <f t="shared" si="28"/>
        <v/>
      </c>
      <c r="G614" s="39" t="str">
        <f t="shared" si="29"/>
        <v/>
      </c>
    </row>
    <row r="615" spans="1:7" x14ac:dyDescent="0.25">
      <c r="A615" s="24" t="s">
        <v>1260</v>
      </c>
      <c r="B615" s="50" t="s">
        <v>962</v>
      </c>
      <c r="C615" s="38"/>
      <c r="D615" s="61"/>
      <c r="E615" s="27"/>
      <c r="F615" s="39" t="str">
        <f t="shared" si="28"/>
        <v/>
      </c>
      <c r="G615" s="39" t="str">
        <f t="shared" si="29"/>
        <v/>
      </c>
    </row>
    <row r="616" spans="1:7" x14ac:dyDescent="0.25">
      <c r="A616" s="24" t="s">
        <v>1261</v>
      </c>
      <c r="B616" s="50" t="s">
        <v>964</v>
      </c>
      <c r="C616" s="38"/>
      <c r="D616" s="61"/>
      <c r="E616" s="27"/>
      <c r="F616" s="39" t="str">
        <f t="shared" si="28"/>
        <v/>
      </c>
      <c r="G616" s="39" t="str">
        <f t="shared" si="29"/>
        <v/>
      </c>
    </row>
    <row r="617" spans="1:7" x14ac:dyDescent="0.25">
      <c r="A617" s="24" t="s">
        <v>1262</v>
      </c>
      <c r="B617" s="50" t="s">
        <v>966</v>
      </c>
      <c r="C617" s="38"/>
      <c r="D617" s="61"/>
      <c r="E617" s="27"/>
      <c r="F617" s="39" t="str">
        <f t="shared" si="28"/>
        <v/>
      </c>
      <c r="G617" s="39" t="str">
        <f t="shared" si="29"/>
        <v/>
      </c>
    </row>
    <row r="618" spans="1:7" x14ac:dyDescent="0.25">
      <c r="A618" s="24" t="s">
        <v>1263</v>
      </c>
      <c r="B618" s="24" t="s">
        <v>920</v>
      </c>
      <c r="C618" s="38"/>
      <c r="D618" s="61"/>
      <c r="E618" s="27"/>
      <c r="F618" s="39" t="str">
        <f t="shared" si="28"/>
        <v/>
      </c>
      <c r="G618" s="39" t="str">
        <f t="shared" si="29"/>
        <v/>
      </c>
    </row>
    <row r="619" spans="1:7" x14ac:dyDescent="0.25">
      <c r="A619" s="24" t="s">
        <v>1264</v>
      </c>
      <c r="B619" s="50" t="s">
        <v>101</v>
      </c>
      <c r="C619" s="38">
        <f>SUM(C609:C617)</f>
        <v>0</v>
      </c>
      <c r="D619" s="61">
        <f>SUM(D609:D617)</f>
        <v>0</v>
      </c>
      <c r="E619" s="27"/>
      <c r="F619" s="41">
        <f>SUM(F609:F618)</f>
        <v>0</v>
      </c>
      <c r="G619" s="41">
        <f>SUM(G609:G618)</f>
        <v>0</v>
      </c>
    </row>
    <row r="620" spans="1:7" hidden="1" outlineLevel="1" x14ac:dyDescent="0.25">
      <c r="A620" s="24" t="s">
        <v>1265</v>
      </c>
      <c r="B620" s="24"/>
      <c r="C620" s="24"/>
      <c r="D620" s="24"/>
      <c r="E620" s="24"/>
      <c r="F620" s="24"/>
      <c r="G620" s="19"/>
    </row>
    <row r="621" spans="1:7" x14ac:dyDescent="0.25">
      <c r="A621" s="51"/>
      <c r="B621" s="51" t="s">
        <v>1266</v>
      </c>
      <c r="C621" s="35" t="s">
        <v>60</v>
      </c>
      <c r="D621" s="35" t="s">
        <v>899</v>
      </c>
      <c r="E621" s="35"/>
      <c r="F621" s="35" t="s">
        <v>558</v>
      </c>
      <c r="G621" s="35" t="s">
        <v>1207</v>
      </c>
    </row>
    <row r="622" spans="1:7" x14ac:dyDescent="0.25">
      <c r="A622" s="24" t="s">
        <v>1267</v>
      </c>
      <c r="B622" s="50" t="s">
        <v>989</v>
      </c>
      <c r="C622" s="38"/>
      <c r="D622" s="61"/>
      <c r="E622" s="27"/>
      <c r="F622" s="39" t="str">
        <f>IF($C$626=0,"",IF(C622="[for completion]","",IF(C622="","",C622/$C$626)))</f>
        <v/>
      </c>
      <c r="G622" s="39" t="str">
        <f>IF($D$626=0,"",IF(D622="[for completion]","",IF(D622="","",D622/$D$626)))</f>
        <v/>
      </c>
    </row>
    <row r="623" spans="1:7" x14ac:dyDescent="0.25">
      <c r="A623" s="24" t="s">
        <v>1268</v>
      </c>
      <c r="B623" s="70" t="s">
        <v>1269</v>
      </c>
      <c r="C623" s="38"/>
      <c r="D623" s="61"/>
      <c r="E623" s="27"/>
      <c r="F623" s="39" t="str">
        <f t="shared" ref="F623:F625" si="30">IF($C$626=0,"",IF(C623="[for completion]","",IF(C623="","",C623/$C$626)))</f>
        <v/>
      </c>
      <c r="G623" s="39" t="str">
        <f t="shared" ref="G623:G625" si="31">IF($D$626=0,"",IF(D623="[for completion]","",IF(D623="","",D623/$D$626)))</f>
        <v/>
      </c>
    </row>
    <row r="624" spans="1:7" x14ac:dyDescent="0.25">
      <c r="A624" s="24" t="s">
        <v>1270</v>
      </c>
      <c r="B624" s="50" t="s">
        <v>984</v>
      </c>
      <c r="C624" s="38"/>
      <c r="D624" s="61"/>
      <c r="E624" s="27"/>
      <c r="F624" s="39" t="str">
        <f t="shared" si="30"/>
        <v/>
      </c>
      <c r="G624" s="39" t="str">
        <f t="shared" si="31"/>
        <v/>
      </c>
    </row>
    <row r="625" spans="1:7" x14ac:dyDescent="0.25">
      <c r="A625" s="24" t="s">
        <v>1271</v>
      </c>
      <c r="B625" s="24" t="s">
        <v>920</v>
      </c>
      <c r="C625" s="38"/>
      <c r="D625" s="61"/>
      <c r="E625" s="27"/>
      <c r="F625" s="39" t="str">
        <f t="shared" si="30"/>
        <v/>
      </c>
      <c r="G625" s="39" t="str">
        <f t="shared" si="31"/>
        <v/>
      </c>
    </row>
    <row r="626" spans="1:7" x14ac:dyDescent="0.25">
      <c r="A626" s="24" t="s">
        <v>1272</v>
      </c>
      <c r="B626" s="50" t="s">
        <v>101</v>
      </c>
      <c r="C626" s="38">
        <f>SUM(C622:C625)</f>
        <v>0</v>
      </c>
      <c r="D626" s="61">
        <f>SUM(D622:D625)</f>
        <v>0</v>
      </c>
      <c r="E626" s="27"/>
      <c r="F626" s="41">
        <f>SUM(F622:F625)</f>
        <v>0</v>
      </c>
      <c r="G626" s="41">
        <f>SUM(G622:G625)</f>
        <v>0</v>
      </c>
    </row>
    <row r="627" spans="1:7" s="420" customFormat="1" x14ac:dyDescent="0.25">
      <c r="A627" s="51"/>
      <c r="B627" s="51" t="s">
        <v>1273</v>
      </c>
      <c r="C627" s="416" t="s">
        <v>60</v>
      </c>
      <c r="D627" s="416" t="s">
        <v>1206</v>
      </c>
      <c r="E627" s="416"/>
      <c r="F627" s="416" t="s">
        <v>558</v>
      </c>
      <c r="G627" s="416" t="s">
        <v>1207</v>
      </c>
    </row>
    <row r="628" spans="1:7" s="420" customFormat="1" x14ac:dyDescent="0.25">
      <c r="A628" s="412" t="s">
        <v>1274</v>
      </c>
      <c r="B628" s="413" t="s">
        <v>902</v>
      </c>
      <c r="C628" s="418" t="s">
        <v>1047</v>
      </c>
      <c r="D628" s="419" t="s">
        <v>1047</v>
      </c>
      <c r="E628" s="415"/>
      <c r="F628" s="414" t="str">
        <f>IF($C$598=0,"",IF(C628="[for completion]","",IF(C628="","",C628/$C$598)))</f>
        <v/>
      </c>
      <c r="G628" s="414" t="str">
        <f>IF($D$598=0,"",IF(D628="[for completion]","",IF(D628="","",D628/$D$598)))</f>
        <v/>
      </c>
    </row>
    <row r="629" spans="1:7" s="420" customFormat="1" x14ac:dyDescent="0.25">
      <c r="A629" s="412" t="s">
        <v>1275</v>
      </c>
      <c r="B629" s="413" t="s">
        <v>902</v>
      </c>
      <c r="C629" s="418" t="s">
        <v>1047</v>
      </c>
      <c r="D629" s="419" t="s">
        <v>1047</v>
      </c>
      <c r="E629" s="415"/>
      <c r="F629" s="414" t="str">
        <f t="shared" ref="F629:F646" si="32">IF($C$598=0,"",IF(C629="[for completion]","",IF(C629="","",C629/$C$598)))</f>
        <v/>
      </c>
      <c r="G629" s="414" t="str">
        <f t="shared" ref="G629:G646" si="33">IF($D$598=0,"",IF(D629="[for completion]","",IF(D629="","",D629/$D$598)))</f>
        <v/>
      </c>
    </row>
    <row r="630" spans="1:7" s="420" customFormat="1" x14ac:dyDescent="0.25">
      <c r="A630" s="412" t="s">
        <v>1276</v>
      </c>
      <c r="B630" s="413" t="s">
        <v>902</v>
      </c>
      <c r="C630" s="418" t="s">
        <v>1047</v>
      </c>
      <c r="D630" s="419" t="s">
        <v>1047</v>
      </c>
      <c r="E630" s="415"/>
      <c r="F630" s="414" t="str">
        <f t="shared" si="32"/>
        <v/>
      </c>
      <c r="G630" s="414" t="str">
        <f t="shared" si="33"/>
        <v/>
      </c>
    </row>
    <row r="631" spans="1:7" s="420" customFormat="1" x14ac:dyDescent="0.25">
      <c r="A631" s="412" t="s">
        <v>1277</v>
      </c>
      <c r="B631" s="413" t="s">
        <v>902</v>
      </c>
      <c r="C631" s="418" t="s">
        <v>1047</v>
      </c>
      <c r="D631" s="419" t="s">
        <v>1047</v>
      </c>
      <c r="E631" s="415"/>
      <c r="F631" s="414" t="str">
        <f t="shared" si="32"/>
        <v/>
      </c>
      <c r="G631" s="414" t="str">
        <f t="shared" si="33"/>
        <v/>
      </c>
    </row>
    <row r="632" spans="1:7" s="420" customFormat="1" x14ac:dyDescent="0.25">
      <c r="A632" s="412" t="s">
        <v>1278</v>
      </c>
      <c r="B632" s="413" t="s">
        <v>902</v>
      </c>
      <c r="C632" s="418" t="s">
        <v>1047</v>
      </c>
      <c r="D632" s="419" t="s">
        <v>1047</v>
      </c>
      <c r="E632" s="415"/>
      <c r="F632" s="414" t="str">
        <f t="shared" si="32"/>
        <v/>
      </c>
      <c r="G632" s="414" t="str">
        <f t="shared" si="33"/>
        <v/>
      </c>
    </row>
    <row r="633" spans="1:7" s="420" customFormat="1" x14ac:dyDescent="0.25">
      <c r="A633" s="412" t="s">
        <v>1279</v>
      </c>
      <c r="B633" s="413" t="s">
        <v>902</v>
      </c>
      <c r="C633" s="418" t="s">
        <v>1047</v>
      </c>
      <c r="D633" s="419" t="s">
        <v>1047</v>
      </c>
      <c r="E633" s="415"/>
      <c r="F633" s="414" t="str">
        <f t="shared" si="32"/>
        <v/>
      </c>
      <c r="G633" s="414" t="str">
        <f t="shared" si="33"/>
        <v/>
      </c>
    </row>
    <row r="634" spans="1:7" s="420" customFormat="1" x14ac:dyDescent="0.25">
      <c r="A634" s="412" t="s">
        <v>1280</v>
      </c>
      <c r="B634" s="413" t="s">
        <v>902</v>
      </c>
      <c r="C634" s="418" t="s">
        <v>1047</v>
      </c>
      <c r="D634" s="419" t="s">
        <v>1047</v>
      </c>
      <c r="E634" s="415"/>
      <c r="F634" s="414" t="str">
        <f t="shared" si="32"/>
        <v/>
      </c>
      <c r="G634" s="414" t="str">
        <f t="shared" si="33"/>
        <v/>
      </c>
    </row>
    <row r="635" spans="1:7" s="420" customFormat="1" x14ac:dyDescent="0.25">
      <c r="A635" s="412" t="s">
        <v>1281</v>
      </c>
      <c r="B635" s="413" t="s">
        <v>902</v>
      </c>
      <c r="C635" s="418" t="s">
        <v>1047</v>
      </c>
      <c r="D635" s="419" t="s">
        <v>1047</v>
      </c>
      <c r="E635" s="415"/>
      <c r="F635" s="414" t="str">
        <f t="shared" si="32"/>
        <v/>
      </c>
      <c r="G635" s="414" t="str">
        <f t="shared" si="33"/>
        <v/>
      </c>
    </row>
    <row r="636" spans="1:7" s="420" customFormat="1" x14ac:dyDescent="0.25">
      <c r="A636" s="412" t="s">
        <v>1282</v>
      </c>
      <c r="B636" s="413" t="s">
        <v>902</v>
      </c>
      <c r="C636" s="418" t="s">
        <v>1047</v>
      </c>
      <c r="D636" s="419" t="s">
        <v>1047</v>
      </c>
      <c r="E636" s="415"/>
      <c r="F636" s="414" t="str">
        <f t="shared" si="32"/>
        <v/>
      </c>
      <c r="G636" s="414" t="str">
        <f t="shared" si="33"/>
        <v/>
      </c>
    </row>
    <row r="637" spans="1:7" s="420" customFormat="1" x14ac:dyDescent="0.25">
      <c r="A637" s="412" t="s">
        <v>1283</v>
      </c>
      <c r="B637" s="413" t="s">
        <v>902</v>
      </c>
      <c r="C637" s="418" t="s">
        <v>1047</v>
      </c>
      <c r="D637" s="419" t="s">
        <v>1047</v>
      </c>
      <c r="E637" s="415"/>
      <c r="F637" s="414" t="str">
        <f t="shared" si="32"/>
        <v/>
      </c>
      <c r="G637" s="414" t="str">
        <f t="shared" si="33"/>
        <v/>
      </c>
    </row>
    <row r="638" spans="1:7" s="420" customFormat="1" x14ac:dyDescent="0.25">
      <c r="A638" s="412" t="s">
        <v>1284</v>
      </c>
      <c r="B638" s="413" t="s">
        <v>902</v>
      </c>
      <c r="C638" s="418" t="s">
        <v>1047</v>
      </c>
      <c r="D638" s="419" t="s">
        <v>1047</v>
      </c>
      <c r="E638" s="415"/>
      <c r="F638" s="414" t="str">
        <f t="shared" si="32"/>
        <v/>
      </c>
      <c r="G638" s="414" t="str">
        <f t="shared" si="33"/>
        <v/>
      </c>
    </row>
    <row r="639" spans="1:7" s="420" customFormat="1" x14ac:dyDescent="0.25">
      <c r="A639" s="412" t="s">
        <v>1285</v>
      </c>
      <c r="B639" s="413" t="s">
        <v>902</v>
      </c>
      <c r="C639" s="418" t="s">
        <v>1047</v>
      </c>
      <c r="D639" s="419" t="s">
        <v>1047</v>
      </c>
      <c r="E639" s="415"/>
      <c r="F639" s="414" t="str">
        <f t="shared" si="32"/>
        <v/>
      </c>
      <c r="G639" s="414" t="str">
        <f t="shared" si="33"/>
        <v/>
      </c>
    </row>
    <row r="640" spans="1:7" s="420" customFormat="1" x14ac:dyDescent="0.25">
      <c r="A640" s="412" t="s">
        <v>1286</v>
      </c>
      <c r="B640" s="413" t="s">
        <v>902</v>
      </c>
      <c r="C640" s="418" t="s">
        <v>1047</v>
      </c>
      <c r="D640" s="419" t="s">
        <v>1047</v>
      </c>
      <c r="E640" s="415"/>
      <c r="F640" s="414" t="str">
        <f t="shared" si="32"/>
        <v/>
      </c>
      <c r="G640" s="414" t="str">
        <f t="shared" si="33"/>
        <v/>
      </c>
    </row>
    <row r="641" spans="1:7" s="420" customFormat="1" x14ac:dyDescent="0.25">
      <c r="A641" s="412" t="s">
        <v>1287</v>
      </c>
      <c r="B641" s="413" t="s">
        <v>902</v>
      </c>
      <c r="C641" s="418" t="s">
        <v>1047</v>
      </c>
      <c r="D641" s="419" t="s">
        <v>1047</v>
      </c>
      <c r="E641" s="415"/>
      <c r="F641" s="414" t="str">
        <f t="shared" si="32"/>
        <v/>
      </c>
      <c r="G641" s="414" t="str">
        <f t="shared" si="33"/>
        <v/>
      </c>
    </row>
    <row r="642" spans="1:7" s="420" customFormat="1" x14ac:dyDescent="0.25">
      <c r="A642" s="412" t="s">
        <v>1288</v>
      </c>
      <c r="B642" s="413" t="s">
        <v>902</v>
      </c>
      <c r="C642" s="418" t="s">
        <v>1047</v>
      </c>
      <c r="D642" s="419" t="s">
        <v>1047</v>
      </c>
      <c r="E642" s="415"/>
      <c r="F642" s="414" t="str">
        <f t="shared" si="32"/>
        <v/>
      </c>
      <c r="G642" s="414" t="str">
        <f t="shared" si="33"/>
        <v/>
      </c>
    </row>
    <row r="643" spans="1:7" s="420" customFormat="1" x14ac:dyDescent="0.25">
      <c r="A643" s="412" t="s">
        <v>1289</v>
      </c>
      <c r="B643" s="413" t="s">
        <v>902</v>
      </c>
      <c r="C643" s="418" t="s">
        <v>1047</v>
      </c>
      <c r="D643" s="419" t="s">
        <v>1047</v>
      </c>
      <c r="E643" s="415"/>
      <c r="F643" s="414" t="str">
        <f t="shared" si="32"/>
        <v/>
      </c>
      <c r="G643" s="414" t="str">
        <f t="shared" si="33"/>
        <v/>
      </c>
    </row>
    <row r="644" spans="1:7" s="420" customFormat="1" x14ac:dyDescent="0.25">
      <c r="A644" s="412" t="s">
        <v>1290</v>
      </c>
      <c r="B644" s="413" t="s">
        <v>902</v>
      </c>
      <c r="C644" s="418" t="s">
        <v>1047</v>
      </c>
      <c r="D644" s="419" t="s">
        <v>1047</v>
      </c>
      <c r="E644" s="415"/>
      <c r="F644" s="414" t="str">
        <f t="shared" si="32"/>
        <v/>
      </c>
      <c r="G644" s="414" t="str">
        <f t="shared" si="33"/>
        <v/>
      </c>
    </row>
    <row r="645" spans="1:7" s="420" customFormat="1" x14ac:dyDescent="0.25">
      <c r="A645" s="412" t="s">
        <v>1291</v>
      </c>
      <c r="B645" s="413" t="s">
        <v>920</v>
      </c>
      <c r="C645" s="418" t="s">
        <v>1047</v>
      </c>
      <c r="D645" s="419" t="s">
        <v>1047</v>
      </c>
      <c r="E645" s="415"/>
      <c r="F645" s="414" t="str">
        <f t="shared" si="32"/>
        <v/>
      </c>
      <c r="G645" s="414" t="str">
        <f t="shared" si="33"/>
        <v/>
      </c>
    </row>
    <row r="646" spans="1:7" s="420" customFormat="1" x14ac:dyDescent="0.25">
      <c r="A646" s="412" t="s">
        <v>1292</v>
      </c>
      <c r="B646" s="413" t="s">
        <v>101</v>
      </c>
      <c r="C646" s="418">
        <f>SUM(C628:C645)</f>
        <v>0</v>
      </c>
      <c r="D646" s="419">
        <f>SUM(D628:D645)</f>
        <v>0</v>
      </c>
      <c r="E646" s="415"/>
      <c r="F646" s="414" t="str">
        <f t="shared" si="32"/>
        <v/>
      </c>
      <c r="G646" s="414" t="str">
        <f t="shared" si="33"/>
        <v/>
      </c>
    </row>
  </sheetData>
  <protectedRanges>
    <protectedRange sqref="C462:D462 F462:G462 B465:D488 C491:D491 F491:G491 C494:D501 B503:D511 F503:G511 C513:D513 F513:G513 C516:D523 B525:D533 F525:G533 F535:G561 C535:D561 B548:B561" name="Mortgage Assets III"/>
    <protectedRange sqref="C150:D158 F150:F158 B153:B158 B163:B168 C160:D168 F160:F168 B175:B178 C170:D178 F170:F178 B181:B184 C180:D184 F180:F184 C187:D187 F187:G187 C216:D216 B190:D213" name="Mortgage Assets II"/>
    <protectedRange sqref="C216:D216 C219:D226 B228:D236 F234:G236 C238:D238 F238:G238 B250:D258 F256:G258 B266:C275 B280:C285 C277:C279 F277:G285 D277:D285 C462:D462 D260:D275 F260:G275 C260:C265 C241:D248 F248:G248" name="Mortgage Asset IV"/>
    <protectedRange sqref="C3 B16:D26 F16:F26 B163:B168 B37:B42 C36:D42 F36:F42 C73:D75 F73:F75 B88:D97 B99:D148 B29:D34 F28:F34 F77:F97 C77:D87 F45:F71 C45:D71 C12:C14 C28:D28 F99:F148" name="Mortgage Asset I"/>
    <protectedRange sqref="C287:D308 C333:D344 C310:D331 C346:D352 C356:D359" name="Optional ECBECAIs_2"/>
    <protectedRange sqref="B287:B304 B310:B327" name="Mortgage Assets III_1"/>
    <protectedRange sqref="F362:G410 B362:D410" name="Mortgage Asset IV_3"/>
    <protectedRange sqref="C563:D584 C609:D619 C586:D607 C622:D625" name="Optional ECBECAIs_2_1"/>
    <protectedRange sqref="B563:B580 B586:B603" name="Mortgage Assets III_2"/>
    <protectedRange sqref="C353:D354 C360:D361" name="Optional ECBECAIs_2_2"/>
    <protectedRange sqref="C626:D626" name="Optional ECBECAIs_2_3"/>
    <protectedRange sqref="C412:D430" name="Optional ECBECAIs_2_4"/>
    <protectedRange sqref="B412:B429" name="Mortgage Assets III_1_1"/>
    <protectedRange sqref="F431:G459 B431:D459" name="Mortgage Asset IV_3_1"/>
    <protectedRange sqref="C628:D646" name="Optional ECBECAIs_2_5"/>
    <protectedRange sqref="B628:B645" name="Mortgage Assets III_1_2"/>
  </protectedRanges>
  <phoneticPr fontId="24" type="noConversion"/>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2. Harmonised Glossary'!A14" display="Non-Performing Loans (NPLs)"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 right="0.7" top="0.75" bottom="0.75" header="0.3" footer="0.3"/>
  <pageSetup paperSize="9" scale="53" fitToHeight="0"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824AD-BA64-47F0-A495-C0F0EC26A1EE}">
  <sheetPr>
    <tabColor rgb="FFE36E00"/>
    <pageSetUpPr fitToPage="1"/>
  </sheetPr>
  <dimension ref="A1:C53"/>
  <sheetViews>
    <sheetView topLeftCell="C1" workbookViewId="0">
      <selection activeCell="C1" sqref="C1"/>
    </sheetView>
  </sheetViews>
  <sheetFormatPr defaultColWidth="9.140625" defaultRowHeight="15" outlineLevelRow="1" x14ac:dyDescent="0.25"/>
  <cols>
    <col min="1" max="1" width="16.28515625" customWidth="1"/>
    <col min="2" max="2" width="89.85546875" customWidth="1"/>
    <col min="3" max="3" width="130.7109375" customWidth="1"/>
  </cols>
  <sheetData>
    <row r="1" spans="1:3" ht="31.5" x14ac:dyDescent="0.25">
      <c r="A1" s="18" t="s">
        <v>1293</v>
      </c>
      <c r="B1" s="18"/>
      <c r="C1" s="20" t="s">
        <v>13</v>
      </c>
    </row>
    <row r="2" spans="1:3" x14ac:dyDescent="0.25">
      <c r="B2" s="19"/>
      <c r="C2" s="19"/>
    </row>
    <row r="3" spans="1:3" x14ac:dyDescent="0.25">
      <c r="A3" s="72" t="s">
        <v>1294</v>
      </c>
      <c r="B3" s="73"/>
      <c r="C3" s="19"/>
    </row>
    <row r="4" spans="1:3" x14ac:dyDescent="0.25">
      <c r="B4" s="24"/>
      <c r="C4" s="19"/>
    </row>
    <row r="5" spans="1:3" ht="37.5" x14ac:dyDescent="0.25">
      <c r="A5" s="32" t="s">
        <v>24</v>
      </c>
      <c r="B5" s="32" t="s">
        <v>1295</v>
      </c>
      <c r="C5" s="74" t="s">
        <v>1296</v>
      </c>
    </row>
    <row r="6" spans="1:3" ht="105" x14ac:dyDescent="0.25">
      <c r="A6" s="80" t="s">
        <v>1297</v>
      </c>
      <c r="B6" s="58" t="s">
        <v>1298</v>
      </c>
      <c r="C6" s="77" t="s">
        <v>1299</v>
      </c>
    </row>
    <row r="7" spans="1:3" ht="255" x14ac:dyDescent="0.25">
      <c r="A7" s="80" t="s">
        <v>1300</v>
      </c>
      <c r="B7" s="58" t="s">
        <v>1301</v>
      </c>
      <c r="C7" s="77" t="s">
        <v>1302</v>
      </c>
    </row>
    <row r="8" spans="1:3" x14ac:dyDescent="0.25">
      <c r="A8" s="80" t="s">
        <v>1303</v>
      </c>
      <c r="B8" s="58" t="s">
        <v>1304</v>
      </c>
      <c r="C8" s="78" t="s">
        <v>1305</v>
      </c>
    </row>
    <row r="9" spans="1:3" ht="120" x14ac:dyDescent="0.25">
      <c r="A9" s="80" t="s">
        <v>1306</v>
      </c>
      <c r="B9" s="58" t="s">
        <v>1307</v>
      </c>
      <c r="C9" s="78" t="s">
        <v>1308</v>
      </c>
    </row>
    <row r="10" spans="1:3" ht="180" x14ac:dyDescent="0.25">
      <c r="A10" s="80" t="s">
        <v>1309</v>
      </c>
      <c r="B10" s="58" t="s">
        <v>1310</v>
      </c>
      <c r="C10" s="79" t="s">
        <v>1311</v>
      </c>
    </row>
    <row r="11" spans="1:3" ht="45" x14ac:dyDescent="0.25">
      <c r="A11" s="80" t="s">
        <v>1312</v>
      </c>
      <c r="B11" s="58" t="s">
        <v>1313</v>
      </c>
      <c r="C11" s="78" t="s">
        <v>1314</v>
      </c>
    </row>
    <row r="12" spans="1:3" ht="105" x14ac:dyDescent="0.25">
      <c r="A12" s="80" t="s">
        <v>1315</v>
      </c>
      <c r="B12" s="58" t="s">
        <v>1316</v>
      </c>
      <c r="C12" s="79" t="s">
        <v>1317</v>
      </c>
    </row>
    <row r="13" spans="1:3" ht="30" x14ac:dyDescent="0.25">
      <c r="A13" s="80" t="s">
        <v>1318</v>
      </c>
      <c r="B13" s="58" t="s">
        <v>1319</v>
      </c>
      <c r="C13" s="78" t="s">
        <v>1320</v>
      </c>
    </row>
    <row r="14" spans="1:3" ht="30" x14ac:dyDescent="0.25">
      <c r="A14" s="80" t="s">
        <v>1321</v>
      </c>
      <c r="B14" s="58" t="s">
        <v>1322</v>
      </c>
      <c r="C14" s="78" t="s">
        <v>1323</v>
      </c>
    </row>
    <row r="15" spans="1:3" ht="30" x14ac:dyDescent="0.25">
      <c r="A15" s="80" t="s">
        <v>1324</v>
      </c>
      <c r="B15" s="58" t="s">
        <v>1325</v>
      </c>
      <c r="C15" s="78" t="s">
        <v>1326</v>
      </c>
    </row>
    <row r="16" spans="1:3" ht="135" x14ac:dyDescent="0.25">
      <c r="A16" s="80" t="s">
        <v>1327</v>
      </c>
      <c r="B16" s="76" t="s">
        <v>1328</v>
      </c>
      <c r="C16" s="78" t="s">
        <v>1329</v>
      </c>
    </row>
    <row r="17" spans="1:3" ht="30" x14ac:dyDescent="0.25">
      <c r="A17" s="80" t="s">
        <v>1330</v>
      </c>
      <c r="B17" s="76" t="s">
        <v>1331</v>
      </c>
      <c r="C17" s="78" t="s">
        <v>1332</v>
      </c>
    </row>
    <row r="18" spans="1:3" x14ac:dyDescent="0.25">
      <c r="A18" s="80" t="s">
        <v>1333</v>
      </c>
      <c r="B18" s="76" t="s">
        <v>1334</v>
      </c>
      <c r="C18" s="78" t="s">
        <v>1335</v>
      </c>
    </row>
    <row r="19" spans="1:3" outlineLevel="1" x14ac:dyDescent="0.25">
      <c r="A19" s="80" t="s">
        <v>1336</v>
      </c>
      <c r="B19" s="46" t="s">
        <v>1337</v>
      </c>
      <c r="C19" s="24"/>
    </row>
    <row r="20" spans="1:3" outlineLevel="1" x14ac:dyDescent="0.25">
      <c r="A20" s="80" t="s">
        <v>1338</v>
      </c>
      <c r="B20" s="60"/>
      <c r="C20" s="24"/>
    </row>
    <row r="21" spans="1:3" outlineLevel="1" x14ac:dyDescent="0.25">
      <c r="A21" s="80" t="s">
        <v>1339</v>
      </c>
      <c r="B21" s="60"/>
      <c r="C21" s="24"/>
    </row>
    <row r="22" spans="1:3" outlineLevel="1" x14ac:dyDescent="0.25">
      <c r="A22" s="80" t="s">
        <v>1340</v>
      </c>
      <c r="B22" s="60"/>
      <c r="C22" s="24"/>
    </row>
    <row r="23" spans="1:3" outlineLevel="1" x14ac:dyDescent="0.25">
      <c r="A23" s="80" t="s">
        <v>1341</v>
      </c>
      <c r="B23" s="60"/>
      <c r="C23" s="24"/>
    </row>
    <row r="24" spans="1:3" ht="18.75" x14ac:dyDescent="0.25">
      <c r="A24" s="32"/>
      <c r="B24" s="32" t="s">
        <v>1342</v>
      </c>
      <c r="C24" s="74" t="s">
        <v>1296</v>
      </c>
    </row>
    <row r="25" spans="1:3" x14ac:dyDescent="0.25">
      <c r="A25" s="80" t="s">
        <v>1343</v>
      </c>
      <c r="B25" s="58" t="s">
        <v>1344</v>
      </c>
      <c r="C25" s="24"/>
    </row>
    <row r="26" spans="1:3" x14ac:dyDescent="0.25">
      <c r="A26" s="80" t="s">
        <v>1345</v>
      </c>
      <c r="B26" s="58" t="s">
        <v>1346</v>
      </c>
      <c r="C26" s="24"/>
    </row>
    <row r="27" spans="1:3" x14ac:dyDescent="0.25">
      <c r="A27" s="80" t="s">
        <v>1347</v>
      </c>
      <c r="B27" s="58" t="s">
        <v>1348</v>
      </c>
      <c r="C27" s="24"/>
    </row>
    <row r="28" spans="1:3" hidden="1" outlineLevel="1" x14ac:dyDescent="0.25">
      <c r="A28" s="80" t="s">
        <v>1349</v>
      </c>
      <c r="B28" s="60"/>
      <c r="C28" s="24"/>
    </row>
    <row r="29" spans="1:3" hidden="1" outlineLevel="1" x14ac:dyDescent="0.25">
      <c r="A29" s="80" t="s">
        <v>1350</v>
      </c>
      <c r="B29" s="60"/>
      <c r="C29" s="24"/>
    </row>
    <row r="30" spans="1:3" hidden="1" outlineLevel="1" x14ac:dyDescent="0.25">
      <c r="A30" s="80" t="s">
        <v>1351</v>
      </c>
      <c r="B30" s="60"/>
      <c r="C30" s="24"/>
    </row>
    <row r="31" spans="1:3" hidden="1" outlineLevel="1" x14ac:dyDescent="0.25">
      <c r="A31" s="80" t="s">
        <v>1352</v>
      </c>
      <c r="B31" s="60"/>
      <c r="C31" s="24"/>
    </row>
    <row r="32" spans="1:3" hidden="1" outlineLevel="1" x14ac:dyDescent="0.25">
      <c r="A32" s="80" t="s">
        <v>1353</v>
      </c>
      <c r="B32" s="60"/>
      <c r="C32" s="24"/>
    </row>
    <row r="33" spans="1:3" hidden="1" outlineLevel="1" x14ac:dyDescent="0.25">
      <c r="A33" s="80" t="s">
        <v>1354</v>
      </c>
      <c r="B33" s="60"/>
      <c r="C33" s="24"/>
    </row>
    <row r="34" spans="1:3" hidden="1" outlineLevel="1" x14ac:dyDescent="0.25">
      <c r="A34" s="80" t="s">
        <v>1355</v>
      </c>
      <c r="B34" s="60"/>
      <c r="C34" s="24"/>
    </row>
    <row r="35" spans="1:3" hidden="1" outlineLevel="1" x14ac:dyDescent="0.25">
      <c r="A35" s="80" t="s">
        <v>1356</v>
      </c>
      <c r="B35" s="60"/>
      <c r="C35" s="24"/>
    </row>
    <row r="36" spans="1:3" hidden="1" outlineLevel="1" x14ac:dyDescent="0.25">
      <c r="A36" s="80" t="s">
        <v>1357</v>
      </c>
      <c r="B36" s="60"/>
      <c r="C36" s="24"/>
    </row>
    <row r="37" spans="1:3" hidden="1" outlineLevel="1" x14ac:dyDescent="0.25">
      <c r="A37" s="80" t="s">
        <v>1358</v>
      </c>
      <c r="B37" s="60"/>
      <c r="C37" s="24"/>
    </row>
    <row r="38" spans="1:3" hidden="1" outlineLevel="1" x14ac:dyDescent="0.25">
      <c r="A38" s="80" t="s">
        <v>1359</v>
      </c>
      <c r="B38" s="60"/>
      <c r="C38" s="24"/>
    </row>
    <row r="39" spans="1:3" hidden="1" outlineLevel="1" x14ac:dyDescent="0.25">
      <c r="A39" s="80" t="s">
        <v>1360</v>
      </c>
      <c r="B39" s="60"/>
      <c r="C39" s="24"/>
    </row>
    <row r="40" spans="1:3" ht="18.75" x14ac:dyDescent="0.25">
      <c r="A40" s="32"/>
      <c r="B40" s="32" t="s">
        <v>1361</v>
      </c>
      <c r="C40" s="74" t="s">
        <v>1362</v>
      </c>
    </row>
    <row r="41" spans="1:3" x14ac:dyDescent="0.25">
      <c r="A41" s="80" t="s">
        <v>1363</v>
      </c>
      <c r="B41" s="76" t="s">
        <v>1364</v>
      </c>
      <c r="C41" s="24" t="s">
        <v>67</v>
      </c>
    </row>
    <row r="42" spans="1:3" x14ac:dyDescent="0.25">
      <c r="A42" s="80" t="s">
        <v>1365</v>
      </c>
      <c r="B42" s="76" t="s">
        <v>1366</v>
      </c>
      <c r="C42" s="24" t="s">
        <v>1367</v>
      </c>
    </row>
    <row r="43" spans="1:3" x14ac:dyDescent="0.25">
      <c r="A43" s="80" t="s">
        <v>1368</v>
      </c>
      <c r="B43" s="76" t="s">
        <v>1369</v>
      </c>
      <c r="C43" s="24" t="s">
        <v>1370</v>
      </c>
    </row>
    <row r="44" spans="1:3" hidden="1" outlineLevel="1" x14ac:dyDescent="0.25">
      <c r="A44" s="80" t="s">
        <v>1371</v>
      </c>
      <c r="B44" s="50"/>
      <c r="C44" s="24"/>
    </row>
    <row r="45" spans="1:3" hidden="1" outlineLevel="1" x14ac:dyDescent="0.25">
      <c r="A45" s="80" t="s">
        <v>1372</v>
      </c>
      <c r="B45" s="50"/>
      <c r="C45" s="24"/>
    </row>
    <row r="46" spans="1:3" hidden="1" outlineLevel="1" x14ac:dyDescent="0.25">
      <c r="A46" s="80" t="s">
        <v>1373</v>
      </c>
      <c r="B46" s="76"/>
      <c r="C46" s="24"/>
    </row>
    <row r="47" spans="1:3" ht="18.75" x14ac:dyDescent="0.25">
      <c r="A47" s="32"/>
      <c r="B47" s="32" t="s">
        <v>1374</v>
      </c>
      <c r="C47" s="74" t="s">
        <v>1296</v>
      </c>
    </row>
    <row r="48" spans="1:3" ht="120" x14ac:dyDescent="0.25">
      <c r="A48" s="80" t="s">
        <v>1375</v>
      </c>
      <c r="B48" s="58" t="s">
        <v>1376</v>
      </c>
      <c r="C48" s="77" t="s">
        <v>1377</v>
      </c>
    </row>
    <row r="49" spans="1:3" ht="30" x14ac:dyDescent="0.25">
      <c r="A49" s="80" t="s">
        <v>1378</v>
      </c>
      <c r="B49" s="50"/>
      <c r="C49" s="77" t="s">
        <v>1379</v>
      </c>
    </row>
    <row r="50" spans="1:3" ht="75" x14ac:dyDescent="0.25">
      <c r="A50" s="80" t="s">
        <v>1380</v>
      </c>
      <c r="B50" s="50"/>
      <c r="C50" s="77" t="s">
        <v>1381</v>
      </c>
    </row>
    <row r="51" spans="1:3" ht="90" x14ac:dyDescent="0.25">
      <c r="A51" s="80" t="s">
        <v>1382</v>
      </c>
      <c r="B51" s="50"/>
      <c r="C51" s="77" t="s">
        <v>1383</v>
      </c>
    </row>
    <row r="52" spans="1:3" ht="45" x14ac:dyDescent="0.25">
      <c r="A52" s="80" t="s">
        <v>1384</v>
      </c>
      <c r="B52" s="50"/>
      <c r="C52" s="77" t="s">
        <v>1385</v>
      </c>
    </row>
    <row r="53" spans="1:3" ht="105" x14ac:dyDescent="0.25">
      <c r="A53" s="80" t="s">
        <v>1386</v>
      </c>
      <c r="B53" s="50"/>
      <c r="C53" s="77" t="s">
        <v>1387</v>
      </c>
    </row>
  </sheetData>
  <protectedRanges>
    <protectedRange sqref="B19:C23 C48:C53 B48 C6:C18 A49:B53 B28:C39 C25:C27" name="Glossary"/>
  </protectedRanges>
  <pageMargins left="0.7" right="0.7" top="0.75" bottom="0.75" header="0.3" footer="0.3"/>
  <pageSetup paperSize="9" fitToHeight="0"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9730E-04C0-41B5-BB92-69362AD0FB1B}">
  <sheetPr>
    <tabColor rgb="FF243386"/>
    <pageSetUpPr fitToPage="1"/>
  </sheetPr>
  <dimension ref="A1:J90"/>
  <sheetViews>
    <sheetView topLeftCell="A46" workbookViewId="0">
      <selection activeCell="A7" sqref="A7"/>
    </sheetView>
  </sheetViews>
  <sheetFormatPr defaultColWidth="9.140625" defaultRowHeight="15" outlineLevelRow="1" x14ac:dyDescent="0.25"/>
  <cols>
    <col min="1" max="1" width="13" customWidth="1"/>
    <col min="2" max="2" width="60.7109375" customWidth="1"/>
    <col min="3" max="3" width="29" bestFit="1" customWidth="1"/>
    <col min="4" max="4" width="25.85546875" bestFit="1" customWidth="1"/>
    <col min="5" max="5" width="20.85546875" bestFit="1" customWidth="1"/>
    <col min="6" max="6" width="19.42578125" bestFit="1" customWidth="1"/>
    <col min="7" max="7" width="12.85546875" bestFit="1" customWidth="1"/>
    <col min="8" max="8" width="6.7109375" customWidth="1"/>
    <col min="9" max="9" width="67.5703125" bestFit="1" customWidth="1"/>
    <col min="10" max="10" width="6.140625" bestFit="1" customWidth="1"/>
  </cols>
  <sheetData>
    <row r="1" spans="1:10" x14ac:dyDescent="0.25">
      <c r="A1" s="428" t="s">
        <v>1388</v>
      </c>
      <c r="B1" s="428"/>
      <c r="C1" s="24"/>
      <c r="D1" s="24"/>
      <c r="E1" s="24"/>
      <c r="F1" s="24"/>
      <c r="G1" s="24"/>
      <c r="I1" s="87"/>
      <c r="J1" s="88"/>
    </row>
    <row r="2" spans="1:10" ht="31.5" x14ac:dyDescent="0.25">
      <c r="A2" s="18" t="s">
        <v>1389</v>
      </c>
      <c r="B2" s="18"/>
      <c r="C2" s="19"/>
      <c r="D2" s="19"/>
      <c r="E2" s="19"/>
      <c r="F2" s="20" t="s">
        <v>13</v>
      </c>
      <c r="G2" s="59"/>
      <c r="I2" s="18"/>
      <c r="J2" s="89"/>
    </row>
    <row r="3" spans="1:10" x14ac:dyDescent="0.25">
      <c r="A3" s="19"/>
      <c r="B3" s="81"/>
      <c r="C3" s="81"/>
      <c r="D3" s="19"/>
      <c r="E3" s="19"/>
      <c r="F3" s="19"/>
      <c r="G3" s="19"/>
      <c r="I3" s="24"/>
      <c r="J3" s="90"/>
    </row>
    <row r="4" spans="1:10" ht="18.75" x14ac:dyDescent="0.25">
      <c r="A4" s="21"/>
      <c r="B4" s="22" t="s">
        <v>14</v>
      </c>
      <c r="C4" s="23" t="s">
        <v>15</v>
      </c>
      <c r="D4" s="21"/>
      <c r="E4" s="21"/>
      <c r="F4" s="19"/>
      <c r="G4" s="19"/>
      <c r="I4" s="32" t="s">
        <v>1390</v>
      </c>
      <c r="J4" s="91" t="s">
        <v>1362</v>
      </c>
    </row>
    <row r="5" spans="1:10" x14ac:dyDescent="0.25">
      <c r="A5" s="24"/>
      <c r="B5" s="24"/>
      <c r="C5" s="24"/>
      <c r="D5" s="24"/>
      <c r="E5" s="24"/>
      <c r="F5" s="24"/>
      <c r="G5" s="24"/>
      <c r="I5" s="92" t="s">
        <v>1364</v>
      </c>
      <c r="J5" s="90" t="s">
        <v>67</v>
      </c>
    </row>
    <row r="6" spans="1:10" ht="18.75" x14ac:dyDescent="0.25">
      <c r="A6" s="25"/>
      <c r="B6" s="26" t="s">
        <v>1391</v>
      </c>
      <c r="C6" s="25"/>
      <c r="D6" s="24"/>
      <c r="E6" s="27"/>
      <c r="F6" s="27"/>
      <c r="G6" s="27"/>
      <c r="I6" s="92" t="s">
        <v>1366</v>
      </c>
      <c r="J6" s="90" t="s">
        <v>1367</v>
      </c>
    </row>
    <row r="7" spans="1:10" x14ac:dyDescent="0.25">
      <c r="A7" s="24"/>
      <c r="B7" s="82" t="s">
        <v>1392</v>
      </c>
      <c r="C7" s="24"/>
      <c r="D7" s="24"/>
      <c r="E7" s="24"/>
      <c r="F7" s="24"/>
      <c r="G7" s="24"/>
      <c r="I7" s="92" t="s">
        <v>1369</v>
      </c>
      <c r="J7" s="90" t="s">
        <v>1370</v>
      </c>
    </row>
    <row r="8" spans="1:10" x14ac:dyDescent="0.25">
      <c r="A8" s="24"/>
      <c r="B8" s="82" t="s">
        <v>1393</v>
      </c>
      <c r="C8" s="24"/>
      <c r="D8" s="24"/>
      <c r="E8" s="24"/>
      <c r="F8" s="24"/>
      <c r="G8" s="24"/>
      <c r="I8" s="92" t="s">
        <v>1394</v>
      </c>
      <c r="J8" s="90" t="s">
        <v>1395</v>
      </c>
    </row>
    <row r="9" spans="1:10" x14ac:dyDescent="0.25">
      <c r="A9" s="24"/>
      <c r="B9" s="83" t="s">
        <v>1396</v>
      </c>
      <c r="C9" s="24"/>
      <c r="D9" s="24"/>
      <c r="E9" s="24"/>
      <c r="F9" s="24"/>
      <c r="G9" s="24"/>
      <c r="I9" s="24"/>
      <c r="J9" s="90"/>
    </row>
    <row r="10" spans="1:10" x14ac:dyDescent="0.25">
      <c r="A10" s="24"/>
      <c r="B10" s="84"/>
      <c r="C10" s="24"/>
      <c r="D10" s="24"/>
      <c r="E10" s="24"/>
      <c r="F10" s="24"/>
      <c r="G10" s="24"/>
      <c r="I10" s="93" t="s">
        <v>1397</v>
      </c>
      <c r="J10" s="90"/>
    </row>
    <row r="11" spans="1:10" x14ac:dyDescent="0.25">
      <c r="A11" s="24"/>
      <c r="B11" s="84"/>
      <c r="C11" s="24"/>
      <c r="D11" s="24"/>
      <c r="E11" s="24"/>
      <c r="F11" s="24"/>
      <c r="G11" s="24"/>
      <c r="I11" s="93" t="s">
        <v>1398</v>
      </c>
      <c r="J11" s="90"/>
    </row>
    <row r="12" spans="1:10" ht="37.5" x14ac:dyDescent="0.25">
      <c r="A12" s="32" t="s">
        <v>24</v>
      </c>
      <c r="B12" s="32" t="s">
        <v>1399</v>
      </c>
      <c r="C12" s="33"/>
      <c r="D12" s="33"/>
      <c r="E12" s="33"/>
      <c r="F12" s="33"/>
      <c r="G12" s="33"/>
    </row>
    <row r="13" spans="1:10" x14ac:dyDescent="0.25">
      <c r="A13" s="35"/>
      <c r="B13" s="36" t="s">
        <v>1400</v>
      </c>
      <c r="C13" s="35" t="s">
        <v>1401</v>
      </c>
      <c r="D13" s="35" t="s">
        <v>1402</v>
      </c>
      <c r="E13" s="45"/>
      <c r="F13" s="37"/>
      <c r="G13" s="37"/>
    </row>
    <row r="14" spans="1:10" x14ac:dyDescent="0.25">
      <c r="A14" s="24" t="s">
        <v>1403</v>
      </c>
      <c r="B14" s="50" t="s">
        <v>1404</v>
      </c>
      <c r="C14" s="94" t="s">
        <v>1405</v>
      </c>
      <c r="D14" s="94" t="s">
        <v>1406</v>
      </c>
      <c r="E14" s="27"/>
      <c r="F14" s="27"/>
      <c r="G14" s="27"/>
    </row>
    <row r="15" spans="1:10" x14ac:dyDescent="0.25">
      <c r="A15" s="24" t="s">
        <v>1407</v>
      </c>
      <c r="B15" s="50" t="s">
        <v>473</v>
      </c>
      <c r="C15" s="94" t="s">
        <v>1405</v>
      </c>
      <c r="D15" s="94" t="s">
        <v>1406</v>
      </c>
      <c r="E15" s="27"/>
      <c r="F15" s="27"/>
      <c r="G15" s="27"/>
    </row>
    <row r="16" spans="1:10" x14ac:dyDescent="0.25">
      <c r="A16" s="24" t="s">
        <v>1408</v>
      </c>
      <c r="B16" s="50" t="s">
        <v>1409</v>
      </c>
      <c r="C16" s="94" t="s">
        <v>1410</v>
      </c>
      <c r="D16" s="94" t="s">
        <v>1410</v>
      </c>
      <c r="E16" s="27"/>
      <c r="F16" s="27"/>
      <c r="G16" s="27"/>
    </row>
    <row r="17" spans="1:7" x14ac:dyDescent="0.25">
      <c r="A17" s="24" t="s">
        <v>1411</v>
      </c>
      <c r="B17" s="50" t="s">
        <v>1412</v>
      </c>
      <c r="C17" s="94" t="s">
        <v>1410</v>
      </c>
      <c r="D17" s="94" t="s">
        <v>1410</v>
      </c>
      <c r="E17" s="27"/>
      <c r="F17" s="27"/>
      <c r="G17" s="27"/>
    </row>
    <row r="18" spans="1:7" x14ac:dyDescent="0.25">
      <c r="A18" s="24" t="s">
        <v>1413</v>
      </c>
      <c r="B18" s="50" t="s">
        <v>1414</v>
      </c>
      <c r="C18" s="94" t="s">
        <v>1405</v>
      </c>
      <c r="D18" s="94" t="s">
        <v>1406</v>
      </c>
      <c r="E18" s="27"/>
      <c r="F18" s="27"/>
      <c r="G18" s="27"/>
    </row>
    <row r="19" spans="1:7" x14ac:dyDescent="0.25">
      <c r="A19" s="24" t="s">
        <v>1415</v>
      </c>
      <c r="B19" s="50" t="s">
        <v>1416</v>
      </c>
      <c r="C19" s="94" t="s">
        <v>1410</v>
      </c>
      <c r="D19" s="94" t="s">
        <v>1410</v>
      </c>
      <c r="E19" s="27"/>
      <c r="F19" s="27"/>
      <c r="G19" s="27"/>
    </row>
    <row r="20" spans="1:7" x14ac:dyDescent="0.25">
      <c r="A20" s="24" t="s">
        <v>1417</v>
      </c>
      <c r="B20" s="50" t="s">
        <v>1418</v>
      </c>
      <c r="C20" s="94" t="s">
        <v>1405</v>
      </c>
      <c r="D20" s="94" t="s">
        <v>1406</v>
      </c>
      <c r="E20" s="27"/>
      <c r="F20" s="27"/>
      <c r="G20" s="27"/>
    </row>
    <row r="21" spans="1:7" x14ac:dyDescent="0.25">
      <c r="A21" s="24" t="s">
        <v>1419</v>
      </c>
      <c r="B21" s="50" t="s">
        <v>1420</v>
      </c>
      <c r="C21" s="94" t="s">
        <v>1410</v>
      </c>
      <c r="D21" s="94" t="s">
        <v>1410</v>
      </c>
      <c r="E21" s="27"/>
      <c r="F21" s="27"/>
      <c r="G21" s="27"/>
    </row>
    <row r="22" spans="1:7" x14ac:dyDescent="0.25">
      <c r="A22" s="24" t="s">
        <v>1421</v>
      </c>
      <c r="B22" s="50" t="s">
        <v>1422</v>
      </c>
      <c r="C22" s="94" t="s">
        <v>1410</v>
      </c>
      <c r="D22" s="94" t="s">
        <v>1410</v>
      </c>
      <c r="E22" s="27"/>
      <c r="F22" s="27"/>
      <c r="G22" s="27"/>
    </row>
    <row r="23" spans="1:7" x14ac:dyDescent="0.25">
      <c r="A23" s="24" t="s">
        <v>1423</v>
      </c>
      <c r="B23" s="50" t="s">
        <v>1424</v>
      </c>
      <c r="C23" s="94" t="s">
        <v>1410</v>
      </c>
      <c r="D23" s="94" t="s">
        <v>1410</v>
      </c>
      <c r="E23" s="27"/>
      <c r="F23" s="27"/>
      <c r="G23" s="27"/>
    </row>
    <row r="24" spans="1:7" x14ac:dyDescent="0.25">
      <c r="A24" s="24" t="s">
        <v>1425</v>
      </c>
      <c r="B24" s="50" t="s">
        <v>1426</v>
      </c>
      <c r="C24" s="94" t="s">
        <v>1427</v>
      </c>
      <c r="D24" s="94" t="s">
        <v>1410</v>
      </c>
      <c r="E24" s="27"/>
      <c r="F24" s="27"/>
      <c r="G24" s="27"/>
    </row>
    <row r="25" spans="1:7" outlineLevel="1" x14ac:dyDescent="0.25">
      <c r="A25" s="24" t="s">
        <v>1428</v>
      </c>
      <c r="B25" s="417" t="s">
        <v>1429</v>
      </c>
      <c r="C25" s="24"/>
      <c r="D25" s="24"/>
      <c r="E25" s="27"/>
      <c r="F25" s="27"/>
      <c r="G25" s="27"/>
    </row>
    <row r="26" spans="1:7" outlineLevel="1" x14ac:dyDescent="0.25">
      <c r="A26" s="24" t="s">
        <v>1430</v>
      </c>
      <c r="B26" s="46"/>
      <c r="C26" s="24"/>
      <c r="D26" s="24"/>
      <c r="E26" s="27"/>
      <c r="F26" s="27"/>
      <c r="G26" s="27"/>
    </row>
    <row r="27" spans="1:7" outlineLevel="1" x14ac:dyDescent="0.25">
      <c r="A27" s="24" t="s">
        <v>1431</v>
      </c>
      <c r="B27" s="46"/>
      <c r="C27" s="24"/>
      <c r="D27" s="24"/>
      <c r="E27" s="27"/>
      <c r="F27" s="27"/>
      <c r="G27" s="27"/>
    </row>
    <row r="28" spans="1:7" outlineLevel="1" x14ac:dyDescent="0.25">
      <c r="A28" s="24" t="s">
        <v>1432</v>
      </c>
      <c r="B28" s="46"/>
      <c r="C28" s="24"/>
      <c r="D28" s="24"/>
      <c r="E28" s="27"/>
      <c r="F28" s="27"/>
      <c r="G28" s="27"/>
    </row>
    <row r="29" spans="1:7" outlineLevel="1" x14ac:dyDescent="0.25">
      <c r="A29" s="24" t="s">
        <v>1433</v>
      </c>
      <c r="B29" s="46"/>
      <c r="C29" s="24"/>
      <c r="D29" s="24"/>
      <c r="E29" s="27"/>
      <c r="F29" s="27"/>
      <c r="G29" s="27"/>
    </row>
    <row r="30" spans="1:7" outlineLevel="1" x14ac:dyDescent="0.25">
      <c r="A30" s="24" t="s">
        <v>1434</v>
      </c>
      <c r="B30" s="46"/>
      <c r="C30" s="24"/>
      <c r="D30" s="24"/>
      <c r="E30" s="27"/>
      <c r="F30" s="27"/>
      <c r="G30" s="27"/>
    </row>
    <row r="31" spans="1:7" outlineLevel="1" x14ac:dyDescent="0.25">
      <c r="A31" s="24" t="s">
        <v>1435</v>
      </c>
      <c r="B31" s="46"/>
      <c r="C31" s="24"/>
      <c r="D31" s="24"/>
      <c r="E31" s="27"/>
      <c r="F31" s="27"/>
      <c r="G31" s="27"/>
    </row>
    <row r="32" spans="1:7" outlineLevel="1" x14ac:dyDescent="0.25">
      <c r="A32" s="24" t="s">
        <v>1436</v>
      </c>
      <c r="B32" s="46"/>
      <c r="C32" s="24"/>
      <c r="D32" s="24"/>
      <c r="E32" s="27"/>
      <c r="F32" s="27"/>
      <c r="G32" s="27"/>
    </row>
    <row r="33" spans="1:7" ht="18.75" x14ac:dyDescent="0.25">
      <c r="A33" s="33"/>
      <c r="B33" s="32" t="s">
        <v>1393</v>
      </c>
      <c r="C33" s="33"/>
      <c r="D33" s="33"/>
      <c r="E33" s="33"/>
      <c r="F33" s="33"/>
      <c r="G33" s="33"/>
    </row>
    <row r="34" spans="1:7" x14ac:dyDescent="0.25">
      <c r="A34" s="35"/>
      <c r="B34" s="36" t="s">
        <v>1437</v>
      </c>
      <c r="C34" s="35" t="s">
        <v>1438</v>
      </c>
      <c r="D34" s="35" t="s">
        <v>1402</v>
      </c>
      <c r="E34" s="35" t="s">
        <v>1439</v>
      </c>
      <c r="F34" s="37"/>
      <c r="G34" s="37"/>
    </row>
    <row r="35" spans="1:7" x14ac:dyDescent="0.25">
      <c r="A35" s="24" t="s">
        <v>1440</v>
      </c>
      <c r="B35" s="85"/>
      <c r="C35" s="85"/>
      <c r="D35" s="85"/>
      <c r="E35" s="85"/>
      <c r="F35" s="86"/>
      <c r="G35" s="86"/>
    </row>
    <row r="36" spans="1:7" x14ac:dyDescent="0.25">
      <c r="A36" s="24" t="s">
        <v>1441</v>
      </c>
      <c r="B36" s="50"/>
      <c r="C36" s="24"/>
      <c r="D36" s="24"/>
      <c r="E36" s="24"/>
      <c r="F36" s="24"/>
      <c r="G36" s="24"/>
    </row>
    <row r="37" spans="1:7" x14ac:dyDescent="0.25">
      <c r="A37" s="24" t="s">
        <v>1442</v>
      </c>
      <c r="B37" s="50"/>
      <c r="C37" s="24"/>
      <c r="D37" s="24"/>
      <c r="E37" s="24"/>
      <c r="F37" s="24"/>
      <c r="G37" s="24"/>
    </row>
    <row r="38" spans="1:7" x14ac:dyDescent="0.25">
      <c r="A38" s="24" t="s">
        <v>1443</v>
      </c>
      <c r="B38" s="50"/>
      <c r="C38" s="24"/>
      <c r="D38" s="24"/>
      <c r="E38" s="24"/>
      <c r="F38" s="24"/>
      <c r="G38" s="24"/>
    </row>
    <row r="39" spans="1:7" x14ac:dyDescent="0.25">
      <c r="A39" s="24" t="s">
        <v>1444</v>
      </c>
      <c r="B39" s="50"/>
      <c r="C39" s="24"/>
      <c r="D39" s="24"/>
      <c r="E39" s="24"/>
      <c r="F39" s="24"/>
      <c r="G39" s="24"/>
    </row>
    <row r="40" spans="1:7" x14ac:dyDescent="0.25">
      <c r="A40" s="24" t="s">
        <v>1445</v>
      </c>
      <c r="B40" s="50"/>
      <c r="C40" s="24"/>
      <c r="D40" s="24"/>
      <c r="E40" s="24"/>
      <c r="F40" s="24"/>
      <c r="G40" s="24"/>
    </row>
    <row r="41" spans="1:7" x14ac:dyDescent="0.25">
      <c r="A41" s="24" t="s">
        <v>1446</v>
      </c>
      <c r="B41" s="50"/>
      <c r="C41" s="24"/>
      <c r="D41" s="24"/>
      <c r="E41" s="24"/>
      <c r="F41" s="24"/>
      <c r="G41" s="24"/>
    </row>
    <row r="42" spans="1:7" x14ac:dyDescent="0.25">
      <c r="A42" s="24" t="s">
        <v>1447</v>
      </c>
      <c r="B42" s="50"/>
      <c r="C42" s="24"/>
      <c r="D42" s="24"/>
      <c r="E42" s="24"/>
      <c r="F42" s="24"/>
      <c r="G42" s="24"/>
    </row>
    <row r="43" spans="1:7" x14ac:dyDescent="0.25">
      <c r="A43" s="24" t="s">
        <v>1448</v>
      </c>
      <c r="B43" s="50"/>
      <c r="C43" s="24"/>
      <c r="D43" s="24"/>
      <c r="E43" s="24"/>
      <c r="F43" s="24"/>
      <c r="G43" s="24"/>
    </row>
    <row r="44" spans="1:7" x14ac:dyDescent="0.25">
      <c r="A44" s="24" t="s">
        <v>1449</v>
      </c>
      <c r="B44" s="50"/>
      <c r="C44" s="24"/>
      <c r="D44" s="24"/>
      <c r="E44" s="24"/>
      <c r="F44" s="24"/>
      <c r="G44" s="24"/>
    </row>
    <row r="45" spans="1:7" x14ac:dyDescent="0.25">
      <c r="A45" s="24" t="s">
        <v>1450</v>
      </c>
      <c r="B45" s="50"/>
      <c r="C45" s="24"/>
      <c r="D45" s="24"/>
      <c r="E45" s="24"/>
      <c r="F45" s="24"/>
      <c r="G45" s="24"/>
    </row>
    <row r="46" spans="1:7" x14ac:dyDescent="0.25">
      <c r="A46" s="24" t="s">
        <v>1451</v>
      </c>
      <c r="B46" s="50"/>
      <c r="C46" s="24"/>
      <c r="D46" s="24"/>
      <c r="E46" s="24"/>
      <c r="F46" s="24"/>
      <c r="G46" s="24"/>
    </row>
    <row r="47" spans="1:7" x14ac:dyDescent="0.25">
      <c r="A47" s="24" t="s">
        <v>1452</v>
      </c>
      <c r="B47" s="50"/>
      <c r="C47" s="24"/>
      <c r="D47" s="24"/>
      <c r="E47" s="24"/>
      <c r="F47" s="24"/>
      <c r="G47" s="24"/>
    </row>
    <row r="48" spans="1:7" x14ac:dyDescent="0.25">
      <c r="A48" s="24" t="s">
        <v>1453</v>
      </c>
      <c r="B48" s="50"/>
      <c r="C48" s="24"/>
      <c r="D48" s="24"/>
      <c r="E48" s="24"/>
      <c r="F48" s="24"/>
      <c r="G48" s="24"/>
    </row>
    <row r="49" spans="1:7" x14ac:dyDescent="0.25">
      <c r="A49" s="24" t="s">
        <v>1454</v>
      </c>
      <c r="B49" s="50"/>
      <c r="C49" s="24"/>
      <c r="D49" s="24"/>
      <c r="E49" s="24"/>
      <c r="F49" s="24"/>
      <c r="G49" s="24"/>
    </row>
    <row r="50" spans="1:7" x14ac:dyDescent="0.25">
      <c r="A50" s="24" t="s">
        <v>1455</v>
      </c>
      <c r="B50" s="50"/>
      <c r="C50" s="24"/>
      <c r="D50" s="24"/>
      <c r="E50" s="24"/>
      <c r="F50" s="24"/>
      <c r="G50" s="24"/>
    </row>
    <row r="51" spans="1:7" x14ac:dyDescent="0.25">
      <c r="A51" s="24" t="s">
        <v>1456</v>
      </c>
      <c r="B51" s="50"/>
      <c r="C51" s="24"/>
      <c r="D51" s="24"/>
      <c r="E51" s="24"/>
      <c r="F51" s="24"/>
      <c r="G51" s="24"/>
    </row>
    <row r="52" spans="1:7" x14ac:dyDescent="0.25">
      <c r="A52" s="24" t="s">
        <v>1457</v>
      </c>
      <c r="B52" s="50"/>
      <c r="C52" s="24"/>
      <c r="D52" s="24"/>
      <c r="E52" s="24"/>
      <c r="F52" s="24"/>
      <c r="G52" s="24"/>
    </row>
    <row r="53" spans="1:7" x14ac:dyDescent="0.25">
      <c r="A53" s="24" t="s">
        <v>1458</v>
      </c>
      <c r="B53" s="50"/>
      <c r="C53" s="24"/>
      <c r="D53" s="24"/>
      <c r="E53" s="24"/>
      <c r="F53" s="24"/>
      <c r="G53" s="24"/>
    </row>
    <row r="54" spans="1:7" x14ac:dyDescent="0.25">
      <c r="A54" s="24" t="s">
        <v>1459</v>
      </c>
      <c r="B54" s="50"/>
      <c r="C54" s="24"/>
      <c r="D54" s="24"/>
      <c r="E54" s="24"/>
      <c r="F54" s="24"/>
      <c r="G54" s="24"/>
    </row>
    <row r="55" spans="1:7" x14ac:dyDescent="0.25">
      <c r="A55" s="24" t="s">
        <v>1460</v>
      </c>
      <c r="B55" s="50"/>
      <c r="C55" s="24"/>
      <c r="D55" s="24"/>
      <c r="E55" s="24"/>
      <c r="F55" s="24"/>
      <c r="G55" s="24"/>
    </row>
    <row r="56" spans="1:7" x14ac:dyDescent="0.25">
      <c r="A56" s="24" t="s">
        <v>1461</v>
      </c>
      <c r="B56" s="50"/>
      <c r="C56" s="24"/>
      <c r="D56" s="24"/>
      <c r="E56" s="24"/>
      <c r="F56" s="24"/>
      <c r="G56" s="24"/>
    </row>
    <row r="57" spans="1:7" x14ac:dyDescent="0.25">
      <c r="A57" s="24" t="s">
        <v>1462</v>
      </c>
      <c r="B57" s="50"/>
      <c r="C57" s="24"/>
      <c r="D57" s="24"/>
      <c r="E57" s="24"/>
      <c r="F57" s="24"/>
      <c r="G57" s="24"/>
    </row>
    <row r="58" spans="1:7" x14ac:dyDescent="0.25">
      <c r="A58" s="24" t="s">
        <v>1463</v>
      </c>
      <c r="B58" s="50"/>
      <c r="C58" s="24"/>
      <c r="D58" s="24"/>
      <c r="E58" s="24"/>
      <c r="F58" s="24"/>
      <c r="G58" s="24"/>
    </row>
    <row r="59" spans="1:7" x14ac:dyDescent="0.25">
      <c r="A59" s="24" t="s">
        <v>1464</v>
      </c>
      <c r="B59" s="50"/>
      <c r="C59" s="24"/>
      <c r="D59" s="24"/>
      <c r="E59" s="24"/>
      <c r="F59" s="24"/>
      <c r="G59" s="24"/>
    </row>
    <row r="60" spans="1:7" hidden="1" outlineLevel="1" x14ac:dyDescent="0.25">
      <c r="A60" s="24" t="s">
        <v>1465</v>
      </c>
      <c r="B60" s="50"/>
      <c r="C60" s="24"/>
      <c r="D60" s="24"/>
      <c r="E60" s="50"/>
      <c r="F60" s="50"/>
      <c r="G60" s="50"/>
    </row>
    <row r="61" spans="1:7" hidden="1" outlineLevel="1" x14ac:dyDescent="0.25">
      <c r="A61" s="24" t="s">
        <v>1466</v>
      </c>
      <c r="B61" s="50"/>
      <c r="C61" s="24"/>
      <c r="D61" s="24"/>
      <c r="E61" s="50"/>
      <c r="F61" s="50"/>
      <c r="G61" s="50"/>
    </row>
    <row r="62" spans="1:7" hidden="1" outlineLevel="1" x14ac:dyDescent="0.25">
      <c r="A62" s="24" t="s">
        <v>1467</v>
      </c>
      <c r="B62" s="50"/>
      <c r="C62" s="24"/>
      <c r="D62" s="24"/>
      <c r="E62" s="50"/>
      <c r="F62" s="50"/>
      <c r="G62" s="50"/>
    </row>
    <row r="63" spans="1:7" hidden="1" outlineLevel="1" x14ac:dyDescent="0.25">
      <c r="A63" s="24" t="s">
        <v>1468</v>
      </c>
      <c r="B63" s="50"/>
      <c r="C63" s="24"/>
      <c r="D63" s="24"/>
      <c r="E63" s="50"/>
      <c r="F63" s="50"/>
      <c r="G63" s="50"/>
    </row>
    <row r="64" spans="1:7" hidden="1" outlineLevel="1" x14ac:dyDescent="0.25">
      <c r="A64" s="24" t="s">
        <v>1469</v>
      </c>
      <c r="B64" s="50"/>
      <c r="C64" s="24"/>
      <c r="D64" s="24"/>
      <c r="E64" s="50"/>
      <c r="F64" s="50"/>
      <c r="G64" s="50"/>
    </row>
    <row r="65" spans="1:7" hidden="1" outlineLevel="1" x14ac:dyDescent="0.25">
      <c r="A65" s="24" t="s">
        <v>1470</v>
      </c>
      <c r="B65" s="50"/>
      <c r="C65" s="24"/>
      <c r="D65" s="24"/>
      <c r="E65" s="50"/>
      <c r="F65" s="50"/>
      <c r="G65" s="50"/>
    </row>
    <row r="66" spans="1:7" hidden="1" outlineLevel="1" x14ac:dyDescent="0.25">
      <c r="A66" s="24" t="s">
        <v>1471</v>
      </c>
      <c r="B66" s="50"/>
      <c r="C66" s="24"/>
      <c r="D66" s="24"/>
      <c r="E66" s="50"/>
      <c r="F66" s="50"/>
      <c r="G66" s="50"/>
    </row>
    <row r="67" spans="1:7" hidden="1" outlineLevel="1" x14ac:dyDescent="0.25">
      <c r="A67" s="24" t="s">
        <v>1472</v>
      </c>
      <c r="B67" s="50"/>
      <c r="C67" s="24"/>
      <c r="D67" s="24"/>
      <c r="E67" s="50"/>
      <c r="F67" s="50"/>
      <c r="G67" s="50"/>
    </row>
    <row r="68" spans="1:7" hidden="1" outlineLevel="1" x14ac:dyDescent="0.25">
      <c r="A68" s="24" t="s">
        <v>1473</v>
      </c>
      <c r="B68" s="50"/>
      <c r="C68" s="24"/>
      <c r="D68" s="24"/>
      <c r="E68" s="50"/>
      <c r="F68" s="50"/>
      <c r="G68" s="50"/>
    </row>
    <row r="69" spans="1:7" hidden="1" outlineLevel="1" x14ac:dyDescent="0.25">
      <c r="A69" s="24" t="s">
        <v>1474</v>
      </c>
      <c r="B69" s="50"/>
      <c r="C69" s="24"/>
      <c r="D69" s="24"/>
      <c r="E69" s="50"/>
      <c r="F69" s="50"/>
      <c r="G69" s="50"/>
    </row>
    <row r="70" spans="1:7" hidden="1" outlineLevel="1" x14ac:dyDescent="0.25">
      <c r="A70" s="24" t="s">
        <v>1475</v>
      </c>
      <c r="B70" s="50"/>
      <c r="C70" s="24"/>
      <c r="D70" s="24"/>
      <c r="E70" s="50"/>
      <c r="F70" s="50"/>
      <c r="G70" s="50"/>
    </row>
    <row r="71" spans="1:7" hidden="1" outlineLevel="1" x14ac:dyDescent="0.25">
      <c r="A71" s="24" t="s">
        <v>1476</v>
      </c>
      <c r="B71" s="50"/>
      <c r="C71" s="24"/>
      <c r="D71" s="24"/>
      <c r="E71" s="50"/>
      <c r="F71" s="50"/>
      <c r="G71" s="50"/>
    </row>
    <row r="72" spans="1:7" hidden="1" outlineLevel="1" x14ac:dyDescent="0.25">
      <c r="A72" s="24" t="s">
        <v>1477</v>
      </c>
      <c r="B72" s="50"/>
      <c r="C72" s="24"/>
      <c r="D72" s="24"/>
      <c r="E72" s="50"/>
      <c r="F72" s="50"/>
      <c r="G72" s="50"/>
    </row>
    <row r="73" spans="1:7" ht="18.75" collapsed="1" x14ac:dyDescent="0.25">
      <c r="A73" s="33"/>
      <c r="B73" s="32" t="s">
        <v>1396</v>
      </c>
      <c r="C73" s="33"/>
      <c r="D73" s="33"/>
      <c r="E73" s="33"/>
      <c r="F73" s="33"/>
      <c r="G73" s="33"/>
    </row>
    <row r="74" spans="1:7" x14ac:dyDescent="0.25">
      <c r="A74" s="35"/>
      <c r="B74" s="36" t="s">
        <v>1478</v>
      </c>
      <c r="C74" s="35" t="s">
        <v>1479</v>
      </c>
      <c r="D74" s="35"/>
      <c r="E74" s="37"/>
      <c r="F74" s="37"/>
      <c r="G74" s="37"/>
    </row>
    <row r="75" spans="1:7" x14ac:dyDescent="0.25">
      <c r="A75" s="24" t="s">
        <v>1480</v>
      </c>
      <c r="B75" s="24" t="s">
        <v>1481</v>
      </c>
      <c r="C75" s="38">
        <v>55.719150760126453</v>
      </c>
      <c r="D75" s="24"/>
      <c r="E75" s="24"/>
      <c r="F75" s="24"/>
      <c r="G75" s="24"/>
    </row>
    <row r="76" spans="1:7" x14ac:dyDescent="0.25">
      <c r="A76" s="24" t="s">
        <v>1482</v>
      </c>
      <c r="B76" s="24" t="s">
        <v>1483</v>
      </c>
      <c r="C76" s="38">
        <v>180.36489004955732</v>
      </c>
      <c r="D76" s="24"/>
      <c r="E76" s="24"/>
      <c r="F76" s="24"/>
      <c r="G76" s="24"/>
    </row>
    <row r="77" spans="1:7" hidden="1" outlineLevel="1" x14ac:dyDescent="0.25">
      <c r="A77" s="24" t="s">
        <v>1484</v>
      </c>
      <c r="B77" s="24"/>
      <c r="C77" s="24"/>
      <c r="D77" s="24"/>
      <c r="E77" s="24"/>
      <c r="F77" s="24"/>
      <c r="G77" s="24"/>
    </row>
    <row r="78" spans="1:7" hidden="1" outlineLevel="1" x14ac:dyDescent="0.25">
      <c r="A78" s="24" t="s">
        <v>1485</v>
      </c>
      <c r="B78" s="24"/>
      <c r="C78" s="24"/>
      <c r="D78" s="24"/>
      <c r="E78" s="24"/>
      <c r="F78" s="24"/>
      <c r="G78" s="24"/>
    </row>
    <row r="79" spans="1:7" hidden="1" outlineLevel="1" x14ac:dyDescent="0.25">
      <c r="A79" s="24" t="s">
        <v>1486</v>
      </c>
      <c r="B79" s="24"/>
      <c r="C79" s="24"/>
      <c r="D79" s="24"/>
      <c r="E79" s="24"/>
      <c r="F79" s="24"/>
      <c r="G79" s="24"/>
    </row>
    <row r="80" spans="1:7" hidden="1" outlineLevel="1" x14ac:dyDescent="0.25">
      <c r="A80" s="24" t="s">
        <v>1487</v>
      </c>
      <c r="B80" s="24"/>
      <c r="C80" s="24"/>
      <c r="D80" s="24"/>
      <c r="E80" s="24"/>
      <c r="F80" s="24"/>
      <c r="G80" s="24"/>
    </row>
    <row r="81" spans="1:7" collapsed="1" x14ac:dyDescent="0.25">
      <c r="A81" s="35"/>
      <c r="B81" s="36" t="s">
        <v>1488</v>
      </c>
      <c r="C81" s="35" t="s">
        <v>558</v>
      </c>
      <c r="D81" s="35" t="s">
        <v>559</v>
      </c>
      <c r="E81" s="37" t="s">
        <v>1489</v>
      </c>
      <c r="F81" s="37" t="s">
        <v>1490</v>
      </c>
      <c r="G81" s="37" t="s">
        <v>1491</v>
      </c>
    </row>
    <row r="82" spans="1:7" x14ac:dyDescent="0.25">
      <c r="A82" s="24" t="s">
        <v>1492</v>
      </c>
      <c r="B82" s="24" t="s">
        <v>1493</v>
      </c>
      <c r="C82" s="24"/>
      <c r="D82" s="24"/>
      <c r="E82" s="24"/>
      <c r="F82" s="24"/>
      <c r="G82" s="24"/>
    </row>
    <row r="83" spans="1:7" x14ac:dyDescent="0.25">
      <c r="A83" s="24" t="s">
        <v>1494</v>
      </c>
      <c r="B83" s="24" t="s">
        <v>1495</v>
      </c>
      <c r="C83" s="24"/>
      <c r="D83" s="24"/>
      <c r="E83" s="24"/>
      <c r="F83" s="24"/>
      <c r="G83" s="24"/>
    </row>
    <row r="84" spans="1:7" x14ac:dyDescent="0.25">
      <c r="A84" s="24" t="s">
        <v>1496</v>
      </c>
      <c r="B84" s="24" t="s">
        <v>1497</v>
      </c>
      <c r="C84" s="24"/>
      <c r="D84" s="24"/>
      <c r="E84" s="24"/>
      <c r="F84" s="24"/>
      <c r="G84" s="24"/>
    </row>
    <row r="85" spans="1:7" x14ac:dyDescent="0.25">
      <c r="A85" s="24" t="s">
        <v>1498</v>
      </c>
      <c r="B85" s="24" t="s">
        <v>1499</v>
      </c>
      <c r="C85" s="24"/>
      <c r="D85" s="24"/>
      <c r="E85" s="24"/>
      <c r="F85" s="24"/>
      <c r="G85" s="24"/>
    </row>
    <row r="86" spans="1:7" x14ac:dyDescent="0.25">
      <c r="A86" s="24" t="s">
        <v>1500</v>
      </c>
      <c r="B86" s="24" t="s">
        <v>1501</v>
      </c>
      <c r="C86" s="24"/>
      <c r="D86" s="24"/>
      <c r="E86" s="24"/>
      <c r="F86" s="24"/>
      <c r="G86" s="24"/>
    </row>
    <row r="87" spans="1:7" outlineLevel="1" x14ac:dyDescent="0.25">
      <c r="A87" s="24" t="s">
        <v>1502</v>
      </c>
      <c r="B87" s="24"/>
      <c r="C87" s="24"/>
      <c r="D87" s="24"/>
      <c r="E87" s="24"/>
      <c r="F87" s="24"/>
      <c r="G87" s="24"/>
    </row>
    <row r="88" spans="1:7" outlineLevel="1" x14ac:dyDescent="0.25">
      <c r="A88" s="24" t="s">
        <v>1503</v>
      </c>
      <c r="B88" s="24"/>
      <c r="C88" s="24"/>
      <c r="D88" s="24"/>
      <c r="E88" s="24"/>
      <c r="F88" s="24"/>
      <c r="G88" s="24"/>
    </row>
    <row r="89" spans="1:7" outlineLevel="1" x14ac:dyDescent="0.25">
      <c r="A89" s="24" t="s">
        <v>1504</v>
      </c>
      <c r="B89" s="24"/>
      <c r="C89" s="24"/>
      <c r="D89" s="24"/>
      <c r="E89" s="24"/>
      <c r="F89" s="24"/>
      <c r="G89" s="24"/>
    </row>
    <row r="90" spans="1:7" outlineLevel="1" x14ac:dyDescent="0.25">
      <c r="A90" s="24" t="s">
        <v>1505</v>
      </c>
      <c r="B90" s="24"/>
      <c r="C90" s="24"/>
      <c r="D90" s="24"/>
      <c r="E90" s="24"/>
      <c r="F90" s="24"/>
      <c r="G90" s="24"/>
    </row>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E98CD-5D65-4F2F-BF2B-30045E88CEA3}">
  <sheetPr>
    <tabColor rgb="FFFFFF00"/>
    <pageSetUpPr fitToPage="1"/>
  </sheetPr>
  <dimension ref="A1:J118"/>
  <sheetViews>
    <sheetView topLeftCell="A88" workbookViewId="0">
      <selection activeCell="E27" sqref="E27"/>
    </sheetView>
  </sheetViews>
  <sheetFormatPr defaultColWidth="9.140625" defaultRowHeight="15" x14ac:dyDescent="0.25"/>
  <cols>
    <col min="1" max="1" width="3.5703125" bestFit="1" customWidth="1"/>
    <col min="2" max="4" width="24.7109375" customWidth="1"/>
    <col min="5" max="5" width="34.7109375" customWidth="1"/>
    <col min="6" max="6" width="39.5703125" bestFit="1" customWidth="1"/>
    <col min="7" max="7" width="12.28515625" bestFit="1" customWidth="1"/>
    <col min="8" max="8" width="7.42578125" bestFit="1" customWidth="1"/>
    <col min="9" max="9" width="7.5703125" bestFit="1" customWidth="1"/>
    <col min="10" max="10" width="7.140625" bestFit="1" customWidth="1"/>
  </cols>
  <sheetData>
    <row r="1" spans="1:10" x14ac:dyDescent="0.25">
      <c r="A1" s="95"/>
      <c r="B1" s="96" t="s">
        <v>1506</v>
      </c>
      <c r="C1" s="97"/>
      <c r="D1" s="97"/>
      <c r="E1" s="97"/>
      <c r="F1" s="97"/>
      <c r="G1" s="97"/>
      <c r="H1" s="97"/>
      <c r="I1" s="97"/>
      <c r="J1" s="97"/>
    </row>
    <row r="2" spans="1:10" x14ac:dyDescent="0.25">
      <c r="A2" s="98"/>
      <c r="B2" s="99"/>
      <c r="C2" s="99"/>
      <c r="D2" s="99"/>
      <c r="E2" s="99"/>
      <c r="F2" s="99"/>
      <c r="G2" s="99"/>
      <c r="H2" s="99"/>
      <c r="I2" s="99"/>
      <c r="J2" s="99"/>
    </row>
    <row r="3" spans="1:10" x14ac:dyDescent="0.25">
      <c r="A3" s="98"/>
      <c r="B3" s="100" t="s">
        <v>1507</v>
      </c>
      <c r="C3" s="101" t="s">
        <v>3</v>
      </c>
      <c r="D3" s="102"/>
      <c r="E3" s="103"/>
      <c r="F3" s="99"/>
      <c r="G3" s="99"/>
      <c r="H3" s="99"/>
      <c r="I3" s="99"/>
      <c r="J3" s="99"/>
    </row>
    <row r="4" spans="1:10" x14ac:dyDescent="0.25">
      <c r="A4" s="98"/>
      <c r="B4" s="100" t="s">
        <v>1508</v>
      </c>
      <c r="C4" s="376">
        <v>44985</v>
      </c>
      <c r="D4" s="99" t="s">
        <v>1509</v>
      </c>
      <c r="E4" s="99"/>
      <c r="F4" s="99"/>
      <c r="G4" s="99"/>
      <c r="H4" s="99"/>
      <c r="I4" s="99"/>
      <c r="J4" s="99"/>
    </row>
    <row r="5" spans="1:10" x14ac:dyDescent="0.25">
      <c r="A5" s="98"/>
      <c r="B5" s="99"/>
      <c r="C5" s="99"/>
      <c r="D5" s="99"/>
      <c r="E5" s="99"/>
      <c r="F5" s="99"/>
      <c r="G5" s="99"/>
      <c r="H5" s="99"/>
      <c r="I5" s="99"/>
      <c r="J5" s="99"/>
    </row>
    <row r="6" spans="1:10" x14ac:dyDescent="0.25">
      <c r="A6" s="98"/>
      <c r="B6" s="99"/>
      <c r="C6" s="104"/>
      <c r="D6" s="99"/>
      <c r="E6" s="99"/>
      <c r="F6" s="99"/>
      <c r="G6" s="99"/>
      <c r="H6" s="99"/>
      <c r="I6" s="99"/>
      <c r="J6" s="99"/>
    </row>
    <row r="7" spans="1:10" x14ac:dyDescent="0.25">
      <c r="A7" s="105">
        <v>1</v>
      </c>
      <c r="B7" s="96" t="s">
        <v>1510</v>
      </c>
      <c r="C7" s="96"/>
      <c r="D7" s="96"/>
      <c r="E7" s="96"/>
      <c r="F7" s="96"/>
      <c r="G7" s="96"/>
      <c r="H7" s="96"/>
      <c r="I7" s="96"/>
      <c r="J7" s="96"/>
    </row>
    <row r="8" spans="1:10" x14ac:dyDescent="0.25">
      <c r="A8" s="98"/>
      <c r="B8" s="99"/>
      <c r="C8" s="99"/>
      <c r="D8" s="99"/>
      <c r="E8" s="99"/>
      <c r="F8" s="99"/>
      <c r="G8" s="99"/>
      <c r="H8" s="99"/>
      <c r="I8" s="99"/>
      <c r="J8" s="99"/>
    </row>
    <row r="9" spans="1:10" x14ac:dyDescent="0.25">
      <c r="A9" s="98"/>
      <c r="B9" s="99"/>
      <c r="C9" s="99"/>
      <c r="D9" s="99"/>
      <c r="E9" s="99"/>
      <c r="F9" s="99"/>
      <c r="G9" s="99"/>
      <c r="H9" s="99"/>
      <c r="I9" s="99"/>
      <c r="J9" s="99"/>
    </row>
    <row r="10" spans="1:10" x14ac:dyDescent="0.25">
      <c r="A10" s="98" t="s">
        <v>1511</v>
      </c>
      <c r="B10" s="106" t="s">
        <v>1512</v>
      </c>
      <c r="C10" s="107"/>
      <c r="D10" s="107"/>
      <c r="E10" s="108" t="s">
        <v>1513</v>
      </c>
      <c r="F10" s="109"/>
      <c r="G10" s="109"/>
      <c r="H10" s="110"/>
      <c r="I10" s="99"/>
      <c r="J10" s="99"/>
    </row>
    <row r="11" spans="1:10" x14ac:dyDescent="0.25">
      <c r="A11" s="98"/>
      <c r="B11" s="111" t="s">
        <v>1514</v>
      </c>
      <c r="C11" s="112"/>
      <c r="D11" s="112"/>
      <c r="E11" s="113" t="s">
        <v>1513</v>
      </c>
      <c r="F11" s="114"/>
      <c r="G11" s="114"/>
      <c r="H11" s="115"/>
      <c r="I11" s="99"/>
      <c r="J11" s="99"/>
    </row>
    <row r="12" spans="1:10" x14ac:dyDescent="0.25">
      <c r="A12" s="98"/>
      <c r="B12" s="116" t="s">
        <v>1515</v>
      </c>
      <c r="C12" s="117"/>
      <c r="D12" s="117"/>
      <c r="E12" s="118" t="s">
        <v>31</v>
      </c>
      <c r="F12" s="119"/>
      <c r="G12" s="119"/>
      <c r="H12" s="120"/>
      <c r="I12" s="99"/>
      <c r="J12" s="99"/>
    </row>
    <row r="13" spans="1:10" x14ac:dyDescent="0.25">
      <c r="A13" s="98"/>
      <c r="B13" s="121"/>
      <c r="C13" s="121"/>
      <c r="D13" s="121"/>
      <c r="E13" s="121"/>
      <c r="F13" s="122"/>
      <c r="G13" s="99"/>
      <c r="H13" s="99"/>
      <c r="I13" s="99"/>
      <c r="J13" s="99"/>
    </row>
    <row r="14" spans="1:10" x14ac:dyDescent="0.25">
      <c r="A14" s="98"/>
      <c r="B14" s="123"/>
      <c r="C14" s="123"/>
      <c r="D14" s="123"/>
      <c r="E14" s="123"/>
      <c r="F14" s="122"/>
      <c r="G14" s="99"/>
      <c r="H14" s="99"/>
      <c r="I14" s="99"/>
      <c r="J14" s="99"/>
    </row>
    <row r="15" spans="1:10" x14ac:dyDescent="0.25">
      <c r="A15" s="98" t="s">
        <v>1516</v>
      </c>
      <c r="B15" s="124"/>
      <c r="C15" s="124"/>
      <c r="D15" s="124"/>
      <c r="E15" s="125"/>
      <c r="F15" s="126" t="s">
        <v>1517</v>
      </c>
      <c r="G15" s="127" t="s">
        <v>1518</v>
      </c>
      <c r="H15" s="128" t="s">
        <v>1519</v>
      </c>
      <c r="I15" s="99"/>
      <c r="J15" s="99"/>
    </row>
    <row r="16" spans="1:10" x14ac:dyDescent="0.25">
      <c r="A16" s="98"/>
      <c r="B16" s="129" t="s">
        <v>1520</v>
      </c>
      <c r="C16" s="130"/>
      <c r="D16" s="130"/>
      <c r="E16" s="131" t="s">
        <v>1521</v>
      </c>
      <c r="F16" s="323" t="s">
        <v>1522</v>
      </c>
      <c r="G16" s="324" t="s">
        <v>1523</v>
      </c>
      <c r="H16" s="325" t="s">
        <v>1524</v>
      </c>
      <c r="I16" s="99"/>
      <c r="J16" s="99"/>
    </row>
    <row r="17" spans="1:10" x14ac:dyDescent="0.25">
      <c r="A17" s="98"/>
      <c r="B17" s="129"/>
      <c r="C17" s="130"/>
      <c r="D17" s="130"/>
      <c r="E17" s="132" t="s">
        <v>1525</v>
      </c>
      <c r="F17" s="326" t="s">
        <v>1526</v>
      </c>
      <c r="G17" s="324" t="s">
        <v>1523</v>
      </c>
      <c r="H17" s="325" t="s">
        <v>1524</v>
      </c>
      <c r="I17" s="99"/>
      <c r="J17" s="99"/>
    </row>
    <row r="18" spans="1:10" x14ac:dyDescent="0.25">
      <c r="A18" s="98"/>
      <c r="B18" s="116"/>
      <c r="C18" s="117"/>
      <c r="D18" s="117"/>
      <c r="E18" s="133" t="s">
        <v>1527</v>
      </c>
      <c r="F18" s="327" t="s">
        <v>1528</v>
      </c>
      <c r="G18" s="328" t="s">
        <v>1523</v>
      </c>
      <c r="H18" s="334" t="s">
        <v>1524</v>
      </c>
      <c r="I18" s="99"/>
      <c r="J18" s="99"/>
    </row>
    <row r="19" spans="1:10" x14ac:dyDescent="0.25">
      <c r="A19" s="98"/>
      <c r="B19" s="104"/>
      <c r="C19" s="104"/>
      <c r="D19" s="104"/>
      <c r="E19" s="104"/>
      <c r="F19" s="134"/>
      <c r="G19" s="134"/>
      <c r="H19" s="134"/>
      <c r="I19" s="99"/>
      <c r="J19" s="99"/>
    </row>
    <row r="20" spans="1:10" x14ac:dyDescent="0.25">
      <c r="A20" s="98"/>
      <c r="B20" s="104"/>
      <c r="C20" s="104"/>
      <c r="D20" s="104"/>
      <c r="E20" s="104"/>
      <c r="F20" s="134"/>
      <c r="G20" s="134"/>
      <c r="H20" s="134"/>
      <c r="I20" s="99"/>
      <c r="J20" s="99"/>
    </row>
    <row r="21" spans="1:10" x14ac:dyDescent="0.25">
      <c r="A21" s="98" t="s">
        <v>1529</v>
      </c>
      <c r="B21" s="99"/>
      <c r="C21" s="99"/>
      <c r="D21" s="99"/>
      <c r="E21" s="135"/>
      <c r="F21" s="136" t="s">
        <v>1517</v>
      </c>
      <c r="G21" s="137" t="s">
        <v>1530</v>
      </c>
      <c r="H21" s="138" t="s">
        <v>1519</v>
      </c>
      <c r="I21" s="99"/>
      <c r="J21" s="99"/>
    </row>
    <row r="22" spans="1:10" x14ac:dyDescent="0.25">
      <c r="A22" s="99"/>
      <c r="B22" s="106" t="s">
        <v>1531</v>
      </c>
      <c r="C22" s="107"/>
      <c r="D22" s="107"/>
      <c r="E22" s="139" t="s">
        <v>1521</v>
      </c>
      <c r="F22" s="329" t="s">
        <v>1532</v>
      </c>
      <c r="G22" s="330" t="s">
        <v>1532</v>
      </c>
      <c r="H22" s="331" t="s">
        <v>1532</v>
      </c>
      <c r="I22" s="99"/>
      <c r="J22" s="99"/>
    </row>
    <row r="23" spans="1:10" x14ac:dyDescent="0.25">
      <c r="A23" s="98"/>
      <c r="B23" s="129"/>
      <c r="C23" s="130"/>
      <c r="D23" s="130"/>
      <c r="E23" s="132" t="s">
        <v>1525</v>
      </c>
      <c r="F23" s="326" t="s">
        <v>1532</v>
      </c>
      <c r="G23" s="324" t="s">
        <v>1532</v>
      </c>
      <c r="H23" s="332" t="s">
        <v>1532</v>
      </c>
      <c r="I23" s="99"/>
      <c r="J23" s="99"/>
    </row>
    <row r="24" spans="1:10" x14ac:dyDescent="0.25">
      <c r="A24" s="98"/>
      <c r="B24" s="116"/>
      <c r="C24" s="117"/>
      <c r="D24" s="117"/>
      <c r="E24" s="133" t="s">
        <v>1527</v>
      </c>
      <c r="F24" s="327" t="s">
        <v>1532</v>
      </c>
      <c r="G24" s="333" t="s">
        <v>1532</v>
      </c>
      <c r="H24" s="334" t="s">
        <v>1532</v>
      </c>
      <c r="I24" s="99"/>
      <c r="J24" s="99"/>
    </row>
    <row r="25" spans="1:10" x14ac:dyDescent="0.25">
      <c r="A25" s="98"/>
      <c r="B25" s="104"/>
      <c r="C25" s="104"/>
      <c r="D25" s="104"/>
      <c r="E25" s="104"/>
      <c r="F25" s="140"/>
      <c r="G25" s="140"/>
      <c r="H25" s="140"/>
      <c r="I25" s="99"/>
      <c r="J25" s="99"/>
    </row>
    <row r="26" spans="1:10" x14ac:dyDescent="0.25">
      <c r="A26" s="98"/>
      <c r="B26" s="104"/>
      <c r="C26" s="104"/>
      <c r="D26" s="104"/>
      <c r="E26" s="104"/>
      <c r="F26" s="140"/>
      <c r="G26" s="140"/>
      <c r="H26" s="140"/>
      <c r="I26" s="99"/>
      <c r="J26" s="99"/>
    </row>
    <row r="27" spans="1:10" x14ac:dyDescent="0.25">
      <c r="A27" s="98" t="s">
        <v>1533</v>
      </c>
      <c r="B27" s="106" t="s">
        <v>1534</v>
      </c>
      <c r="C27" s="141"/>
      <c r="D27" s="142">
        <v>0.13500000000000001</v>
      </c>
      <c r="E27" s="99"/>
      <c r="F27" s="143"/>
      <c r="G27" s="99"/>
      <c r="H27" s="99"/>
      <c r="I27" s="99"/>
      <c r="J27" s="99"/>
    </row>
    <row r="28" spans="1:10" x14ac:dyDescent="0.25">
      <c r="A28" s="98"/>
      <c r="B28" s="116"/>
      <c r="C28" s="144" t="s">
        <v>1535</v>
      </c>
      <c r="D28" s="145">
        <v>44985</v>
      </c>
      <c r="E28" s="99"/>
      <c r="F28" s="99"/>
      <c r="G28" s="99"/>
      <c r="H28" s="99"/>
      <c r="I28" s="99"/>
      <c r="J28" s="99"/>
    </row>
    <row r="29" spans="1:10" x14ac:dyDescent="0.25">
      <c r="A29" s="98"/>
      <c r="B29" s="99"/>
      <c r="C29" s="99"/>
      <c r="D29" s="99"/>
      <c r="E29" s="99"/>
      <c r="F29" s="99"/>
      <c r="G29" s="99"/>
      <c r="H29" s="99"/>
      <c r="I29" s="99"/>
      <c r="J29" s="99"/>
    </row>
    <row r="30" spans="1:10" x14ac:dyDescent="0.25">
      <c r="A30" s="98"/>
      <c r="B30" s="99"/>
      <c r="C30" s="99"/>
      <c r="D30" s="99"/>
      <c r="E30" s="99"/>
      <c r="F30" s="99"/>
      <c r="G30" s="99"/>
      <c r="H30" s="99"/>
      <c r="I30" s="99"/>
      <c r="J30" s="99"/>
    </row>
    <row r="31" spans="1:10" x14ac:dyDescent="0.25">
      <c r="A31" s="105">
        <v>2</v>
      </c>
      <c r="B31" s="96" t="s">
        <v>1536</v>
      </c>
      <c r="C31" s="96"/>
      <c r="D31" s="96"/>
      <c r="E31" s="96"/>
      <c r="F31" s="96"/>
      <c r="G31" s="96"/>
      <c r="H31" s="96"/>
      <c r="I31" s="96"/>
      <c r="J31" s="96"/>
    </row>
    <row r="32" spans="1:10" x14ac:dyDescent="0.25">
      <c r="A32" s="134"/>
      <c r="B32" s="99"/>
      <c r="C32" s="99"/>
      <c r="D32" s="99"/>
      <c r="E32" s="99"/>
      <c r="F32" s="99"/>
      <c r="G32" s="99"/>
      <c r="H32" s="99"/>
      <c r="I32" s="99"/>
      <c r="J32" s="99"/>
    </row>
    <row r="33" spans="1:10" x14ac:dyDescent="0.25">
      <c r="A33" s="134" t="s">
        <v>1537</v>
      </c>
      <c r="B33" s="146" t="s">
        <v>1538</v>
      </c>
      <c r="C33" s="147"/>
      <c r="D33" s="147"/>
      <c r="E33" s="147"/>
      <c r="F33" s="147"/>
      <c r="G33" s="147"/>
      <c r="H33" s="147"/>
      <c r="I33" s="147"/>
      <c r="J33" s="147"/>
    </row>
    <row r="34" spans="1:10" x14ac:dyDescent="0.25">
      <c r="A34" s="134"/>
      <c r="B34" s="146"/>
      <c r="C34" s="147"/>
      <c r="D34" s="147"/>
      <c r="E34" s="147"/>
      <c r="F34" s="147"/>
      <c r="G34" s="147"/>
      <c r="H34" s="147"/>
      <c r="I34" s="147"/>
      <c r="J34" s="147"/>
    </row>
    <row r="35" spans="1:10" x14ac:dyDescent="0.25">
      <c r="A35" s="134"/>
      <c r="B35" s="146"/>
      <c r="C35" s="104"/>
      <c r="D35" s="147"/>
      <c r="E35" s="136" t="s">
        <v>101</v>
      </c>
      <c r="F35" s="138" t="s">
        <v>1539</v>
      </c>
      <c r="G35" s="148"/>
      <c r="H35" s="147"/>
      <c r="I35" s="147"/>
      <c r="J35" s="147"/>
    </row>
    <row r="36" spans="1:10" x14ac:dyDescent="0.25">
      <c r="A36" s="134"/>
      <c r="B36" s="146"/>
      <c r="C36" s="104"/>
      <c r="D36" s="147"/>
      <c r="E36" s="149" t="s">
        <v>1540</v>
      </c>
      <c r="F36" s="150" t="s">
        <v>1541</v>
      </c>
      <c r="G36" s="148"/>
      <c r="H36" s="147"/>
      <c r="I36" s="147"/>
      <c r="J36" s="147"/>
    </row>
    <row r="37" spans="1:10" x14ac:dyDescent="0.25">
      <c r="A37" s="134"/>
      <c r="B37" s="106" t="s">
        <v>1542</v>
      </c>
      <c r="C37" s="151" t="s">
        <v>1543</v>
      </c>
      <c r="D37" s="152"/>
      <c r="E37" s="153"/>
      <c r="F37" s="154"/>
      <c r="G37" s="155"/>
      <c r="H37" s="99"/>
      <c r="I37" s="99"/>
      <c r="J37" s="99"/>
    </row>
    <row r="38" spans="1:10" x14ac:dyDescent="0.25">
      <c r="A38" s="134"/>
      <c r="B38" s="129"/>
      <c r="C38" s="156" t="s">
        <v>1544</v>
      </c>
      <c r="D38" s="157"/>
      <c r="E38" s="158">
        <v>51004.384486679999</v>
      </c>
      <c r="F38" s="159">
        <v>866.09359238970001</v>
      </c>
      <c r="G38" s="155"/>
      <c r="H38" s="99"/>
      <c r="I38" s="99"/>
      <c r="J38" s="99"/>
    </row>
    <row r="39" spans="1:10" x14ac:dyDescent="0.25">
      <c r="A39" s="134"/>
      <c r="B39" s="129"/>
      <c r="C39" s="156" t="s">
        <v>1545</v>
      </c>
      <c r="D39" s="157"/>
      <c r="E39" s="158"/>
      <c r="F39" s="160"/>
      <c r="G39" s="155"/>
      <c r="H39" s="99"/>
      <c r="I39" s="99"/>
      <c r="J39" s="99"/>
    </row>
    <row r="40" spans="1:10" x14ac:dyDescent="0.25">
      <c r="A40" s="134"/>
      <c r="B40" s="116"/>
      <c r="C40" s="161" t="s">
        <v>1546</v>
      </c>
      <c r="D40" s="162"/>
      <c r="E40" s="163">
        <v>796.54499906000001</v>
      </c>
      <c r="F40" s="164"/>
      <c r="G40" s="155"/>
      <c r="H40" s="99"/>
      <c r="I40" s="99"/>
      <c r="J40" s="99"/>
    </row>
    <row r="41" spans="1:10" x14ac:dyDescent="0.25">
      <c r="A41" s="134"/>
      <c r="B41" s="165"/>
      <c r="C41" s="166" t="s">
        <v>101</v>
      </c>
      <c r="D41" s="167"/>
      <c r="E41" s="377">
        <f>E38+E40</f>
        <v>51800.929485740002</v>
      </c>
      <c r="F41" s="377">
        <f>F38</f>
        <v>866.09359238970001</v>
      </c>
      <c r="G41" s="155"/>
      <c r="H41" s="99"/>
      <c r="I41" s="99"/>
      <c r="J41" s="99"/>
    </row>
    <row r="42" spans="1:10" x14ac:dyDescent="0.25">
      <c r="A42" s="134"/>
      <c r="B42" s="99"/>
      <c r="C42" s="99"/>
      <c r="D42" s="99"/>
      <c r="E42" s="99"/>
      <c r="F42" s="99"/>
      <c r="G42" s="99"/>
      <c r="H42" s="99"/>
      <c r="I42" s="99"/>
      <c r="J42" s="99"/>
    </row>
    <row r="43" spans="1:10" x14ac:dyDescent="0.25">
      <c r="A43" s="134"/>
      <c r="B43" s="165" t="s">
        <v>1547</v>
      </c>
      <c r="C43" s="167"/>
      <c r="D43" s="168"/>
      <c r="E43" s="169">
        <v>44740</v>
      </c>
      <c r="F43" s="99"/>
      <c r="G43" s="99"/>
      <c r="H43" s="99"/>
      <c r="I43" s="99"/>
      <c r="J43" s="99"/>
    </row>
    <row r="44" spans="1:10" x14ac:dyDescent="0.25">
      <c r="A44" s="134"/>
      <c r="B44" s="99"/>
      <c r="C44" s="99"/>
      <c r="D44" s="99"/>
      <c r="E44" s="99"/>
      <c r="F44" s="99"/>
      <c r="G44" s="99"/>
      <c r="H44" s="99"/>
      <c r="I44" s="99"/>
      <c r="J44" s="99"/>
    </row>
    <row r="45" spans="1:10" x14ac:dyDescent="0.25">
      <c r="A45" s="134" t="s">
        <v>1548</v>
      </c>
      <c r="B45" s="146" t="s">
        <v>1549</v>
      </c>
      <c r="C45" s="170"/>
      <c r="D45" s="123"/>
      <c r="E45" s="99"/>
      <c r="F45" s="99"/>
      <c r="G45" s="99"/>
      <c r="H45" s="99"/>
      <c r="I45" s="99"/>
      <c r="J45" s="99"/>
    </row>
    <row r="46" spans="1:10" x14ac:dyDescent="0.25">
      <c r="A46" s="134"/>
      <c r="B46" s="123"/>
      <c r="C46" s="170"/>
      <c r="D46" s="123"/>
      <c r="E46" s="99"/>
      <c r="F46" s="99"/>
      <c r="G46" s="99"/>
      <c r="H46" s="99"/>
      <c r="I46" s="99"/>
      <c r="J46" s="99"/>
    </row>
    <row r="47" spans="1:10" x14ac:dyDescent="0.25">
      <c r="A47" s="134"/>
      <c r="B47" s="123"/>
      <c r="C47" s="170"/>
      <c r="D47" s="123"/>
      <c r="E47" s="171" t="s">
        <v>1517</v>
      </c>
      <c r="F47" s="127" t="s">
        <v>1518</v>
      </c>
      <c r="G47" s="172" t="s">
        <v>1519</v>
      </c>
      <c r="H47" s="99"/>
      <c r="I47" s="99"/>
      <c r="J47" s="99"/>
    </row>
    <row r="48" spans="1:10" x14ac:dyDescent="0.25">
      <c r="A48" s="134"/>
      <c r="B48" s="106" t="s">
        <v>1550</v>
      </c>
      <c r="C48" s="107"/>
      <c r="D48" s="139" t="s">
        <v>1521</v>
      </c>
      <c r="E48" s="323" t="s">
        <v>1551</v>
      </c>
      <c r="F48" s="335" t="s">
        <v>1532</v>
      </c>
      <c r="G48" s="336" t="s">
        <v>1524</v>
      </c>
      <c r="H48" s="99"/>
      <c r="I48" s="99"/>
      <c r="J48" s="99"/>
    </row>
    <row r="49" spans="1:10" x14ac:dyDescent="0.25">
      <c r="A49" s="134"/>
      <c r="B49" s="129"/>
      <c r="C49" s="130"/>
      <c r="D49" s="132" t="s">
        <v>1525</v>
      </c>
      <c r="E49" s="326" t="s">
        <v>1551</v>
      </c>
      <c r="F49" s="324" t="s">
        <v>1532</v>
      </c>
      <c r="G49" s="332" t="s">
        <v>1524</v>
      </c>
      <c r="H49" s="99"/>
      <c r="I49" s="99"/>
      <c r="J49" s="99"/>
    </row>
    <row r="50" spans="1:10" x14ac:dyDescent="0.25">
      <c r="A50" s="134"/>
      <c r="B50" s="116"/>
      <c r="C50" s="117"/>
      <c r="D50" s="133" t="s">
        <v>1527</v>
      </c>
      <c r="E50" s="327" t="s">
        <v>1532</v>
      </c>
      <c r="F50" s="333" t="s">
        <v>1532</v>
      </c>
      <c r="G50" s="334" t="s">
        <v>1532</v>
      </c>
      <c r="H50" s="99"/>
      <c r="I50" s="99"/>
      <c r="J50" s="99"/>
    </row>
    <row r="51" spans="1:10" x14ac:dyDescent="0.25">
      <c r="A51" s="134"/>
      <c r="B51" s="99"/>
      <c r="C51" s="99"/>
      <c r="D51" s="99"/>
      <c r="E51" s="99"/>
      <c r="F51" s="99"/>
      <c r="G51" s="99"/>
      <c r="H51" s="99"/>
      <c r="I51" s="99"/>
      <c r="J51" s="99"/>
    </row>
    <row r="52" spans="1:10" x14ac:dyDescent="0.25">
      <c r="A52" s="134" t="s">
        <v>1552</v>
      </c>
      <c r="B52" s="146" t="s">
        <v>1553</v>
      </c>
      <c r="C52" s="173"/>
      <c r="D52" s="99"/>
      <c r="E52" s="99"/>
      <c r="F52" s="99"/>
      <c r="G52" s="99"/>
      <c r="H52" s="99"/>
      <c r="I52" s="99"/>
      <c r="J52" s="99"/>
    </row>
    <row r="53" spans="1:10" x14ac:dyDescent="0.25">
      <c r="A53" s="174"/>
      <c r="B53" s="173"/>
      <c r="C53" s="173"/>
      <c r="D53" s="99"/>
      <c r="E53" s="99"/>
      <c r="F53" s="99"/>
      <c r="G53" s="99"/>
      <c r="H53" s="99"/>
      <c r="I53" s="99"/>
      <c r="J53" s="99"/>
    </row>
    <row r="54" spans="1:10" x14ac:dyDescent="0.25">
      <c r="A54" s="134"/>
      <c r="B54" s="175" t="s">
        <v>1554</v>
      </c>
      <c r="C54" s="167"/>
      <c r="D54" s="168"/>
      <c r="E54" s="128" t="s">
        <v>1555</v>
      </c>
      <c r="F54" s="99"/>
      <c r="G54" s="99"/>
      <c r="H54" s="99"/>
      <c r="I54" s="99"/>
      <c r="J54" s="99"/>
    </row>
    <row r="55" spans="1:10" x14ac:dyDescent="0.25">
      <c r="A55" s="134"/>
      <c r="B55" s="111" t="s">
        <v>1556</v>
      </c>
      <c r="C55" s="112"/>
      <c r="D55" s="176"/>
      <c r="E55" s="378">
        <v>685.31461707999995</v>
      </c>
      <c r="F55" s="99"/>
      <c r="G55" s="99"/>
      <c r="H55" s="99"/>
      <c r="I55" s="99"/>
      <c r="J55" s="99"/>
    </row>
    <row r="56" spans="1:10" x14ac:dyDescent="0.25">
      <c r="A56" s="134"/>
      <c r="B56" s="111" t="s">
        <v>1557</v>
      </c>
      <c r="C56" s="112"/>
      <c r="D56" s="176"/>
      <c r="E56" s="378"/>
      <c r="F56" s="177"/>
      <c r="G56" s="178"/>
      <c r="H56" s="99"/>
      <c r="I56" s="99"/>
      <c r="J56" s="99"/>
    </row>
    <row r="57" spans="1:10" x14ac:dyDescent="0.25">
      <c r="A57" s="134"/>
      <c r="B57" s="179" t="s">
        <v>1558</v>
      </c>
      <c r="C57" s="180"/>
      <c r="D57" s="181"/>
      <c r="E57" s="379">
        <f>E58-E55</f>
        <v>227.57537521000188</v>
      </c>
      <c r="F57" s="177"/>
      <c r="G57" s="178"/>
      <c r="H57" s="99"/>
      <c r="I57" s="99"/>
      <c r="J57" s="99"/>
    </row>
    <row r="58" spans="1:10" x14ac:dyDescent="0.25">
      <c r="A58" s="134"/>
      <c r="B58" s="165"/>
      <c r="C58" s="167"/>
      <c r="D58" s="182" t="s">
        <v>1559</v>
      </c>
      <c r="E58" s="380">
        <f>E62-E61</f>
        <v>912.88999229000183</v>
      </c>
      <c r="F58" s="177"/>
      <c r="G58" s="178"/>
      <c r="H58" s="99"/>
      <c r="I58" s="99"/>
      <c r="J58" s="99"/>
    </row>
    <row r="59" spans="1:10" x14ac:dyDescent="0.25">
      <c r="A59" s="134"/>
      <c r="B59" s="183" t="s">
        <v>1547</v>
      </c>
      <c r="C59" s="184"/>
      <c r="D59" s="185"/>
      <c r="E59" s="381">
        <v>44961.018671639999</v>
      </c>
      <c r="F59" s="177"/>
      <c r="G59" s="178"/>
      <c r="H59" s="99"/>
      <c r="I59" s="99"/>
      <c r="J59" s="99"/>
    </row>
    <row r="60" spans="1:10" x14ac:dyDescent="0.25">
      <c r="A60" s="134"/>
      <c r="B60" s="186" t="s">
        <v>1560</v>
      </c>
      <c r="C60" s="187"/>
      <c r="D60" s="188"/>
      <c r="E60" s="382">
        <v>1.44220101</v>
      </c>
      <c r="F60" s="177"/>
      <c r="G60" s="178"/>
      <c r="H60" s="99"/>
      <c r="I60" s="99"/>
      <c r="J60" s="99"/>
    </row>
    <row r="61" spans="1:10" x14ac:dyDescent="0.25">
      <c r="A61" s="134"/>
      <c r="B61" s="165"/>
      <c r="C61" s="167"/>
      <c r="D61" s="182" t="s">
        <v>1561</v>
      </c>
      <c r="E61" s="380">
        <f>E59+E60</f>
        <v>44962.460872650001</v>
      </c>
      <c r="F61" s="177"/>
      <c r="G61" s="178"/>
      <c r="H61" s="99"/>
      <c r="I61" s="99"/>
      <c r="J61" s="99"/>
    </row>
    <row r="62" spans="1:10" x14ac:dyDescent="0.25">
      <c r="A62" s="134"/>
      <c r="B62" s="175" t="s">
        <v>1562</v>
      </c>
      <c r="C62" s="167"/>
      <c r="D62" s="168"/>
      <c r="E62" s="380">
        <v>45875.350864940003</v>
      </c>
      <c r="F62" s="177"/>
      <c r="G62" s="178"/>
      <c r="H62" s="99"/>
      <c r="I62" s="99"/>
      <c r="J62" s="99"/>
    </row>
    <row r="63" spans="1:10" x14ac:dyDescent="0.25">
      <c r="A63" s="189"/>
      <c r="B63" s="190"/>
      <c r="C63" s="1"/>
      <c r="D63" s="1"/>
      <c r="E63" s="191"/>
      <c r="F63" s="192"/>
      <c r="G63" s="192"/>
      <c r="H63" s="1"/>
      <c r="I63" s="1"/>
      <c r="J63" s="1"/>
    </row>
    <row r="64" spans="1:10" x14ac:dyDescent="0.25">
      <c r="A64" s="134"/>
      <c r="B64" s="99"/>
      <c r="C64" s="99"/>
      <c r="D64" s="99"/>
      <c r="E64" s="99"/>
      <c r="F64" s="177"/>
      <c r="G64" s="178"/>
      <c r="H64" s="99"/>
      <c r="I64" s="99"/>
      <c r="J64" s="99"/>
    </row>
    <row r="65" spans="1:10" x14ac:dyDescent="0.25">
      <c r="A65" s="105">
        <v>3</v>
      </c>
      <c r="B65" s="96" t="s">
        <v>1563</v>
      </c>
      <c r="C65" s="96"/>
      <c r="D65" s="96"/>
      <c r="E65" s="96"/>
      <c r="F65" s="96"/>
      <c r="G65" s="96"/>
      <c r="H65" s="96"/>
      <c r="I65" s="96"/>
      <c r="J65" s="96"/>
    </row>
    <row r="66" spans="1:10" x14ac:dyDescent="0.25">
      <c r="A66" s="193"/>
      <c r="B66" s="170"/>
      <c r="C66" s="170"/>
      <c r="D66" s="170"/>
      <c r="E66" s="170"/>
      <c r="F66" s="170"/>
      <c r="G66" s="170"/>
      <c r="H66" s="170"/>
      <c r="I66" s="194"/>
      <c r="J66" s="170"/>
    </row>
    <row r="67" spans="1:10" x14ac:dyDescent="0.25">
      <c r="A67" s="98" t="s">
        <v>1564</v>
      </c>
      <c r="B67" s="146" t="s">
        <v>1565</v>
      </c>
      <c r="C67" s="99"/>
      <c r="D67" s="99"/>
      <c r="E67" s="99"/>
      <c r="F67" s="99"/>
      <c r="G67" s="99"/>
      <c r="H67" s="99"/>
      <c r="I67" s="195"/>
      <c r="J67" s="99"/>
    </row>
    <row r="68" spans="1:10" x14ac:dyDescent="0.25">
      <c r="A68" s="98"/>
      <c r="B68" s="99"/>
      <c r="C68" s="99"/>
      <c r="D68" s="99"/>
      <c r="E68" s="99"/>
      <c r="F68" s="99"/>
      <c r="G68" s="99"/>
      <c r="H68" s="99"/>
      <c r="I68" s="195"/>
      <c r="J68" s="99"/>
    </row>
    <row r="69" spans="1:10" x14ac:dyDescent="0.25">
      <c r="A69" s="98"/>
      <c r="B69" s="196"/>
      <c r="C69" s="196"/>
      <c r="D69" s="197" t="s">
        <v>1566</v>
      </c>
      <c r="E69" s="197" t="s">
        <v>1567</v>
      </c>
      <c r="F69" s="128" t="s">
        <v>1568</v>
      </c>
      <c r="G69" s="99"/>
      <c r="H69" s="99"/>
      <c r="I69" s="195"/>
      <c r="J69" s="99"/>
    </row>
    <row r="70" spans="1:10" x14ac:dyDescent="0.25">
      <c r="A70" s="98"/>
      <c r="B70" s="129" t="s">
        <v>1569</v>
      </c>
      <c r="C70" s="130"/>
      <c r="D70" s="337"/>
      <c r="E70" s="337"/>
      <c r="F70" s="198"/>
      <c r="G70" s="199"/>
      <c r="H70" s="99"/>
      <c r="I70" s="195"/>
      <c r="J70" s="99"/>
    </row>
    <row r="71" spans="1:10" x14ac:dyDescent="0.25">
      <c r="A71" s="98"/>
      <c r="B71" s="111" t="s">
        <v>525</v>
      </c>
      <c r="C71" s="112"/>
      <c r="D71" s="338">
        <v>5.903573548568847</v>
      </c>
      <c r="E71" s="338">
        <v>7.8935568433305798</v>
      </c>
      <c r="F71" s="200" t="s">
        <v>1570</v>
      </c>
      <c r="G71" s="99"/>
      <c r="H71" s="99"/>
      <c r="I71" s="195"/>
      <c r="J71" s="99"/>
    </row>
    <row r="72" spans="1:10" x14ac:dyDescent="0.25">
      <c r="A72" s="98"/>
      <c r="B72" s="111" t="s">
        <v>527</v>
      </c>
      <c r="C72" s="201"/>
      <c r="D72" s="338"/>
      <c r="E72" s="338"/>
      <c r="F72" s="202"/>
      <c r="G72" s="99"/>
      <c r="H72" s="99"/>
      <c r="I72" s="195"/>
      <c r="J72" s="99"/>
    </row>
    <row r="73" spans="1:10" x14ac:dyDescent="0.25">
      <c r="A73" s="98"/>
      <c r="B73" s="129" t="s">
        <v>1546</v>
      </c>
      <c r="C73" s="130"/>
      <c r="D73" s="339">
        <f>E73</f>
        <v>7.2186756640058691E-2</v>
      </c>
      <c r="E73" s="339">
        <v>7.2186756640058691E-2</v>
      </c>
      <c r="F73" s="203" t="s">
        <v>1571</v>
      </c>
      <c r="G73" s="104"/>
      <c r="H73" s="99"/>
      <c r="I73" s="195"/>
      <c r="J73" s="99"/>
    </row>
    <row r="74" spans="1:10" x14ac:dyDescent="0.25">
      <c r="A74" s="98"/>
      <c r="B74" s="165"/>
      <c r="C74" s="166" t="s">
        <v>1572</v>
      </c>
      <c r="D74" s="340">
        <v>5.813851191602696</v>
      </c>
      <c r="E74" s="340">
        <v>7.7732163850619385</v>
      </c>
      <c r="F74" s="204"/>
      <c r="G74" s="99"/>
      <c r="H74" s="99"/>
      <c r="I74" s="195"/>
      <c r="J74" s="99"/>
    </row>
    <row r="75" spans="1:10" x14ac:dyDescent="0.25">
      <c r="A75" s="98"/>
      <c r="B75" s="124"/>
      <c r="C75" s="205"/>
      <c r="D75" s="124"/>
      <c r="E75" s="124"/>
      <c r="F75" s="206"/>
      <c r="G75" s="99"/>
      <c r="H75" s="99"/>
      <c r="I75" s="195"/>
      <c r="J75" s="99"/>
    </row>
    <row r="76" spans="1:10" x14ac:dyDescent="0.25">
      <c r="A76" s="98"/>
      <c r="B76" s="165"/>
      <c r="C76" s="166" t="s">
        <v>1573</v>
      </c>
      <c r="D76" s="341">
        <f>E76</f>
        <v>5.8782831669398501</v>
      </c>
      <c r="E76" s="341">
        <v>5.8782831669398501</v>
      </c>
      <c r="F76" s="204" t="s">
        <v>1571</v>
      </c>
      <c r="G76" s="99"/>
      <c r="H76" s="99"/>
      <c r="I76" s="195"/>
      <c r="J76" s="99"/>
    </row>
    <row r="77" spans="1:10" x14ac:dyDescent="0.25">
      <c r="A77" s="98"/>
      <c r="B77" s="99"/>
      <c r="C77" s="99"/>
      <c r="D77" s="99"/>
      <c r="E77" s="99"/>
      <c r="F77" s="99"/>
      <c r="G77" s="99"/>
      <c r="H77" s="104"/>
      <c r="I77" s="207"/>
      <c r="J77" s="207"/>
    </row>
    <row r="78" spans="1:10" x14ac:dyDescent="0.25">
      <c r="A78" s="98" t="s">
        <v>1574</v>
      </c>
      <c r="B78" s="146" t="s">
        <v>1575</v>
      </c>
      <c r="C78" s="99"/>
      <c r="D78" s="99"/>
      <c r="E78" s="99"/>
      <c r="F78" s="99"/>
      <c r="G78" s="99"/>
      <c r="H78" s="99"/>
      <c r="I78" s="99"/>
      <c r="J78" s="99"/>
    </row>
    <row r="79" spans="1:10" x14ac:dyDescent="0.25">
      <c r="A79" s="98"/>
      <c r="B79" s="99"/>
      <c r="C79" s="99"/>
      <c r="D79" s="99"/>
      <c r="E79" s="99"/>
      <c r="F79" s="99"/>
      <c r="G79" s="99"/>
      <c r="H79" s="99"/>
      <c r="I79" s="99"/>
      <c r="J79" s="99"/>
    </row>
    <row r="80" spans="1:10" x14ac:dyDescent="0.25">
      <c r="A80" s="98"/>
      <c r="B80" s="119"/>
      <c r="C80" s="120"/>
      <c r="D80" s="126" t="s">
        <v>1576</v>
      </c>
      <c r="E80" s="127" t="s">
        <v>121</v>
      </c>
      <c r="F80" s="208" t="s">
        <v>123</v>
      </c>
      <c r="G80" s="127" t="s">
        <v>125</v>
      </c>
      <c r="H80" s="127" t="s">
        <v>127</v>
      </c>
      <c r="I80" s="127" t="s">
        <v>129</v>
      </c>
      <c r="J80" s="128" t="s">
        <v>131</v>
      </c>
    </row>
    <row r="81" spans="1:10" x14ac:dyDescent="0.25">
      <c r="A81" s="98"/>
      <c r="B81" s="129" t="s">
        <v>1569</v>
      </c>
      <c r="C81" s="209"/>
      <c r="D81" s="383"/>
      <c r="E81" s="384"/>
      <c r="F81" s="385"/>
      <c r="G81" s="386"/>
      <c r="H81" s="384"/>
      <c r="I81" s="386"/>
      <c r="J81" s="387"/>
    </row>
    <row r="82" spans="1:10" x14ac:dyDescent="0.25">
      <c r="A82" s="98"/>
      <c r="B82" s="111" t="s">
        <v>525</v>
      </c>
      <c r="C82" s="176"/>
      <c r="D82" s="388">
        <v>6479.4418767703501</v>
      </c>
      <c r="E82" s="389">
        <v>5910.091687446079</v>
      </c>
      <c r="F82" s="390">
        <v>5324.4118347484937</v>
      </c>
      <c r="G82" s="391">
        <v>4752.0771138106311</v>
      </c>
      <c r="H82" s="389">
        <v>4219.0374716786228</v>
      </c>
      <c r="I82" s="391">
        <v>14523.420046928313</v>
      </c>
      <c r="J82" s="392">
        <v>9765.37137641751</v>
      </c>
    </row>
    <row r="83" spans="1:10" x14ac:dyDescent="0.25">
      <c r="A83" s="98"/>
      <c r="B83" s="111" t="s">
        <v>527</v>
      </c>
      <c r="C83" s="176"/>
      <c r="D83" s="388"/>
      <c r="E83" s="389"/>
      <c r="F83" s="390"/>
      <c r="G83" s="391"/>
      <c r="H83" s="389"/>
      <c r="I83" s="391"/>
      <c r="J83" s="392"/>
    </row>
    <row r="84" spans="1:10" x14ac:dyDescent="0.25">
      <c r="A84" s="98"/>
      <c r="B84" s="129" t="s">
        <v>1546</v>
      </c>
      <c r="C84" s="209"/>
      <c r="D84" s="393">
        <f>E40</f>
        <v>796.54499906000001</v>
      </c>
      <c r="E84" s="394"/>
      <c r="F84" s="394"/>
      <c r="G84" s="394"/>
      <c r="H84" s="394"/>
      <c r="I84" s="394"/>
      <c r="J84" s="395"/>
    </row>
    <row r="85" spans="1:10" x14ac:dyDescent="0.25">
      <c r="A85" s="98"/>
      <c r="B85" s="165"/>
      <c r="C85" s="210" t="s">
        <v>1577</v>
      </c>
      <c r="D85" s="396">
        <f>D82+D84</f>
        <v>7275.9868758303501</v>
      </c>
      <c r="E85" s="397">
        <f>E82</f>
        <v>5910.091687446079</v>
      </c>
      <c r="F85" s="397">
        <f t="shared" ref="F85:I85" si="0">F82</f>
        <v>5324.4118347484937</v>
      </c>
      <c r="G85" s="397">
        <f t="shared" si="0"/>
        <v>4752.0771138106311</v>
      </c>
      <c r="H85" s="397">
        <f t="shared" si="0"/>
        <v>4219.0374716786228</v>
      </c>
      <c r="I85" s="397">
        <f t="shared" si="0"/>
        <v>14523.420046928313</v>
      </c>
      <c r="J85" s="400">
        <f>J82</f>
        <v>9765.37137641751</v>
      </c>
    </row>
    <row r="86" spans="1:10" x14ac:dyDescent="0.25">
      <c r="A86" s="98"/>
      <c r="B86" s="124"/>
      <c r="C86" s="211"/>
      <c r="D86" s="212"/>
      <c r="E86" s="212"/>
      <c r="F86" s="212"/>
      <c r="G86" s="212"/>
      <c r="H86" s="212"/>
      <c r="I86" s="212"/>
      <c r="J86" s="212"/>
    </row>
    <row r="87" spans="1:10" x14ac:dyDescent="0.25">
      <c r="A87" s="98"/>
      <c r="B87" s="116"/>
      <c r="C87" s="213" t="s">
        <v>1578</v>
      </c>
      <c r="D87" s="401">
        <f>D98</f>
        <v>3500</v>
      </c>
      <c r="E87" s="402">
        <f>E98</f>
        <v>3600</v>
      </c>
      <c r="F87" s="402">
        <f t="shared" ref="F87:I87" si="1">F98</f>
        <v>4290</v>
      </c>
      <c r="G87" s="402">
        <f t="shared" si="1"/>
        <v>3250</v>
      </c>
      <c r="H87" s="402">
        <f t="shared" si="1"/>
        <v>3250</v>
      </c>
      <c r="I87" s="402">
        <f t="shared" si="1"/>
        <v>23250</v>
      </c>
      <c r="J87" s="403">
        <f>J98</f>
        <v>3600</v>
      </c>
    </row>
    <row r="88" spans="1:10" x14ac:dyDescent="0.25">
      <c r="A88" s="98"/>
      <c r="B88" s="99"/>
      <c r="C88" s="99"/>
      <c r="D88" s="99"/>
      <c r="E88" s="99"/>
      <c r="F88" s="99"/>
      <c r="G88" s="99"/>
      <c r="H88" s="99"/>
      <c r="I88" s="99"/>
      <c r="J88" s="99"/>
    </row>
    <row r="89" spans="1:10" x14ac:dyDescent="0.25">
      <c r="A89" s="98" t="s">
        <v>1579</v>
      </c>
      <c r="B89" s="146" t="s">
        <v>1580</v>
      </c>
      <c r="C89" s="99"/>
      <c r="D89" s="99"/>
      <c r="E89" s="99"/>
      <c r="F89" s="99"/>
      <c r="G89" s="99"/>
      <c r="H89" s="99"/>
      <c r="I89" s="99"/>
      <c r="J89" s="99"/>
    </row>
    <row r="90" spans="1:10" x14ac:dyDescent="0.25">
      <c r="A90" s="98"/>
      <c r="B90" s="99"/>
      <c r="C90" s="99"/>
      <c r="D90" s="214"/>
      <c r="E90" s="99"/>
      <c r="F90" s="99"/>
      <c r="G90" s="99"/>
      <c r="H90" s="99"/>
      <c r="I90" s="99"/>
      <c r="J90" s="99"/>
    </row>
    <row r="91" spans="1:10" x14ac:dyDescent="0.25">
      <c r="A91" s="98"/>
      <c r="B91" s="119"/>
      <c r="C91" s="120"/>
      <c r="D91" s="126" t="s">
        <v>119</v>
      </c>
      <c r="E91" s="127" t="s">
        <v>121</v>
      </c>
      <c r="F91" s="208" t="s">
        <v>123</v>
      </c>
      <c r="G91" s="215" t="s">
        <v>125</v>
      </c>
      <c r="H91" s="127" t="s">
        <v>127</v>
      </c>
      <c r="I91" s="208" t="s">
        <v>129</v>
      </c>
      <c r="J91" s="172" t="s">
        <v>131</v>
      </c>
    </row>
    <row r="92" spans="1:10" x14ac:dyDescent="0.25">
      <c r="A92" s="98"/>
      <c r="B92" s="129" t="s">
        <v>1569</v>
      </c>
      <c r="C92" s="209"/>
      <c r="D92" s="383"/>
      <c r="E92" s="384"/>
      <c r="F92" s="385"/>
      <c r="G92" s="386"/>
      <c r="H92" s="384"/>
      <c r="I92" s="386"/>
      <c r="J92" s="387"/>
    </row>
    <row r="93" spans="1:10" x14ac:dyDescent="0.25">
      <c r="A93" s="98"/>
      <c r="B93" s="111" t="s">
        <v>525</v>
      </c>
      <c r="C93" s="176"/>
      <c r="D93" s="404">
        <v>4014.0524304599999</v>
      </c>
      <c r="E93" s="405">
        <v>3981.1866384300001</v>
      </c>
      <c r="F93" s="406">
        <v>3878.0177448300001</v>
      </c>
      <c r="G93" s="407">
        <v>3729.6002407000001</v>
      </c>
      <c r="H93" s="405">
        <v>3564.9388668199999</v>
      </c>
      <c r="I93" s="407">
        <v>15060.61493666</v>
      </c>
      <c r="J93" s="408">
        <v>16745.440549899999</v>
      </c>
    </row>
    <row r="94" spans="1:10" x14ac:dyDescent="0.25">
      <c r="A94" s="98"/>
      <c r="B94" s="111" t="s">
        <v>527</v>
      </c>
      <c r="C94" s="176"/>
      <c r="D94" s="404"/>
      <c r="E94" s="405"/>
      <c r="F94" s="406"/>
      <c r="G94" s="407"/>
      <c r="H94" s="405"/>
      <c r="I94" s="407"/>
      <c r="J94" s="408"/>
    </row>
    <row r="95" spans="1:10" x14ac:dyDescent="0.25">
      <c r="A95" s="98"/>
      <c r="B95" s="129" t="s">
        <v>1546</v>
      </c>
      <c r="C95" s="209"/>
      <c r="D95" s="404">
        <f>E40</f>
        <v>796.54499906000001</v>
      </c>
      <c r="E95" s="405"/>
      <c r="F95" s="406"/>
      <c r="G95" s="407"/>
      <c r="H95" s="405"/>
      <c r="I95" s="407"/>
      <c r="J95" s="408"/>
    </row>
    <row r="96" spans="1:10" x14ac:dyDescent="0.25">
      <c r="A96" s="98"/>
      <c r="B96" s="165"/>
      <c r="C96" s="210" t="s">
        <v>1581</v>
      </c>
      <c r="D96" s="396">
        <f>D93+D95</f>
        <v>4810.5974295199994</v>
      </c>
      <c r="E96" s="397">
        <f>E93</f>
        <v>3981.1866384300001</v>
      </c>
      <c r="F96" s="397">
        <f t="shared" ref="F96:I96" si="2">F93</f>
        <v>3878.0177448300001</v>
      </c>
      <c r="G96" s="397">
        <f t="shared" si="2"/>
        <v>3729.6002407000001</v>
      </c>
      <c r="H96" s="397">
        <f t="shared" si="2"/>
        <v>3564.9388668199999</v>
      </c>
      <c r="I96" s="397">
        <f t="shared" si="2"/>
        <v>15060.61493666</v>
      </c>
      <c r="J96" s="400">
        <f>J93</f>
        <v>16745.440549899999</v>
      </c>
    </row>
    <row r="97" spans="1:10" x14ac:dyDescent="0.25">
      <c r="A97" s="98"/>
      <c r="B97" s="124"/>
      <c r="C97" s="211"/>
      <c r="D97" s="216"/>
      <c r="E97" s="216"/>
      <c r="F97" s="216"/>
      <c r="G97" s="216"/>
      <c r="H97" s="216"/>
      <c r="I97" s="216"/>
      <c r="J97" s="216"/>
    </row>
    <row r="98" spans="1:10" x14ac:dyDescent="0.25">
      <c r="A98" s="98"/>
      <c r="B98" s="217"/>
      <c r="C98" s="213" t="s">
        <v>1582</v>
      </c>
      <c r="D98" s="396">
        <v>3500</v>
      </c>
      <c r="E98" s="397">
        <v>3600</v>
      </c>
      <c r="F98" s="398">
        <v>4290</v>
      </c>
      <c r="G98" s="399">
        <v>3250</v>
      </c>
      <c r="H98" s="397">
        <v>3250</v>
      </c>
      <c r="I98" s="399">
        <v>23250</v>
      </c>
      <c r="J98" s="400">
        <v>3600</v>
      </c>
    </row>
    <row r="99" spans="1:10" x14ac:dyDescent="0.25">
      <c r="A99" s="98"/>
      <c r="B99" s="218"/>
      <c r="C99" s="219" t="s">
        <v>1583</v>
      </c>
      <c r="D99" s="405">
        <v>0</v>
      </c>
      <c r="E99" s="405">
        <v>750</v>
      </c>
      <c r="F99" s="405">
        <v>0</v>
      </c>
      <c r="G99" s="405">
        <v>0</v>
      </c>
      <c r="H99" s="405">
        <v>0</v>
      </c>
      <c r="I99" s="405">
        <v>0</v>
      </c>
      <c r="J99" s="408">
        <v>0</v>
      </c>
    </row>
    <row r="100" spans="1:10" x14ac:dyDescent="0.25">
      <c r="A100" s="98"/>
      <c r="B100" s="220"/>
      <c r="C100" s="221" t="s">
        <v>1584</v>
      </c>
      <c r="D100" s="409">
        <f>D98-D99</f>
        <v>3500</v>
      </c>
      <c r="E100" s="409">
        <f t="shared" ref="E100:I100" si="3">E98-E99</f>
        <v>2850</v>
      </c>
      <c r="F100" s="409">
        <f t="shared" si="3"/>
        <v>4290</v>
      </c>
      <c r="G100" s="409">
        <f t="shared" si="3"/>
        <v>3250</v>
      </c>
      <c r="H100" s="409">
        <f t="shared" si="3"/>
        <v>3250</v>
      </c>
      <c r="I100" s="409">
        <f t="shared" si="3"/>
        <v>23250</v>
      </c>
      <c r="J100" s="410">
        <f>J98-J99</f>
        <v>3600</v>
      </c>
    </row>
    <row r="101" spans="1:10" x14ac:dyDescent="0.25">
      <c r="A101" s="98"/>
      <c r="B101" s="99"/>
      <c r="C101" s="99"/>
      <c r="D101" s="99"/>
      <c r="E101" s="99"/>
      <c r="F101" s="99"/>
      <c r="G101" s="99"/>
      <c r="H101" s="99"/>
      <c r="I101" s="99"/>
      <c r="J101" s="99"/>
    </row>
    <row r="102" spans="1:10" x14ac:dyDescent="0.25">
      <c r="A102" s="98" t="s">
        <v>1585</v>
      </c>
      <c r="B102" s="146" t="s">
        <v>1586</v>
      </c>
      <c r="C102" s="99"/>
      <c r="D102" s="99"/>
      <c r="E102" s="99"/>
      <c r="F102" s="99"/>
      <c r="G102" s="99"/>
      <c r="H102" s="99"/>
      <c r="I102" s="99"/>
      <c r="J102" s="99"/>
    </row>
    <row r="103" spans="1:10" x14ac:dyDescent="0.25">
      <c r="A103" s="98"/>
      <c r="B103" s="99"/>
      <c r="C103" s="99"/>
      <c r="D103" s="99"/>
      <c r="E103" s="99"/>
      <c r="F103" s="99"/>
      <c r="G103" s="99"/>
      <c r="H103" s="99"/>
      <c r="I103" s="99"/>
      <c r="J103" s="99"/>
    </row>
    <row r="104" spans="1:10" x14ac:dyDescent="0.25">
      <c r="A104" s="98"/>
      <c r="B104" s="99"/>
      <c r="C104" s="99"/>
      <c r="D104" s="171" t="s">
        <v>767</v>
      </c>
      <c r="E104" s="128" t="s">
        <v>1587</v>
      </c>
      <c r="F104" s="99"/>
      <c r="G104" s="99"/>
      <c r="H104" s="99"/>
      <c r="I104" s="99"/>
      <c r="J104" s="99"/>
    </row>
    <row r="105" spans="1:10" x14ac:dyDescent="0.25">
      <c r="A105" s="98"/>
      <c r="B105" s="429" t="s">
        <v>1588</v>
      </c>
      <c r="C105" s="139" t="s">
        <v>1589</v>
      </c>
      <c r="D105" s="342">
        <v>0</v>
      </c>
      <c r="E105" s="343"/>
      <c r="F105" s="99"/>
      <c r="G105" s="99"/>
      <c r="H105" s="99"/>
      <c r="I105" s="99"/>
      <c r="J105" s="99"/>
    </row>
    <row r="106" spans="1:10" x14ac:dyDescent="0.25">
      <c r="A106" s="98"/>
      <c r="B106" s="430"/>
      <c r="C106" s="222" t="s">
        <v>1590</v>
      </c>
      <c r="D106" s="344">
        <v>0</v>
      </c>
      <c r="E106" s="345"/>
      <c r="F106" s="99"/>
      <c r="G106" s="99"/>
      <c r="H106" s="99"/>
      <c r="I106" s="99"/>
      <c r="J106" s="99"/>
    </row>
    <row r="107" spans="1:10" x14ac:dyDescent="0.25">
      <c r="A107" s="98"/>
      <c r="B107" s="99"/>
      <c r="C107" s="99"/>
      <c r="D107" s="99"/>
      <c r="E107" s="99"/>
      <c r="F107" s="99"/>
      <c r="G107" s="99"/>
      <c r="H107" s="99"/>
      <c r="I107" s="99"/>
      <c r="J107" s="99"/>
    </row>
    <row r="108" spans="1:10" x14ac:dyDescent="0.25">
      <c r="A108" s="98"/>
      <c r="B108" s="429" t="s">
        <v>1591</v>
      </c>
      <c r="C108" s="139" t="s">
        <v>1589</v>
      </c>
      <c r="D108" s="342">
        <v>0</v>
      </c>
      <c r="E108" s="343"/>
      <c r="F108" s="99"/>
      <c r="G108" s="99"/>
      <c r="H108" s="99"/>
      <c r="I108" s="99"/>
      <c r="J108" s="99"/>
    </row>
    <row r="109" spans="1:10" x14ac:dyDescent="0.25">
      <c r="A109" s="98"/>
      <c r="B109" s="430"/>
      <c r="C109" s="222" t="s">
        <v>1590</v>
      </c>
      <c r="D109" s="344">
        <v>0</v>
      </c>
      <c r="E109" s="345"/>
      <c r="F109" s="99"/>
      <c r="G109" s="99"/>
      <c r="H109" s="99"/>
      <c r="I109" s="99"/>
      <c r="J109" s="99"/>
    </row>
    <row r="110" spans="1:10" x14ac:dyDescent="0.25">
      <c r="A110" s="98"/>
      <c r="B110" s="99"/>
      <c r="C110" s="99"/>
      <c r="D110" s="99"/>
      <c r="E110" s="99"/>
      <c r="F110" s="99"/>
      <c r="G110" s="99"/>
      <c r="H110" s="99"/>
      <c r="I110" s="99"/>
      <c r="J110" s="99"/>
    </row>
    <row r="111" spans="1:10" x14ac:dyDescent="0.25">
      <c r="A111" s="98" t="s">
        <v>1592</v>
      </c>
      <c r="B111" s="146" t="s">
        <v>1593</v>
      </c>
      <c r="C111" s="99"/>
      <c r="D111" s="99"/>
      <c r="E111" s="99"/>
      <c r="F111" s="99"/>
      <c r="G111" s="99"/>
      <c r="H111" s="99"/>
      <c r="I111" s="99"/>
      <c r="J111" s="99"/>
    </row>
    <row r="112" spans="1:10" x14ac:dyDescent="0.25">
      <c r="A112" s="98"/>
      <c r="B112" s="99"/>
      <c r="C112" s="99"/>
      <c r="D112" s="99"/>
      <c r="E112" s="99"/>
      <c r="F112" s="99"/>
      <c r="G112" s="99"/>
      <c r="H112" s="99"/>
      <c r="I112" s="99"/>
      <c r="J112" s="99"/>
    </row>
    <row r="113" spans="1:10" x14ac:dyDescent="0.25">
      <c r="A113" s="98"/>
      <c r="B113" s="120"/>
      <c r="C113" s="171" t="s">
        <v>1555</v>
      </c>
      <c r="D113" s="128" t="s">
        <v>1587</v>
      </c>
      <c r="E113" s="99"/>
      <c r="F113" s="99"/>
      <c r="G113" s="99"/>
      <c r="H113" s="99"/>
      <c r="I113" s="99"/>
      <c r="J113" s="99"/>
    </row>
    <row r="114" spans="1:10" x14ac:dyDescent="0.25">
      <c r="A114" s="98"/>
      <c r="B114" s="223" t="s">
        <v>1594</v>
      </c>
      <c r="C114" s="346"/>
      <c r="D114" s="347"/>
      <c r="E114" s="99"/>
      <c r="F114" s="99"/>
      <c r="G114" s="99"/>
      <c r="H114" s="99"/>
      <c r="I114" s="99"/>
      <c r="J114" s="99"/>
    </row>
    <row r="115" spans="1:10" x14ac:dyDescent="0.25">
      <c r="A115" s="98"/>
      <c r="B115" s="224" t="s">
        <v>1595</v>
      </c>
      <c r="C115" s="348">
        <f>E40</f>
        <v>796.54499906000001</v>
      </c>
      <c r="D115" s="349">
        <f>E73</f>
        <v>7.2186756640058691E-2</v>
      </c>
      <c r="E115" s="99"/>
      <c r="F115" s="99"/>
      <c r="G115" s="99"/>
      <c r="H115" s="99"/>
      <c r="I115" s="99"/>
      <c r="J115" s="99"/>
    </row>
    <row r="116" spans="1:10" x14ac:dyDescent="0.25">
      <c r="A116" s="98"/>
      <c r="B116" s="223" t="s">
        <v>1596</v>
      </c>
      <c r="C116" s="346"/>
      <c r="D116" s="347"/>
      <c r="E116" s="99"/>
      <c r="F116" s="99"/>
      <c r="G116" s="99"/>
      <c r="H116" s="99"/>
      <c r="I116" s="99"/>
      <c r="J116" s="99"/>
    </row>
    <row r="117" spans="1:10" x14ac:dyDescent="0.25">
      <c r="A117" s="98"/>
      <c r="B117" s="175" t="s">
        <v>101</v>
      </c>
      <c r="C117" s="350">
        <f>C115</f>
        <v>796.54499906000001</v>
      </c>
      <c r="D117" s="351">
        <f>D115</f>
        <v>7.2186756640058691E-2</v>
      </c>
      <c r="E117" s="99"/>
      <c r="F117" s="99"/>
      <c r="G117" s="99"/>
      <c r="H117" s="99"/>
      <c r="I117" s="99"/>
      <c r="J117" s="99"/>
    </row>
    <row r="118" spans="1:10" x14ac:dyDescent="0.25">
      <c r="A118" s="98"/>
      <c r="B118" s="99"/>
      <c r="C118" s="99"/>
      <c r="D118" s="99"/>
      <c r="E118" s="99"/>
      <c r="F118" s="99"/>
      <c r="G118" s="99"/>
      <c r="H118" s="99"/>
      <c r="I118" s="99"/>
      <c r="J118" s="99"/>
    </row>
  </sheetData>
  <mergeCells count="2">
    <mergeCell ref="B105:B106"/>
    <mergeCell ref="B108:B109"/>
  </mergeCells>
  <hyperlinks>
    <hyperlink ref="E12" r:id="rId1" xr:uid="{00000000-0004-0000-0600-000000000000}"/>
  </hyperlinks>
  <pageMargins left="0.7" right="0.7" top="0.75" bottom="0.75" header="0.3" footer="0.3"/>
  <pageSetup paperSize="9" scale="50" fitToHeight="0"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CC308-72E2-40F1-96AC-18008B7AC05B}">
  <sheetPr>
    <tabColor rgb="FFFFFF00"/>
    <pageSetUpPr fitToPage="1"/>
  </sheetPr>
  <dimension ref="A1:F49"/>
  <sheetViews>
    <sheetView topLeftCell="A28" workbookViewId="0">
      <selection sqref="A1:F48"/>
    </sheetView>
  </sheetViews>
  <sheetFormatPr defaultColWidth="9.140625" defaultRowHeight="15" x14ac:dyDescent="0.25"/>
  <cols>
    <col min="1" max="1" width="6.7109375" customWidth="1"/>
    <col min="2" max="4" width="16.7109375" customWidth="1"/>
    <col min="5" max="5" width="10.7109375" customWidth="1"/>
    <col min="6" max="6" width="6.7109375" customWidth="1"/>
  </cols>
  <sheetData>
    <row r="1" spans="1:6" x14ac:dyDescent="0.25">
      <c r="A1" s="225"/>
      <c r="B1" s="226" t="s">
        <v>1506</v>
      </c>
      <c r="C1" s="227"/>
      <c r="D1" s="227"/>
      <c r="E1" s="227"/>
      <c r="F1" s="227"/>
    </row>
    <row r="2" spans="1:6" x14ac:dyDescent="0.25">
      <c r="A2" s="189"/>
      <c r="B2" s="1"/>
      <c r="C2" s="1"/>
      <c r="D2" s="1"/>
      <c r="E2" s="1"/>
      <c r="F2" s="1"/>
    </row>
    <row r="3" spans="1:6" x14ac:dyDescent="0.25">
      <c r="A3" s="189"/>
      <c r="B3" s="228" t="s">
        <v>1507</v>
      </c>
      <c r="C3" s="229" t="s">
        <v>3</v>
      </c>
      <c r="D3" s="230"/>
      <c r="E3" s="231"/>
      <c r="F3" s="1"/>
    </row>
    <row r="4" spans="1:6" x14ac:dyDescent="0.25">
      <c r="A4" s="189"/>
      <c r="B4" s="228" t="s">
        <v>1508</v>
      </c>
      <c r="C4" s="375">
        <v>44985</v>
      </c>
      <c r="D4" s="1" t="s">
        <v>1509</v>
      </c>
      <c r="E4" s="1"/>
      <c r="F4" s="1"/>
    </row>
    <row r="5" spans="1:6" x14ac:dyDescent="0.25">
      <c r="A5" s="189"/>
      <c r="B5" s="1"/>
      <c r="C5" s="1"/>
      <c r="D5" s="1"/>
      <c r="E5" s="1"/>
      <c r="F5" s="1"/>
    </row>
    <row r="6" spans="1:6" x14ac:dyDescent="0.25">
      <c r="A6" s="232">
        <v>4</v>
      </c>
      <c r="B6" s="226" t="s">
        <v>1597</v>
      </c>
      <c r="C6" s="226"/>
      <c r="D6" s="226"/>
      <c r="E6" s="226"/>
      <c r="F6" s="226"/>
    </row>
    <row r="7" spans="1:6" x14ac:dyDescent="0.25">
      <c r="A7" s="189"/>
      <c r="B7" s="1"/>
      <c r="C7" s="1"/>
      <c r="D7" s="1"/>
      <c r="E7" s="1"/>
      <c r="F7" s="1"/>
    </row>
    <row r="8" spans="1:6" x14ac:dyDescent="0.25">
      <c r="A8" s="189"/>
      <c r="B8" s="1"/>
      <c r="C8" s="1"/>
      <c r="D8" s="1"/>
      <c r="E8" s="1"/>
      <c r="F8" s="1"/>
    </row>
    <row r="9" spans="1:6" x14ac:dyDescent="0.25">
      <c r="A9" s="189" t="s">
        <v>1598</v>
      </c>
      <c r="B9" s="233" t="s">
        <v>1599</v>
      </c>
      <c r="C9" s="1"/>
      <c r="D9" s="1"/>
      <c r="E9" s="1"/>
      <c r="F9" s="1"/>
    </row>
    <row r="10" spans="1:6" x14ac:dyDescent="0.25">
      <c r="A10" s="189"/>
      <c r="B10" s="1"/>
      <c r="C10" s="1"/>
      <c r="D10" s="1"/>
      <c r="E10" s="1"/>
      <c r="F10" s="1"/>
    </row>
    <row r="11" spans="1:6" ht="25.5" x14ac:dyDescent="0.25">
      <c r="A11" s="189"/>
      <c r="B11" s="1"/>
      <c r="C11" s="290" t="s">
        <v>1600</v>
      </c>
      <c r="D11" s="1"/>
      <c r="E11" s="1"/>
      <c r="F11" s="1"/>
    </row>
    <row r="12" spans="1:6" x14ac:dyDescent="0.25">
      <c r="A12" s="189"/>
      <c r="B12" s="234" t="s">
        <v>1601</v>
      </c>
      <c r="C12" s="235">
        <v>1</v>
      </c>
      <c r="D12" s="1"/>
      <c r="E12" s="1"/>
      <c r="F12" s="1"/>
    </row>
    <row r="13" spans="1:6" x14ac:dyDescent="0.25">
      <c r="A13" s="189"/>
      <c r="B13" s="236" t="s">
        <v>1602</v>
      </c>
      <c r="C13" s="237"/>
      <c r="D13" s="1"/>
      <c r="E13" s="1"/>
      <c r="F13" s="1"/>
    </row>
    <row r="14" spans="1:6" x14ac:dyDescent="0.25">
      <c r="A14" s="189"/>
      <c r="B14" s="238" t="s">
        <v>1603</v>
      </c>
      <c r="C14" s="239">
        <v>0</v>
      </c>
      <c r="D14" s="1"/>
      <c r="E14" s="1"/>
      <c r="F14" s="1"/>
    </row>
    <row r="15" spans="1:6" x14ac:dyDescent="0.25">
      <c r="A15" s="189"/>
      <c r="B15" s="238" t="s">
        <v>1604</v>
      </c>
      <c r="C15" s="239">
        <v>0</v>
      </c>
      <c r="D15" s="1"/>
      <c r="E15" s="1"/>
      <c r="F15" s="1"/>
    </row>
    <row r="16" spans="1:6" x14ac:dyDescent="0.25">
      <c r="A16" s="189"/>
      <c r="B16" s="238" t="s">
        <v>1605</v>
      </c>
      <c r="C16" s="239">
        <v>0</v>
      </c>
      <c r="D16" s="1"/>
      <c r="E16" s="1"/>
      <c r="F16" s="1"/>
    </row>
    <row r="17" spans="1:6" x14ac:dyDescent="0.25">
      <c r="A17" s="189"/>
      <c r="B17" s="238" t="s">
        <v>1606</v>
      </c>
      <c r="C17" s="239">
        <v>0</v>
      </c>
      <c r="D17" s="1"/>
      <c r="E17" s="1"/>
      <c r="F17" s="1"/>
    </row>
    <row r="18" spans="1:6" x14ac:dyDescent="0.25">
      <c r="A18" s="189"/>
      <c r="B18" s="238" t="s">
        <v>1607</v>
      </c>
      <c r="C18" s="240">
        <v>0</v>
      </c>
      <c r="D18" s="1"/>
      <c r="E18" s="1"/>
      <c r="F18" s="1"/>
    </row>
    <row r="19" spans="1:6" x14ac:dyDescent="0.25">
      <c r="A19" s="189"/>
      <c r="B19" s="241" t="s">
        <v>1608</v>
      </c>
      <c r="C19" s="242">
        <v>0</v>
      </c>
      <c r="D19" s="1"/>
      <c r="E19" s="1"/>
      <c r="F19" s="1"/>
    </row>
    <row r="20" spans="1:6" x14ac:dyDescent="0.25">
      <c r="A20" s="189"/>
      <c r="B20" s="1"/>
      <c r="C20" s="1"/>
      <c r="D20" s="1"/>
      <c r="E20" s="1"/>
      <c r="F20" s="1"/>
    </row>
    <row r="21" spans="1:6" x14ac:dyDescent="0.25">
      <c r="A21" s="189" t="s">
        <v>1609</v>
      </c>
      <c r="B21" s="233" t="s">
        <v>1610</v>
      </c>
      <c r="C21" s="190"/>
      <c r="D21" s="1"/>
      <c r="E21" s="1"/>
      <c r="F21" s="1"/>
    </row>
    <row r="22" spans="1:6" x14ac:dyDescent="0.25">
      <c r="A22" s="189"/>
      <c r="B22" s="243"/>
      <c r="C22" s="190"/>
      <c r="D22" s="1"/>
      <c r="E22" s="1"/>
      <c r="F22" s="1"/>
    </row>
    <row r="23" spans="1:6" x14ac:dyDescent="0.25">
      <c r="A23" s="189"/>
      <c r="B23" s="244" t="s">
        <v>1611</v>
      </c>
      <c r="C23" s="245" t="s">
        <v>26</v>
      </c>
      <c r="D23" s="246" t="s">
        <v>1612</v>
      </c>
      <c r="E23" s="1"/>
      <c r="F23" s="189"/>
    </row>
    <row r="24" spans="1:6" x14ac:dyDescent="0.25">
      <c r="A24" s="189"/>
      <c r="B24" s="247" t="s">
        <v>1613</v>
      </c>
      <c r="C24" s="248" t="s">
        <v>2</v>
      </c>
      <c r="D24" s="249">
        <v>0</v>
      </c>
      <c r="E24" s="189"/>
      <c r="F24" s="1"/>
    </row>
    <row r="25" spans="1:6" x14ac:dyDescent="0.25">
      <c r="A25" s="189"/>
      <c r="B25" s="247"/>
      <c r="C25" s="250"/>
      <c r="D25" s="251"/>
      <c r="E25" s="1"/>
      <c r="F25" s="1"/>
    </row>
    <row r="26" spans="1:6" x14ac:dyDescent="0.25">
      <c r="A26" s="189"/>
      <c r="B26" s="252"/>
      <c r="C26" s="253"/>
      <c r="D26" s="254"/>
      <c r="E26" s="1"/>
      <c r="F26" s="1"/>
    </row>
    <row r="27" spans="1:6" x14ac:dyDescent="0.25">
      <c r="A27" s="189"/>
      <c r="B27" s="1"/>
      <c r="C27" s="1"/>
      <c r="D27" s="1"/>
      <c r="E27" s="1"/>
      <c r="F27" s="1"/>
    </row>
    <row r="28" spans="1:6" x14ac:dyDescent="0.25">
      <c r="A28" s="189" t="s">
        <v>1614</v>
      </c>
      <c r="B28" s="233" t="s">
        <v>1615</v>
      </c>
      <c r="C28" s="1"/>
      <c r="D28" s="1"/>
      <c r="E28" s="1"/>
      <c r="F28" s="1"/>
    </row>
    <row r="29" spans="1:6" x14ac:dyDescent="0.25">
      <c r="A29" s="189"/>
      <c r="B29" s="233"/>
      <c r="C29" s="1"/>
      <c r="D29" s="1"/>
      <c r="E29" s="1"/>
      <c r="F29" s="1"/>
    </row>
    <row r="30" spans="1:6" x14ac:dyDescent="0.25">
      <c r="A30" s="189"/>
      <c r="B30" s="1"/>
      <c r="C30" s="1"/>
      <c r="D30" s="1"/>
      <c r="E30" s="255" t="s">
        <v>1612</v>
      </c>
      <c r="F30" s="189"/>
    </row>
    <row r="31" spans="1:6" x14ac:dyDescent="0.25">
      <c r="A31" s="189"/>
      <c r="B31" s="256" t="s">
        <v>1616</v>
      </c>
      <c r="C31" s="257"/>
      <c r="D31" s="258"/>
      <c r="E31" s="259"/>
      <c r="F31" s="1"/>
    </row>
    <row r="32" spans="1:6" x14ac:dyDescent="0.25">
      <c r="A32" s="189"/>
      <c r="B32" s="260" t="s">
        <v>1617</v>
      </c>
      <c r="C32" s="261"/>
      <c r="D32" s="262"/>
      <c r="E32" s="263"/>
      <c r="F32" s="1"/>
    </row>
    <row r="33" spans="1:6" x14ac:dyDescent="0.25">
      <c r="A33" s="189"/>
      <c r="B33" s="264"/>
      <c r="C33" s="265"/>
      <c r="D33" s="266" t="s">
        <v>1618</v>
      </c>
      <c r="E33" s="231"/>
      <c r="F33" s="1"/>
    </row>
    <row r="34" spans="1:6" x14ac:dyDescent="0.25">
      <c r="A34" s="189"/>
      <c r="B34" s="267" t="s">
        <v>890</v>
      </c>
      <c r="C34" s="268" t="s">
        <v>1619</v>
      </c>
      <c r="D34" s="269"/>
      <c r="E34" s="270">
        <v>1</v>
      </c>
      <c r="F34" s="1"/>
    </row>
    <row r="35" spans="1:6" x14ac:dyDescent="0.25">
      <c r="A35" s="189"/>
      <c r="B35" s="238"/>
      <c r="C35" s="271" t="s">
        <v>984</v>
      </c>
      <c r="D35" s="272"/>
      <c r="E35" s="273"/>
      <c r="F35" s="1"/>
    </row>
    <row r="36" spans="1:6" x14ac:dyDescent="0.25">
      <c r="A36" s="189"/>
      <c r="B36" s="238"/>
      <c r="C36" s="271" t="s">
        <v>984</v>
      </c>
      <c r="D36" s="272"/>
      <c r="E36" s="273"/>
      <c r="F36" s="1"/>
    </row>
    <row r="37" spans="1:6" x14ac:dyDescent="0.25">
      <c r="A37" s="189"/>
      <c r="B37" s="274"/>
      <c r="C37" s="275" t="s">
        <v>984</v>
      </c>
      <c r="D37" s="276"/>
      <c r="E37" s="277"/>
      <c r="F37" s="1"/>
    </row>
    <row r="38" spans="1:6" x14ac:dyDescent="0.25">
      <c r="A38" s="189"/>
      <c r="B38" s="278"/>
      <c r="C38" s="265"/>
      <c r="D38" s="266" t="s">
        <v>1620</v>
      </c>
      <c r="E38" s="231"/>
      <c r="F38" s="1"/>
    </row>
    <row r="39" spans="1:6" x14ac:dyDescent="0.25">
      <c r="A39" s="189"/>
      <c r="B39" s="279"/>
      <c r="C39" s="1"/>
      <c r="D39" s="1"/>
      <c r="E39" s="280"/>
      <c r="F39" s="1"/>
    </row>
    <row r="40" spans="1:6" x14ac:dyDescent="0.25">
      <c r="A40" s="189" t="s">
        <v>1621</v>
      </c>
      <c r="B40" s="233" t="s">
        <v>1622</v>
      </c>
      <c r="C40" s="1"/>
      <c r="D40" s="1"/>
      <c r="E40" s="1"/>
      <c r="F40" s="1"/>
    </row>
    <row r="41" spans="1:6" x14ac:dyDescent="0.25">
      <c r="A41" s="189"/>
      <c r="B41" s="1"/>
      <c r="C41" s="1"/>
      <c r="D41" s="1"/>
      <c r="E41" s="1"/>
      <c r="F41" s="1"/>
    </row>
    <row r="42" spans="1:6" x14ac:dyDescent="0.25">
      <c r="A42" s="189"/>
      <c r="B42" s="1"/>
      <c r="C42" s="1"/>
      <c r="D42" s="255" t="s">
        <v>1612</v>
      </c>
      <c r="E42" s="1"/>
      <c r="F42" s="1"/>
    </row>
    <row r="43" spans="1:6" x14ac:dyDescent="0.25">
      <c r="A43" s="189"/>
      <c r="B43" s="281" t="s">
        <v>1623</v>
      </c>
      <c r="C43" s="282"/>
      <c r="D43" s="283">
        <v>0.59759530970793251</v>
      </c>
      <c r="E43" s="1"/>
      <c r="F43" s="1"/>
    </row>
    <row r="44" spans="1:6" x14ac:dyDescent="0.25">
      <c r="A44" s="189"/>
      <c r="B44" s="284" t="s">
        <v>1624</v>
      </c>
      <c r="C44" s="285"/>
      <c r="D44" s="286">
        <v>0.28465326436419564</v>
      </c>
      <c r="E44" s="1"/>
      <c r="F44" s="1"/>
    </row>
    <row r="45" spans="1:6" x14ac:dyDescent="0.25">
      <c r="A45" s="189"/>
      <c r="B45" s="284" t="s">
        <v>1625</v>
      </c>
      <c r="C45" s="285"/>
      <c r="D45" s="286">
        <v>9.1992503264603467E-2</v>
      </c>
      <c r="E45" s="1"/>
      <c r="F45" s="1"/>
    </row>
    <row r="46" spans="1:6" x14ac:dyDescent="0.25">
      <c r="A46" s="189"/>
      <c r="B46" s="284" t="s">
        <v>1626</v>
      </c>
      <c r="C46" s="285"/>
      <c r="D46" s="286">
        <v>1.2651146196823792E-2</v>
      </c>
      <c r="E46" s="1"/>
      <c r="F46" s="1"/>
    </row>
    <row r="47" spans="1:6" x14ac:dyDescent="0.25">
      <c r="A47" s="189"/>
      <c r="B47" s="284" t="s">
        <v>1627</v>
      </c>
      <c r="C47" s="285"/>
      <c r="D47" s="286">
        <v>1.2725202655067816E-2</v>
      </c>
      <c r="E47" s="1"/>
      <c r="F47" s="1"/>
    </row>
    <row r="48" spans="1:6" x14ac:dyDescent="0.25">
      <c r="A48" s="189"/>
      <c r="B48" s="287" t="s">
        <v>1628</v>
      </c>
      <c r="C48" s="288"/>
      <c r="D48" s="289">
        <v>3.8257381137686081E-4</v>
      </c>
      <c r="E48" s="1"/>
      <c r="F48" s="1"/>
    </row>
    <row r="49" spans="1:6" x14ac:dyDescent="0.25">
      <c r="A49" s="189"/>
      <c r="B49" s="1"/>
      <c r="C49" s="1"/>
      <c r="D49" s="1"/>
      <c r="E49" s="1"/>
      <c r="F49" s="1"/>
    </row>
  </sheetData>
  <pageMargins left="0.7" right="0.7" top="0.75" bottom="0.75" header="0.3" footer="0.3"/>
  <pageSetup paperSize="9" scale="69"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97B17-F765-41B2-BF39-115738930722}">
  <sheetPr>
    <tabColor rgb="FFFFFF00"/>
    <pageSetUpPr fitToPage="1"/>
  </sheetPr>
  <dimension ref="A1:H47"/>
  <sheetViews>
    <sheetView topLeftCell="A13" workbookViewId="0">
      <selection activeCell="M26" sqref="M26"/>
    </sheetView>
  </sheetViews>
  <sheetFormatPr defaultColWidth="9.140625" defaultRowHeight="15" x14ac:dyDescent="0.25"/>
  <cols>
    <col min="1" max="1" width="6.7109375" customWidth="1"/>
    <col min="2" max="7" width="12.7109375" customWidth="1"/>
    <col min="8" max="8" width="6.7109375" customWidth="1"/>
  </cols>
  <sheetData>
    <row r="1" spans="1:8" x14ac:dyDescent="0.25">
      <c r="A1" s="225"/>
      <c r="B1" s="226" t="s">
        <v>1506</v>
      </c>
      <c r="C1" s="227"/>
      <c r="D1" s="227"/>
      <c r="E1" s="227"/>
      <c r="F1" s="227"/>
      <c r="G1" s="227"/>
      <c r="H1" s="227"/>
    </row>
    <row r="2" spans="1:8" x14ac:dyDescent="0.25">
      <c r="A2" s="279"/>
      <c r="B2" s="1"/>
      <c r="C2" s="1"/>
      <c r="D2" s="1"/>
      <c r="E2" s="1"/>
      <c r="F2" s="1"/>
      <c r="G2" s="1"/>
      <c r="H2" s="1"/>
    </row>
    <row r="3" spans="1:8" x14ac:dyDescent="0.25">
      <c r="A3" s="279"/>
      <c r="B3" s="228" t="s">
        <v>1507</v>
      </c>
      <c r="C3" s="229" t="s">
        <v>3</v>
      </c>
      <c r="D3" s="230"/>
      <c r="E3" s="231"/>
      <c r="F3" s="1"/>
      <c r="G3" s="1"/>
      <c r="H3" s="1"/>
    </row>
    <row r="4" spans="1:8" x14ac:dyDescent="0.25">
      <c r="A4" s="279"/>
      <c r="B4" s="228" t="s">
        <v>1508</v>
      </c>
      <c r="C4" s="375">
        <v>44985</v>
      </c>
      <c r="D4" s="1" t="s">
        <v>1509</v>
      </c>
      <c r="E4" s="1"/>
      <c r="F4" s="1"/>
      <c r="G4" s="1"/>
      <c r="H4" s="1"/>
    </row>
    <row r="5" spans="1:8" x14ac:dyDescent="0.25">
      <c r="A5" s="279"/>
      <c r="B5" s="1"/>
      <c r="C5" s="1"/>
      <c r="D5" s="1"/>
      <c r="E5" s="1"/>
      <c r="F5" s="1"/>
      <c r="G5" s="1"/>
      <c r="H5" s="1"/>
    </row>
    <row r="6" spans="1:8" x14ac:dyDescent="0.25">
      <c r="A6" s="232">
        <v>6</v>
      </c>
      <c r="B6" s="226" t="s">
        <v>1629</v>
      </c>
      <c r="C6" s="226"/>
      <c r="D6" s="226"/>
      <c r="E6" s="226"/>
      <c r="F6" s="226"/>
      <c r="G6" s="226"/>
      <c r="H6" s="226"/>
    </row>
    <row r="7" spans="1:8" x14ac:dyDescent="0.25">
      <c r="A7" s="189"/>
      <c r="B7" s="1"/>
      <c r="C7" s="1"/>
      <c r="D7" s="1"/>
      <c r="E7" s="1"/>
      <c r="F7" s="1"/>
      <c r="G7" s="1"/>
      <c r="H7" s="1"/>
    </row>
    <row r="8" spans="1:8" x14ac:dyDescent="0.25">
      <c r="A8" s="189"/>
      <c r="B8" s="1"/>
      <c r="C8" s="1"/>
      <c r="D8" s="1"/>
      <c r="E8" s="1"/>
      <c r="F8" s="1"/>
      <c r="G8" s="1"/>
      <c r="H8" s="1"/>
    </row>
    <row r="9" spans="1:8" x14ac:dyDescent="0.25">
      <c r="A9" s="189" t="s">
        <v>1630</v>
      </c>
      <c r="B9" s="233" t="s">
        <v>1631</v>
      </c>
      <c r="C9" s="1"/>
      <c r="D9" s="1"/>
      <c r="E9" s="1"/>
      <c r="F9" s="1"/>
      <c r="G9" s="1"/>
      <c r="H9" s="1"/>
    </row>
    <row r="10" spans="1:8" x14ac:dyDescent="0.25">
      <c r="A10" s="189"/>
      <c r="B10" s="99"/>
      <c r="C10" s="99"/>
      <c r="D10" s="352">
        <f>YEAR(C4)</f>
        <v>2023</v>
      </c>
      <c r="E10" s="353">
        <f>D10-1</f>
        <v>2022</v>
      </c>
      <c r="F10" s="353">
        <f>D10-2</f>
        <v>2021</v>
      </c>
      <c r="G10" s="354">
        <f>D10-3</f>
        <v>2020</v>
      </c>
      <c r="H10" s="1"/>
    </row>
    <row r="11" spans="1:8" x14ac:dyDescent="0.25">
      <c r="A11" s="189"/>
      <c r="B11" s="106" t="s">
        <v>1632</v>
      </c>
      <c r="C11" s="107"/>
      <c r="D11" s="355">
        <v>20250</v>
      </c>
      <c r="E11" s="356">
        <v>18750</v>
      </c>
      <c r="F11" s="356">
        <v>14750</v>
      </c>
      <c r="G11" s="357">
        <v>12750</v>
      </c>
      <c r="H11" s="1"/>
    </row>
    <row r="12" spans="1:8" x14ac:dyDescent="0.25">
      <c r="A12" s="189"/>
      <c r="B12" s="129" t="s">
        <v>1633</v>
      </c>
      <c r="C12" s="130"/>
      <c r="D12" s="358">
        <f>D13-D11</f>
        <v>24490</v>
      </c>
      <c r="E12" s="358">
        <f t="shared" ref="E12:F12" si="0">E13-E11</f>
        <v>26740</v>
      </c>
      <c r="F12" s="358">
        <f t="shared" si="0"/>
        <v>26640</v>
      </c>
      <c r="G12" s="360">
        <f>G13-G11</f>
        <v>24790</v>
      </c>
      <c r="H12" s="1"/>
    </row>
    <row r="13" spans="1:8" x14ac:dyDescent="0.25">
      <c r="A13" s="189"/>
      <c r="B13" s="165" t="s">
        <v>1634</v>
      </c>
      <c r="C13" s="167"/>
      <c r="D13" s="361">
        <f>D21</f>
        <v>44740</v>
      </c>
      <c r="E13" s="362">
        <f>E21</f>
        <v>45490</v>
      </c>
      <c r="F13" s="362">
        <f>F21</f>
        <v>41390</v>
      </c>
      <c r="G13" s="363">
        <f>G21</f>
        <v>37540</v>
      </c>
      <c r="H13" s="1"/>
    </row>
    <row r="14" spans="1:8" x14ac:dyDescent="0.25">
      <c r="A14" s="189"/>
      <c r="B14" s="99"/>
      <c r="C14" s="99"/>
      <c r="D14" s="102"/>
      <c r="E14" s="102"/>
      <c r="F14" s="102"/>
      <c r="G14" s="102"/>
      <c r="H14" s="1"/>
    </row>
    <row r="15" spans="1:8" x14ac:dyDescent="0.25">
      <c r="A15" s="189"/>
      <c r="B15" s="106" t="s">
        <v>1635</v>
      </c>
      <c r="C15" s="107"/>
      <c r="D15" s="364">
        <v>44740</v>
      </c>
      <c r="E15" s="364">
        <v>45490</v>
      </c>
      <c r="F15" s="364">
        <v>41390</v>
      </c>
      <c r="G15" s="365">
        <v>37540</v>
      </c>
      <c r="H15" s="1"/>
    </row>
    <row r="16" spans="1:8" x14ac:dyDescent="0.25">
      <c r="A16" s="189"/>
      <c r="B16" s="129" t="s">
        <v>1636</v>
      </c>
      <c r="C16" s="130"/>
      <c r="D16" s="366">
        <v>0</v>
      </c>
      <c r="E16" s="366">
        <v>0</v>
      </c>
      <c r="F16" s="366">
        <v>0</v>
      </c>
      <c r="G16" s="367">
        <v>0</v>
      </c>
      <c r="H16" s="1"/>
    </row>
    <row r="17" spans="1:8" x14ac:dyDescent="0.25">
      <c r="A17" s="189"/>
      <c r="B17" s="129" t="s">
        <v>1637</v>
      </c>
      <c r="C17" s="130"/>
      <c r="D17" s="366">
        <v>0</v>
      </c>
      <c r="E17" s="366">
        <v>0</v>
      </c>
      <c r="F17" s="368">
        <v>0</v>
      </c>
      <c r="G17" s="369">
        <v>0</v>
      </c>
      <c r="H17" s="1"/>
    </row>
    <row r="18" spans="1:8" x14ac:dyDescent="0.25">
      <c r="A18" s="189"/>
      <c r="B18" s="129" t="s">
        <v>1638</v>
      </c>
      <c r="C18" s="130"/>
      <c r="D18" s="366">
        <v>0</v>
      </c>
      <c r="E18" s="366">
        <v>0</v>
      </c>
      <c r="F18" s="368">
        <v>0</v>
      </c>
      <c r="G18" s="369">
        <v>0</v>
      </c>
      <c r="H18" s="1"/>
    </row>
    <row r="19" spans="1:8" x14ac:dyDescent="0.25">
      <c r="A19" s="189"/>
      <c r="B19" s="291" t="s">
        <v>1639</v>
      </c>
      <c r="C19" s="130"/>
      <c r="D19" s="366">
        <v>0</v>
      </c>
      <c r="E19" s="366">
        <v>0</v>
      </c>
      <c r="F19" s="368">
        <v>0</v>
      </c>
      <c r="G19" s="369">
        <v>0</v>
      </c>
      <c r="H19" s="1"/>
    </row>
    <row r="20" spans="1:8" x14ac:dyDescent="0.25">
      <c r="A20" s="189"/>
      <c r="B20" s="129" t="s">
        <v>99</v>
      </c>
      <c r="C20" s="130"/>
      <c r="D20" s="366">
        <v>0</v>
      </c>
      <c r="E20" s="366">
        <v>0</v>
      </c>
      <c r="F20" s="368">
        <v>0</v>
      </c>
      <c r="G20" s="369">
        <v>0</v>
      </c>
      <c r="H20" s="1"/>
    </row>
    <row r="21" spans="1:8" x14ac:dyDescent="0.25">
      <c r="A21" s="189"/>
      <c r="B21" s="165" t="s">
        <v>1634</v>
      </c>
      <c r="C21" s="167"/>
      <c r="D21" s="370">
        <f>D15</f>
        <v>44740</v>
      </c>
      <c r="E21" s="370">
        <f t="shared" ref="E21:F21" si="1">E15</f>
        <v>45490</v>
      </c>
      <c r="F21" s="370">
        <f t="shared" si="1"/>
        <v>41390</v>
      </c>
      <c r="G21" s="371">
        <f>G15</f>
        <v>37540</v>
      </c>
      <c r="H21" s="1"/>
    </row>
    <row r="22" spans="1:8" x14ac:dyDescent="0.25">
      <c r="A22" s="189"/>
      <c r="B22" s="99"/>
      <c r="C22" s="99"/>
      <c r="D22" s="102"/>
      <c r="E22" s="102"/>
      <c r="F22" s="292"/>
      <c r="G22" s="292"/>
      <c r="H22" s="1"/>
    </row>
    <row r="23" spans="1:8" x14ac:dyDescent="0.25">
      <c r="A23" s="189"/>
      <c r="B23" s="106" t="s">
        <v>248</v>
      </c>
      <c r="C23" s="107"/>
      <c r="D23" s="355">
        <v>44150</v>
      </c>
      <c r="E23" s="356">
        <v>44900</v>
      </c>
      <c r="F23" s="356">
        <v>40800</v>
      </c>
      <c r="G23" s="372">
        <v>36950</v>
      </c>
      <c r="H23" s="1"/>
    </row>
    <row r="24" spans="1:8" x14ac:dyDescent="0.25">
      <c r="A24" s="189"/>
      <c r="B24" s="129" t="s">
        <v>250</v>
      </c>
      <c r="C24" s="130"/>
      <c r="D24" s="358">
        <f>D26-D23-D25</f>
        <v>590</v>
      </c>
      <c r="E24" s="358">
        <f t="shared" ref="E24:F24" si="2">E26-E23-E25</f>
        <v>590</v>
      </c>
      <c r="F24" s="358">
        <f t="shared" si="2"/>
        <v>590</v>
      </c>
      <c r="G24" s="360">
        <f>G26-G23-G25</f>
        <v>590</v>
      </c>
      <c r="H24" s="1"/>
    </row>
    <row r="25" spans="1:8" x14ac:dyDescent="0.25">
      <c r="A25" s="189"/>
      <c r="B25" s="129" t="s">
        <v>99</v>
      </c>
      <c r="C25" s="130"/>
      <c r="D25" s="358">
        <v>0</v>
      </c>
      <c r="E25" s="359">
        <v>0</v>
      </c>
      <c r="F25" s="359">
        <v>0</v>
      </c>
      <c r="G25" s="360">
        <v>0</v>
      </c>
      <c r="H25" s="1"/>
    </row>
    <row r="26" spans="1:8" x14ac:dyDescent="0.25">
      <c r="A26" s="189"/>
      <c r="B26" s="165" t="s">
        <v>1634</v>
      </c>
      <c r="C26" s="167"/>
      <c r="D26" s="362">
        <f>D21</f>
        <v>44740</v>
      </c>
      <c r="E26" s="362">
        <f>E21</f>
        <v>45490</v>
      </c>
      <c r="F26" s="362">
        <f>F21</f>
        <v>41390</v>
      </c>
      <c r="G26" s="363">
        <f>G21</f>
        <v>37540</v>
      </c>
      <c r="H26" s="1"/>
    </row>
    <row r="27" spans="1:8" x14ac:dyDescent="0.25">
      <c r="A27" s="189"/>
      <c r="B27" s="1"/>
      <c r="C27" s="1"/>
      <c r="D27" s="1"/>
      <c r="E27" s="1"/>
      <c r="F27" s="1"/>
      <c r="G27" s="1"/>
      <c r="H27" s="1"/>
    </row>
    <row r="28" spans="1:8" x14ac:dyDescent="0.25">
      <c r="A28" s="189"/>
      <c r="B28" s="1"/>
      <c r="C28" s="1"/>
      <c r="D28" s="1"/>
      <c r="E28" s="1"/>
      <c r="F28" s="1"/>
      <c r="G28" s="1"/>
      <c r="H28" s="1"/>
    </row>
    <row r="29" spans="1:8" x14ac:dyDescent="0.25">
      <c r="A29" s="189" t="s">
        <v>1640</v>
      </c>
      <c r="B29" s="233" t="s">
        <v>1641</v>
      </c>
      <c r="C29" s="1"/>
      <c r="D29" s="1"/>
      <c r="E29" s="1"/>
      <c r="F29" s="1"/>
      <c r="G29" s="1"/>
      <c r="H29" s="1"/>
    </row>
    <row r="30" spans="1:8" x14ac:dyDescent="0.25">
      <c r="A30" s="1"/>
      <c r="B30" s="99"/>
      <c r="C30" s="99"/>
      <c r="D30" s="352">
        <f>D10</f>
        <v>2023</v>
      </c>
      <c r="E30" s="353">
        <f>E10</f>
        <v>2022</v>
      </c>
      <c r="F30" s="353">
        <f>F10</f>
        <v>2021</v>
      </c>
      <c r="G30" s="354">
        <f>G10</f>
        <v>2020</v>
      </c>
      <c r="H30" s="1"/>
    </row>
    <row r="31" spans="1:8" x14ac:dyDescent="0.25">
      <c r="A31" s="189"/>
      <c r="B31" s="106" t="s">
        <v>1632</v>
      </c>
      <c r="C31" s="107"/>
      <c r="D31" s="356">
        <v>2250</v>
      </c>
      <c r="E31" s="356">
        <v>5750</v>
      </c>
      <c r="F31" s="356">
        <v>3000</v>
      </c>
      <c r="G31" s="357">
        <v>1000</v>
      </c>
      <c r="H31" s="1"/>
    </row>
    <row r="32" spans="1:8" x14ac:dyDescent="0.25">
      <c r="A32" s="189"/>
      <c r="B32" s="129" t="s">
        <v>1633</v>
      </c>
      <c r="C32" s="130"/>
      <c r="D32" s="359">
        <f>D33-D31</f>
        <v>0</v>
      </c>
      <c r="E32" s="359">
        <f t="shared" ref="E32:F32" si="3">E33-E31</f>
        <v>6600</v>
      </c>
      <c r="F32" s="359">
        <f t="shared" si="3"/>
        <v>6000</v>
      </c>
      <c r="G32" s="373">
        <f>G33-G31</f>
        <v>4040</v>
      </c>
      <c r="H32" s="1"/>
    </row>
    <row r="33" spans="1:8" x14ac:dyDescent="0.25">
      <c r="A33" s="189"/>
      <c r="B33" s="165" t="s">
        <v>1634</v>
      </c>
      <c r="C33" s="167"/>
      <c r="D33" s="362">
        <f>D41</f>
        <v>2250</v>
      </c>
      <c r="E33" s="362">
        <f t="shared" ref="E33:F33" si="4">E41</f>
        <v>12350</v>
      </c>
      <c r="F33" s="362">
        <f t="shared" si="4"/>
        <v>9000</v>
      </c>
      <c r="G33" s="363">
        <f>G41</f>
        <v>5040</v>
      </c>
      <c r="H33" s="1"/>
    </row>
    <row r="34" spans="1:8" x14ac:dyDescent="0.25">
      <c r="A34" s="189"/>
      <c r="B34" s="99"/>
      <c r="C34" s="99"/>
      <c r="D34" s="102"/>
      <c r="E34" s="102"/>
      <c r="F34" s="102"/>
      <c r="G34" s="102"/>
      <c r="H34" s="1"/>
    </row>
    <row r="35" spans="1:8" x14ac:dyDescent="0.25">
      <c r="A35" s="189"/>
      <c r="B35" s="106" t="s">
        <v>1635</v>
      </c>
      <c r="C35" s="107"/>
      <c r="D35" s="356">
        <v>2250</v>
      </c>
      <c r="E35" s="356">
        <v>12350</v>
      </c>
      <c r="F35" s="356">
        <v>9000</v>
      </c>
      <c r="G35" s="357">
        <v>5040</v>
      </c>
      <c r="H35" s="1"/>
    </row>
    <row r="36" spans="1:8" x14ac:dyDescent="0.25">
      <c r="A36" s="189"/>
      <c r="B36" s="129" t="s">
        <v>1636</v>
      </c>
      <c r="C36" s="130"/>
      <c r="D36" s="359">
        <v>0</v>
      </c>
      <c r="E36" s="359">
        <v>0</v>
      </c>
      <c r="F36" s="359">
        <v>0</v>
      </c>
      <c r="G36" s="360">
        <v>0</v>
      </c>
      <c r="H36" s="1"/>
    </row>
    <row r="37" spans="1:8" x14ac:dyDescent="0.25">
      <c r="A37" s="189"/>
      <c r="B37" s="129" t="s">
        <v>1637</v>
      </c>
      <c r="C37" s="130"/>
      <c r="D37" s="359">
        <v>0</v>
      </c>
      <c r="E37" s="359">
        <v>0</v>
      </c>
      <c r="F37" s="359">
        <v>0</v>
      </c>
      <c r="G37" s="360">
        <v>0</v>
      </c>
      <c r="H37" s="1"/>
    </row>
    <row r="38" spans="1:8" x14ac:dyDescent="0.25">
      <c r="A38" s="189"/>
      <c r="B38" s="129" t="s">
        <v>1638</v>
      </c>
      <c r="C38" s="130"/>
      <c r="D38" s="359">
        <v>0</v>
      </c>
      <c r="E38" s="359">
        <v>0</v>
      </c>
      <c r="F38" s="359">
        <v>0</v>
      </c>
      <c r="G38" s="360">
        <v>0</v>
      </c>
      <c r="H38" s="1"/>
    </row>
    <row r="39" spans="1:8" x14ac:dyDescent="0.25">
      <c r="A39" s="189"/>
      <c r="B39" s="291" t="s">
        <v>1639</v>
      </c>
      <c r="C39" s="130"/>
      <c r="D39" s="359">
        <v>0</v>
      </c>
      <c r="E39" s="359">
        <v>0</v>
      </c>
      <c r="F39" s="359">
        <v>0</v>
      </c>
      <c r="G39" s="360">
        <v>0</v>
      </c>
      <c r="H39" s="1"/>
    </row>
    <row r="40" spans="1:8" x14ac:dyDescent="0.25">
      <c r="A40" s="189"/>
      <c r="B40" s="129" t="s">
        <v>99</v>
      </c>
      <c r="C40" s="130"/>
      <c r="D40" s="359">
        <v>0</v>
      </c>
      <c r="E40" s="359">
        <v>0</v>
      </c>
      <c r="F40" s="359">
        <v>0</v>
      </c>
      <c r="G40" s="373">
        <v>0</v>
      </c>
      <c r="H40" s="1"/>
    </row>
    <row r="41" spans="1:8" x14ac:dyDescent="0.25">
      <c r="A41" s="189"/>
      <c r="B41" s="165" t="s">
        <v>1634</v>
      </c>
      <c r="C41" s="167"/>
      <c r="D41" s="362">
        <f>D35</f>
        <v>2250</v>
      </c>
      <c r="E41" s="362">
        <f>E35</f>
        <v>12350</v>
      </c>
      <c r="F41" s="362">
        <f>F35</f>
        <v>9000</v>
      </c>
      <c r="G41" s="374">
        <f>G35</f>
        <v>5040</v>
      </c>
      <c r="H41" s="1"/>
    </row>
    <row r="42" spans="1:8" x14ac:dyDescent="0.25">
      <c r="A42" s="189"/>
      <c r="B42" s="99"/>
      <c r="C42" s="99"/>
      <c r="D42" s="102"/>
      <c r="E42" s="102"/>
      <c r="F42" s="102"/>
      <c r="G42" s="102"/>
      <c r="H42" s="1"/>
    </row>
    <row r="43" spans="1:8" x14ac:dyDescent="0.25">
      <c r="A43" s="189"/>
      <c r="B43" s="106" t="s">
        <v>248</v>
      </c>
      <c r="C43" s="107"/>
      <c r="D43" s="356">
        <v>2250</v>
      </c>
      <c r="E43" s="356">
        <v>12350</v>
      </c>
      <c r="F43" s="356">
        <v>9000</v>
      </c>
      <c r="G43" s="357">
        <v>5040</v>
      </c>
      <c r="H43" s="1"/>
    </row>
    <row r="44" spans="1:8" x14ac:dyDescent="0.25">
      <c r="A44" s="189"/>
      <c r="B44" s="129" t="s">
        <v>250</v>
      </c>
      <c r="C44" s="130"/>
      <c r="D44" s="359">
        <f>D46-D43-D45</f>
        <v>0</v>
      </c>
      <c r="E44" s="359">
        <f t="shared" ref="E44:F44" si="5">E46-E43-E45</f>
        <v>0</v>
      </c>
      <c r="F44" s="359">
        <f t="shared" si="5"/>
        <v>0</v>
      </c>
      <c r="G44" s="360">
        <f>G46-G43-G45</f>
        <v>0</v>
      </c>
      <c r="H44" s="1"/>
    </row>
    <row r="45" spans="1:8" x14ac:dyDescent="0.25">
      <c r="A45" s="189"/>
      <c r="B45" s="129" t="s">
        <v>99</v>
      </c>
      <c r="C45" s="130"/>
      <c r="D45" s="359">
        <v>0</v>
      </c>
      <c r="E45" s="359">
        <v>0</v>
      </c>
      <c r="F45" s="359">
        <v>0</v>
      </c>
      <c r="G45" s="360">
        <v>0</v>
      </c>
      <c r="H45" s="1"/>
    </row>
    <row r="46" spans="1:8" x14ac:dyDescent="0.25">
      <c r="A46" s="189"/>
      <c r="B46" s="165" t="s">
        <v>1634</v>
      </c>
      <c r="C46" s="167"/>
      <c r="D46" s="362">
        <f>D41</f>
        <v>2250</v>
      </c>
      <c r="E46" s="362">
        <f t="shared" ref="E46:F46" si="6">E41</f>
        <v>12350</v>
      </c>
      <c r="F46" s="362">
        <f t="shared" si="6"/>
        <v>9000</v>
      </c>
      <c r="G46" s="374">
        <f>G41</f>
        <v>5040</v>
      </c>
      <c r="H46" s="1"/>
    </row>
    <row r="47" spans="1:8" x14ac:dyDescent="0.25">
      <c r="A47" s="189"/>
      <c r="B47" s="1"/>
      <c r="C47" s="1"/>
      <c r="D47" s="1"/>
      <c r="E47" s="1"/>
      <c r="F47" s="1"/>
      <c r="G47" s="1"/>
      <c r="H47" s="1"/>
    </row>
  </sheetData>
  <pageMargins left="0.7" right="0.7" top="0.75" bottom="0.75" header="0.3" footer="0.3"/>
  <pageSetup paperSize="9" scale="73" orientation="landscape"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Introduction</vt:lpstr>
      <vt:lpstr>A. HTT General</vt:lpstr>
      <vt:lpstr>B1. HTT Mortgage Assets</vt:lpstr>
      <vt:lpstr>C. HTT Harmonised Glossary</vt:lpstr>
      <vt:lpstr>E. Optional ECB-ECAIs data</vt:lpstr>
      <vt:lpstr>Overview</vt:lpstr>
      <vt:lpstr>Residential</vt:lpstr>
      <vt:lpstr>Covered Bonds</vt:lpstr>
      <vt:lpstr>'A. HTT General'!Print_Area</vt:lpstr>
      <vt:lpstr>'B1. HTT Mortgage Assets'!Print_Area</vt:lpstr>
      <vt:lpstr>'C. HTT Harmonised Glossary'!Print_Area</vt:lpstr>
      <vt:lpstr>'Covered Bonds'!Print_Area</vt:lpstr>
      <vt:lpstr>'E. Optional ECB-ECAIs data'!Print_Area</vt:lpstr>
      <vt:lpstr>Introduction!Print_Area</vt:lpstr>
      <vt:lpstr>Overview!Print_Area</vt:lpstr>
      <vt:lpstr>Residential!Print_Area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D'HAUDT</dc:creator>
  <cp:lastModifiedBy>Jean-Philippe ROUX</cp:lastModifiedBy>
  <cp:lastPrinted>2022-04-21T14:43:48Z</cp:lastPrinted>
  <dcterms:created xsi:type="dcterms:W3CDTF">2020-12-29T15:50:15Z</dcterms:created>
  <dcterms:modified xsi:type="dcterms:W3CDTF">2023-04-04T18:00:08Z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2022-03-21T10:42:28Z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9b83767f-e582-4d11-a5fd-05ecc801b5b4</vt:lpwstr>
  </property>
  <property fmtid="{D5CDD505-2E9C-101B-9397-08002B2CF9AE}" pid="8" name="MSIP_Label_e627e74f-1875-428c-a360-b4a7d3eeca14_ContentBits">
    <vt:lpwstr>0</vt:lpwstr>
  </property>
</Properties>
</file>