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10-31\"/>
    </mc:Choice>
  </mc:AlternateContent>
  <xr:revisionPtr revIDLastSave="0" documentId="8_{9E4928F3-7BF4-4C4A-A57E-D28C756D9BD8}" xr6:coauthVersionLast="47" xr6:coauthVersionMax="47" xr10:uidLastSave="{00000000-0000-0000-0000-000000000000}"/>
  <bookViews>
    <workbookView xWindow="20370" yWindow="-7605"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G32" i="12"/>
  <c r="F32" i="12"/>
  <c r="E32" i="12"/>
  <c r="G21" i="12"/>
  <c r="G26" i="12" s="1"/>
  <c r="G24" i="12" s="1"/>
  <c r="F21" i="12"/>
  <c r="F26" i="12" s="1"/>
  <c r="F24" i="12" s="1"/>
  <c r="E21" i="12"/>
  <c r="E26" i="12" s="1"/>
  <c r="E24" i="12" s="1"/>
  <c r="D21" i="12"/>
  <c r="D13" i="12" s="1"/>
  <c r="D12" i="12" s="1"/>
  <c r="G13" i="12"/>
  <c r="F13" i="12"/>
  <c r="E13" i="12"/>
  <c r="G12" i="12"/>
  <c r="F12" i="12"/>
  <c r="E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N39" i="11" s="1"/>
  <c r="C19" i="11"/>
  <c r="C12" i="11"/>
  <c r="D117" i="10"/>
  <c r="D115" i="10"/>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5" i="10"/>
  <c r="D84" i="10"/>
  <c r="D76" i="10"/>
  <c r="D73" i="10"/>
  <c r="E61" i="10"/>
  <c r="E58" i="10" s="1"/>
  <c r="E57" i="10" s="1"/>
  <c r="F41" i="10"/>
  <c r="E41" i="10"/>
  <c r="C151" i="7"/>
  <c r="C150" i="7"/>
  <c r="C149" i="7"/>
  <c r="C148" i="7"/>
  <c r="C152" i="7" s="1"/>
  <c r="C139" i="7"/>
  <c r="C131" i="7"/>
  <c r="C92" i="7"/>
  <c r="C81" i="7"/>
  <c r="C77" i="7"/>
  <c r="C49" i="7"/>
  <c r="D37" i="7"/>
  <c r="G28" i="7" s="1"/>
  <c r="C37" i="7"/>
  <c r="C19" i="7" s="1"/>
  <c r="G25" i="7"/>
  <c r="F25" i="7"/>
  <c r="G23" i="7"/>
  <c r="F23" i="7"/>
  <c r="C10" i="7"/>
  <c r="C312" i="6"/>
  <c r="D300" i="6"/>
  <c r="C299" i="6"/>
  <c r="C298" i="6"/>
  <c r="C297" i="6"/>
  <c r="C296" i="6"/>
  <c r="C295" i="6"/>
  <c r="C294" i="6"/>
  <c r="D293" i="6"/>
  <c r="F292" i="6"/>
  <c r="C291" i="6"/>
  <c r="D290" i="6"/>
  <c r="C289" i="6"/>
  <c r="C288" i="6"/>
  <c r="G218" i="6"/>
  <c r="C179" i="6"/>
  <c r="F177" i="6" s="1"/>
  <c r="D167" i="6"/>
  <c r="C167" i="6"/>
  <c r="G166" i="6"/>
  <c r="F166" i="6"/>
  <c r="G165" i="6"/>
  <c r="F165" i="6"/>
  <c r="G164" i="6"/>
  <c r="G167" i="6" s="1"/>
  <c r="F164" i="6"/>
  <c r="F167" i="6" s="1"/>
  <c r="C155" i="6"/>
  <c r="F138" i="6" s="1"/>
  <c r="D153" i="6"/>
  <c r="D138" i="6"/>
  <c r="C129" i="6"/>
  <c r="F127" i="6"/>
  <c r="F129" i="6" s="1"/>
  <c r="D127" i="6"/>
  <c r="F112" i="6"/>
  <c r="D112" i="6"/>
  <c r="D129" i="6" s="1"/>
  <c r="G127" i="6" s="1"/>
  <c r="D100" i="6"/>
  <c r="G99" i="6" s="1"/>
  <c r="C100" i="6"/>
  <c r="F99" i="6" s="1"/>
  <c r="G96" i="6"/>
  <c r="F96" i="6"/>
  <c r="G94" i="6"/>
  <c r="F94" i="6"/>
  <c r="D77" i="6"/>
  <c r="C77" i="6"/>
  <c r="G76" i="6"/>
  <c r="F76" i="6"/>
  <c r="G75" i="6"/>
  <c r="F75" i="6"/>
  <c r="G74" i="6"/>
  <c r="F74" i="6"/>
  <c r="G73" i="6"/>
  <c r="F73" i="6"/>
  <c r="G72" i="6"/>
  <c r="F72" i="6"/>
  <c r="G71" i="6"/>
  <c r="F71" i="6"/>
  <c r="G70" i="6"/>
  <c r="G77" i="6" s="1"/>
  <c r="F70" i="6"/>
  <c r="F77" i="6" s="1"/>
  <c r="C56" i="6"/>
  <c r="D45" i="6"/>
  <c r="F162" i="7" l="1"/>
  <c r="F158" i="7"/>
  <c r="F150" i="7" s="1"/>
  <c r="F154" i="7"/>
  <c r="F148" i="7" s="1"/>
  <c r="F156" i="7"/>
  <c r="F155" i="7"/>
  <c r="F161" i="7"/>
  <c r="F157" i="7"/>
  <c r="F153" i="7"/>
  <c r="F160" i="7"/>
  <c r="F159" i="7"/>
  <c r="O36" i="11"/>
  <c r="O32" i="11"/>
  <c r="O30" i="11"/>
  <c r="O26" i="11"/>
  <c r="O38" i="11"/>
  <c r="O34" i="11"/>
  <c r="O28" i="11"/>
  <c r="G153" i="6"/>
  <c r="O27" i="11"/>
  <c r="O31" i="11"/>
  <c r="O35" i="11"/>
  <c r="F155" i="6"/>
  <c r="O29" i="11"/>
  <c r="O33" i="11"/>
  <c r="O37" i="11"/>
  <c r="F98" i="6"/>
  <c r="C42" i="7"/>
  <c r="D155" i="6"/>
  <c r="G138" i="6" s="1"/>
  <c r="G27" i="7"/>
  <c r="D26" i="12"/>
  <c r="D24" i="12" s="1"/>
  <c r="D33" i="12"/>
  <c r="D32" i="12" s="1"/>
  <c r="C58" i="6"/>
  <c r="F93" i="6"/>
  <c r="F95" i="6"/>
  <c r="F97" i="6"/>
  <c r="G112" i="6"/>
  <c r="G129" i="6" s="1"/>
  <c r="F153" i="6"/>
  <c r="F174" i="6"/>
  <c r="F179" i="6" s="1"/>
  <c r="C187" i="6"/>
  <c r="F187" i="6" s="1"/>
  <c r="C217" i="6"/>
  <c r="F22" i="7"/>
  <c r="F24" i="7"/>
  <c r="F26" i="7"/>
  <c r="F28" i="7"/>
  <c r="E10" i="12"/>
  <c r="E30" i="12" s="1"/>
  <c r="C193" i="6"/>
  <c r="F27" i="7"/>
  <c r="G98" i="6"/>
  <c r="D30" i="12"/>
  <c r="G93" i="6"/>
  <c r="G95" i="6"/>
  <c r="G97" i="6"/>
  <c r="G22" i="7"/>
  <c r="G24" i="7"/>
  <c r="G26" i="7"/>
  <c r="F10" i="12"/>
  <c r="F30" i="12" s="1"/>
  <c r="F41" i="7" l="1"/>
  <c r="C39" i="7"/>
  <c r="F39" i="7" s="1"/>
  <c r="F40" i="7"/>
  <c r="O39" i="11"/>
  <c r="G37" i="7"/>
  <c r="F37" i="7"/>
  <c r="F100" i="6"/>
  <c r="G100" i="6"/>
  <c r="C207" i="6"/>
  <c r="C208" i="6" s="1"/>
  <c r="F193" i="6"/>
  <c r="F207" i="6" s="1"/>
  <c r="F208" i="6" s="1"/>
  <c r="C220" i="6"/>
  <c r="F217" i="6"/>
  <c r="G217" i="6"/>
  <c r="G220" i="6" s="1"/>
  <c r="F54" i="6"/>
  <c r="F58" i="6" s="1"/>
  <c r="F218" i="6"/>
  <c r="C38" i="6"/>
  <c r="G155" i="6"/>
  <c r="F151" i="7"/>
  <c r="F149" i="7"/>
  <c r="F152" i="7" s="1"/>
  <c r="F56" i="6"/>
  <c r="F42" i="7" l="1"/>
  <c r="F220" i="6"/>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<sst xmlns="http://schemas.openxmlformats.org/spreadsheetml/2006/main" count="1446" uniqueCount="1121">
  <si>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</si>
  <si>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</si>
  <si>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</si>
  <si>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</si>
  <si>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31/10/22</t>
  </si>
  <si>
    <t>Cut-off Date: 31/10/22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</si>
  <si>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</si>
  <si>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</si>
  <si>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</si>
  <si>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</si>
  <si>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</si>
  <si>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</si>
  <si>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</si>
  <si>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</si>
  <si>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</si>
  <si>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</si>
  <si>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</si>
  <si>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</si>
  <si>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</si>
  <si>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</si>
  <si>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</si>
  <si>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</si>
  <si>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</si>
  <si>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</si>
  <si>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</si>
  <si>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</si>
  <si>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</si>
  <si>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</si>
  <si>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</si>
  <si>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</si>
  <si>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</si>
  <si>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</si>
  <si>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</si>
  <si>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</si>
  <si>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31/10/22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</si>
  <si>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</si>
  <si>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</si>
  <si>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</si>
  <si>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</si>
  <si>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</si>
  <si>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</si>
  <si>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</si>
  <si>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</si>
  <si>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</si>
  <si>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</si>
  <si>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</si>
  <si>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</si>
  <si>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</si>
  <si>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</si>
  <si>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</si>
  <si>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</si>
  <si>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</si>
  <si>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</si>
  <si>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</si>
  <si>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</si>
  <si>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</si>
  <si>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</si>
  <si>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</si>
  <si>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</si>
  <si>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</si>
  <si>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</si>
  <si>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</si>
  <si>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</si>
  <si>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</si>
  <si>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</si>
  <si>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</si>
  <si>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</si>
  <si>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</si>
  <si>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</si>
  <si>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</si>
  <si>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</si>
  <si>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</si>
  <si>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</si>
  <si>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</si>
  <si>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</si>
  <si>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</si>
  <si>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</si>
  <si>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</si>
  <si>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</si>
  <si>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</si>
  <si>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</si>
  <si>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</si>
  <si>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</si>
  <si>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</si>
  <si>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</si>
  <si>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</si>
  <si>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</si>
  <si>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</si>
  <si>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</si>
  <si>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</si>
  <si>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</si>
  <si>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</si>
  <si>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</si>
  <si>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</si>
  <si>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</si>
  <si>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</si>
  <si>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</si>
  <si>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</si>
  <si>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</si>
  <si>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</si>
  <si>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</si>
  <si>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</si>
  <si>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</si>
  <si>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</si>
  <si>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</si>
  <si>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</si>
  <si>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</si>
  <si>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</si>
  <si>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</si>
  <si>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</si>
  <si>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</si>
  <si>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</si>
  <si>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</si>
  <si>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</si>
  <si>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</si>
  <si>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</si>
  <si>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</si>
  <si>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</si>
  <si>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</si>
  <si>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</si>
  <si>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</si>
  <si>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</si>
  <si>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</si>
  <si>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</si>
  <si>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</si>
  <si>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</si>
  <si>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</si>
  <si>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</si>
  <si>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</si>
  <si>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</si>
  <si>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</si>
  <si>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</si>
  <si>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</si>
  <si>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</si>
  <si>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</si>
  <si>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</si>
  <si>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</si>
  <si>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</si>
  <si>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</si>
  <si>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</si>
  <si>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</si>
  <si>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</si>
  <si>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</si>
  <si>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</si>
  <si>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</si>
  <si>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</si>
  <si>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</si>
  <si>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</si>
  <si>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</si>
  <si>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</si>
  <si>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</si>
  <si>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</si>
  <si>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</si>
  <si>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</si>
  <si>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</si>
  <si>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</si>
  <si>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</si>
  <si>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</si>
  <si>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</si>
  <si>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</si>
  <si>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</si>
  <si>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</si>
  <si>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</si>
  <si>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</si>
  <si>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</si>
  <si>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</si>
  <si>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</si>
  <si>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</si>
  <si>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</si>
  <si>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</si>
  <si>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</si>
  <si>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</si>
  <si>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</si>
  <si>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</si>
  <si>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</si>
  <si>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</si>
  <si>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</si>
  <si>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</si>
  <si>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</si>
  <si>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</si>
  <si>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</si>
  <si>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</si>
  <si>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</si>
  <si>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</si>
  <si>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</si>
  <si>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</si>
  <si>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</si>
  <si>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</si>
  <si>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</si>
  <si>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</si>
  <si>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</si>
  <si>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</si>
  <si>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</si>
  <si>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</si>
  <si>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</si>
  <si>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</si>
  <si>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</si>
  <si>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</si>
  <si>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</si>
  <si>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</si>
  <si>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</si>
  <si>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</si>
  <si>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</si>
  <si>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</si>
  <si>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</si>
  <si>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</si>
  <si>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</si>
  <si>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</si>
  <si>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</si>
  <si>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</si>
  <si>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</si>
  <si>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</si>
  <si>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</si>
  <si>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</si>
  <si>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</si>
  <si>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</si>
  <si>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</si>
  <si>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</si>
  <si>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</si>
  <si>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</si>
  <si>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</si>
  <si>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</si>
  <si>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</si>
  <si>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</si>
  <si>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</si>
  <si>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</si>
  <si>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</si>
  <si>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</si>
  <si>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</si>
  <si>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</si>
  <si>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</si>
  <si>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</si>
  <si>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</si>
  <si>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</si>
  <si>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</si>
  <si>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</si>
  <si>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</si>
  <si>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</si>
  <si>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</si>
  <si>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</si>
  <si>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</si>
  <si>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</si>
  <si>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</si>
  <si>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</si>
  <si>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</si>
  <si>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</si>
  <si>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</si>
  <si>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</si>
  <si>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</si>
  <si>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</si>
  <si>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</si>
  <si>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</si>
  <si>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</si>
  <si>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</si>
  <si>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</si>
  <si>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</si>
  <si>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</si>
  <si>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</si>
  <si>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</si>
  <si>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</si>
  <si>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</si>
  <si>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</si>
  <si>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</si>
  <si>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</si>
  <si>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</si>
  <si>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</si>
  <si>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</si>
  <si>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</si>
  <si>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</si>
  <si>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</si>
  <si>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</si>
  <si>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</si>
  <si>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</si>
  <si>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</si>
  <si>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</si>
  <si>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</si>
  <si>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</si>
  <si>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</si>
  <si>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</si>
  <si>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</si>
  <si>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</si>
  <si>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</si>
  <si>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</si>
  <si>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</si>
  <si>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</si>
  <si>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</si>
  <si>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</si>
  <si>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</si>
  <si>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</si>
  <si>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</si>
  <si>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</si>
  <si>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</si>
  <si>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</si>
  <si>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</si>
  <si>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</si>
  <si>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</si>
  <si>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</si>
  <si>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</si>
  <si>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</si>
  <si>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</si>
  <si>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</si>
  <si>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</si>
  <si>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</si>
  <si>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</si>
  <si>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</si>
  <si>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</si>
  <si>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</si>
  <si>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</si>
  <si>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</si>
  <si>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</si>
  <si>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</si>
  <si>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</si>
  <si>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</si>
  <si>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</si>
  <si>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</si>
  <si>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</si>
  <si>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</si>
  <si>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</si>
  <si>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</si>
  <si>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</si>
  <si>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</si>
  <si>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</si>
  <si>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</si>
  <si>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</si>
  <si>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</si>
  <si>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</si>
  <si>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</si>
  <si>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</si>
  <si>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</si>
  <si>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</si>
  <si>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</si>
  <si>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</si>
  <si>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</si>
  <si>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</si>
  <si>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</si>
  <si>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</si>
  <si>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</si>
  <si>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</si>
  <si>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</si>
  <si>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</si>
  <si>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</si>
  <si>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</si>
  <si>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</si>
  <si>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</si>
  <si>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</si>
  <si>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</si>
  <si>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</si>
  <si>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</si>
  <si>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</si>
  <si>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</si>
  <si>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</si>
  <si>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</si>
  <si>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</si>
  <si>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</si>
  <si>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</si>
  <si>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</si>
  <si>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</si>
  <si>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</si>
  <si>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</si>
  <si>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</si>
  <si>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</si>
  <si>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</si>
  <si>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</si>
  <si>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</si>
  <si>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</si>
  <si>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</si>
  <si>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</si>
  <si>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</si>
  <si>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</si>
  <si>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</si>
  <si>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</si>
  <si>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</si>
  <si>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</si>
  <si>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</si>
  <si>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</si>
  <si>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</si>
  <si>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</si>
  <si>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</si>
  <si>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</si>
  <si>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</si>
  <si>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</si>
  <si>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</si>
  <si>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</si>
  <si>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</si>
  <si>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</si>
  <si>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</si>
  <si>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</si>
  <si>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</si>
  <si>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</si>
  <si>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</si>
  <si>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</si>
  <si>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</si>
  <si>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</si>
  <si>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</si>
  <si>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</si>
  <si>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</si>
  <si>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</si>
  <si>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</si>
  <si>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</si>
  <si>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</si>
  <si>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</si>
  <si>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</si>
  <si>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</si>
  <si>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</si>
  <si>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</si>
  <si>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</si>
  <si>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</si>
  <si>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</si>
  <si>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</si>
  <si>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</si>
  <si>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</si>
  <si>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</si>
  <si>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</si>
  <si>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</si>
  <si>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</si>
  <si>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</si>
  <si>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</si>
  <si>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</si>
  <si>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</si>
  <si>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</si>
  <si>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</si>
  <si>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</si>
  <si>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</si>
  <si>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</si>
  <si>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</si>
  <si>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</si>
  <si>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</si>
  <si>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</si>
  <si>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</si>
  <si>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</si>
  <si>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</si>
  <si>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</si>
  <si>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</si>
  <si>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</si>
  <si>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</si>
  <si>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</si>
  <si>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</si>
  <si>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</si>
  <si>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</si>
  <si>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</si>
  <si>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</si>
  <si>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</si>
  <si>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</si>
  <si>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</si>
  <si>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</si>
  <si>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</si>
  <si>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</si>
  <si>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</si>
  <si>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</si>
  <si>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</si>
  <si>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</si>
  <si>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</si>
  <si>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</si>
  <si>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</si>
  <si>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</si>
  <si>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</si>
  <si>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</si>
  <si>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</si>
  <si>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</si>
  <si>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</si>
  <si>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</si>
  <si>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</si>
  <si>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</si>
  <si>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</si>
  <si>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</si>
  <si>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</si>
  <si>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</si>
  <si>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</si>
  <si>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</si>
  <si>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</si>
  <si>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</si>
  <si>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</si>
  <si>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</si>
  <si>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</si>
  <si>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</si>
  <si>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</si>
  <si>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</si>
  <si>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</si>
  <si>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</si>
  <si>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</si>
  <si>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</si>
  <si>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</si>
  <si>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</si>
  <si>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</si>
  <si>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</si>
  <si>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</si>
  <si>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</si>
  <si>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</si>
  <si>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</si>
  <si>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</si>
  <si>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</si>
  <si>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</si>
  <si>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</si>
  <si>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</si>
  <si>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</si>
  <si>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</si>
  <si>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</si>
  <si>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</si>
  <si>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</si>
  <si>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</si>
  <si>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</si>
  <si>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</si>
  <si>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</si>
  <si>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</si>
  <si>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</si>
  <si>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</si>
  <si>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</si>
  <si>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</si>
  <si>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</si>
  <si>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</si>
  <si>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</si>
  <si>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</si>
  <si>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</si>
  <si>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</si>
  <si>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</si>
  <si>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</si>
  <si>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</si>
  <si>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</si>
  <si>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</si>
  <si>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</si>
  <si>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</si>
  <si>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</si>
  <si>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</si>
  <si>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</si>
  <si>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</si>
  <si>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</si>
  <si>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</si>
  <si>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</si>
  <si>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</si>
  <si>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</si>
  <si>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</si>
  <si>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</si>
  <si>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</si>
  <si>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</si>
  <si>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</si>
  <si>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</si>
  <si>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</si>
  <si>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</si>
  <si>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</si>
  <si>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</si>
  <si>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</si>
  <si>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</si>
  <si>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</si>
  <si>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</si>
  <si>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</si>
  <si>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</si>
  <si>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</si>
  <si>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</si>
  <si>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</si>
  <si>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</si>
  <si>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</si>
  <si>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</si>
  <si>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</si>
  <si>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</si>
  <si>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</si>
  <si>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</si>
  <si>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</si>
  <si>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</si>
  <si>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</si>
  <si>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</si>
  <si>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</si>
  <si>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</si>
  <si>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</si>
  <si>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</si>
  <si>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</si>
  <si>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</si>
  <si>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</si>
  <si>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</si>
  <si>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</si>
  <si>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</si>
  <si>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</si>
  <si>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</si>
  <si>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</si>
  <si>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</si>
  <si>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</si>
  <si>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</si>
  <si>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</si>
  <si>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</si>
  <si>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</si>
  <si>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</si>
  <si>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</si>
  <si>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</si>
  <si>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</si>
  <si>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</si>
  <si>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</si>
  <si>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</si>
  <si>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</si>
  <si>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</si>
  <si>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</si>
  <si>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</si>
  <si>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</si>
  <si>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</si>
  <si>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</si>
  <si>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</si>
  <si>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</si>
  <si>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</si>
  <si>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</si>
  <si>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</si>
  <si>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</si>
  <si>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</si>
  <si>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</si>
  <si>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</si>
  <si>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</si>
  <si>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</si>
  <si>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</si>
  <si>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</si>
  <si>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</si>
  <si>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</si>
  <si>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</si>
  <si>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</si>
  <si>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</si>
  <si>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</si>
  <si>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</si>
  <si>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</si>
  <si>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</si>
  <si>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</si>
  <si>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</si>
  <si>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</si>
  <si>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</si>
  <si>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</si>
  <si>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</si>
  <si>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</si>
  <si>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</si>
  <si>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</si>
  <si>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</si>
  <si>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</si>
  <si>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</si>
  <si>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</si>
  <si>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</si>
  <si>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</si>
  <si>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</si>
  <si>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</si>
  <si>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</si>
  <si>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</si>
  <si>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</si>
  <si>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</si>
  <si>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</si>
  <si>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</si>
  <si>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</si>
  <si>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</si>
  <si>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</si>
  <si>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</si>
  <si>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</si>
  <si>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</si>
  <si>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</si>
  <si>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</si>
  <si>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</si>
  <si>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</si>
  <si>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</si>
  <si>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</si>
  <si>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</si>
  <si>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</si>
  <si>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</si>
  <si>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</si>
  <si>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</si>
  <si>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</si>
  <si>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</si>
  <si>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</si>
  <si>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</si>
  <si>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</si>
  <si>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</si>
  <si>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</si>
  <si>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</si>
  <si>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</si>
  <si>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</si>
  <si>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</si>
  <si>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</si>
  <si>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</si>
  <si>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</si>
  <si>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</si>
  <si>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</si>
  <si>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</si>
  <si>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</si>
  <si>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</si>
  <si>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</si>
  <si>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</si>
  <si>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</si>
  <si>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</si>
  <si>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</si>
  <si>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</si>
  <si>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</si>
  <si>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</si>
  <si>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</si>
  <si>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</si>
  <si>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</si>
  <si>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</si>
  <si>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</si>
  <si>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</si>
  <si>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</si>
  <si>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</si>
  <si>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</si>
  <si>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</si>
  <si>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</si>
  <si>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</si>
  <si>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</si>
  <si>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</si>
  <si>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</si>
  <si>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</si>
  <si>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</si>
  <si>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</si>
  <si>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</si>
  <si>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</si>
  <si>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</si>
  <si>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</si>
  <si>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</si>
  <si>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</si>
  <si>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</si>
  <si>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</si>
  <si>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</si>
  <si>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</si>
  <si>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</si>
  <si>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</si>
  <si>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</si>
  <si>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</si>
  <si>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</si>
  <si>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</si>
  <si>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</si>
  <si>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</si>
  <si>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</si>
  <si>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</si>
  <si>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</si>
  <si>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</si>
  <si>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</si>
  <si>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</si>
  <si>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</si>
  <si>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</si>
  <si>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</si>
  <si>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</si>
  <si>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</si>
  <si>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</si>
  <si>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</si>
  <si>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</si>
  <si>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</si>
  <si>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</si>
  <si>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</si>
  <si>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</si>
  <si>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</si>
  <si>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</si>
  <si>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</si>
  <si>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</si>
  <si>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</si>
  <si>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</si>
  <si>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</si>
  <si>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</si>
  <si>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</si>
  <si>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</si>
  <si>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</si>
  <si>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</si>
  <si>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</si>
  <si>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</si>
  <si>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</si>
  <si>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</si>
  <si>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</si>
  <si>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</si>
  <si>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</si>
  <si>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</si>
  <si>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</si>
  <si>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</si>
  <si>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</si>
  <si>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</si>
  <si>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</si>
  <si>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</si>
  <si>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</si>
  <si>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</si>
  <si>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</si>
  <si>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</si>
  <si>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</si>
  <si>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</si>
  <si>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</si>
  <si>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</si>
  <si>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</si>
  <si>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</si>
  <si>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</si>
  <si>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</si>
  <si>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</si>
  <si>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</si>
  <si>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</si>
  <si>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</si>
  <si>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</si>
  <si>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</si>
  <si>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</si>
  <si>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</si>
  <si>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</si>
  <si>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</si>
  <si>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</si>
  <si>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</si>
  <si>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</si>
  <si>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</si>
  <si>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</si>
  <si>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</si>
  <si>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</si>
  <si>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</si>
  <si>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</si>
  <si>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</si>
  <si>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</si>
  <si>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</si>
  <si>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</si>
  <si>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</si>
  <si>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</si>
  <si>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</si>
  <si>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</si>
  <si>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</si>
  <si>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</si>
  <si>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</si>
  <si>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</si>
  <si>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</si>
  <si>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</si>
  <si>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</si>
  <si>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</si>
  <si>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</si>
  <si>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</si>
  <si>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</si>
  <si>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</si>
  <si>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</si>
  <si>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</si>
  <si>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</si>
  <si>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</si>
  <si>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</si>
  <si>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</si>
  <si>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</si>
  <si>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</si>
  <si>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</si>
  <si>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</si>
  <si>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</si>
  <si>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</si>
  <si>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</si>
  <si>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</si>
  <si>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</si>
  <si>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</si>
  <si>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</si>
  <si>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</si>
  <si>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</si>
  <si>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</si>
  <si>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</si>
  <si>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</si>
  <si>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</si>
  <si>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</si>
  <si>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</si>
  <si>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</si>
  <si>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</si>
  <si>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</si>
  <si>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</si>
  <si>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</si>
  <si>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</si>
  <si>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</si>
  <si>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</si>
  <si>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</si>
  <si>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</si>
  <si>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</si>
  <si>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</si>
  <si>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</si>
  <si>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</si>
  <si>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</si>
  <si>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</si>
  <si>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</si>
  <si>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</si>
  <si>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</si>
  <si>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</si>
  <si>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</si>
  <si>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</si>
  <si>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</si>
  <si>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</si>
  <si>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</si>
  <si>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</si>
  <si>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</si>
  <si>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</si>
  <si>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</si>
  <si>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</si>
  <si>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</si>
  <si>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</si>
  <si>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</si>
  <si>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</si>
  <si>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</si>
  <si>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</si>
  <si>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</si>
  <si>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</si>
  <si>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</si>
  <si>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</si>
  <si>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</si>
  <si>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</si>
  <si>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</si>
  <si>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</si>
  <si>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</si>
  <si>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</si>
  <si>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</si>
  <si>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</si>
  <si>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</si>
  <si>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</si>
  <si>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</si>
  <si>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</si>
  <si>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</si>
  <si>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</si>
  <si>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</si>
  <si>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</si>
  <si>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</si>
  <si>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</si>
  <si>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</si>
  <si>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</si>
  <si>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</si>
  <si>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</si>
  <si>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</si>
  <si>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</si>
  <si>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</si>
  <si>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</si>
  <si>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</si>
  <si>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</si>
  <si>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</si>
  <si>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</si>
  <si>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</si>
  <si>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</si>
  <si>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</si>
  <si>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</si>
  <si>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</si>
  <si>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</si>
  <si>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</si>
  <si>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</si>
  <si>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</si>
  <si>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</si>
  <si>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</si>
  <si>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</si>
  <si>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</si>
  <si>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</si>
  <si>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</si>
  <si>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</si>
  <si>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</si>
  <si>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</si>
  <si>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</si>
  <si>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</si>
  <si>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</si>
  <si>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</si>
  <si>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</si>
  <si>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</si>
  <si>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</si>
  <si>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</si>
  <si>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</si>
  <si>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</si>
  <si>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</si>
  <si>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</si>
  <si>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</si>
  <si>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</si>
  <si>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</si>
  <si>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</si>
  <si>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</si>
  <si>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</si>
  <si>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</si>
  <si>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</si>
  <si>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</si>
  <si>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</si>
  <si>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</si>
  <si>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</si>
  <si>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</si>
  <si>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</si>
  <si>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</si>
  <si>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</si>
  <si>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</si>
  <si>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</si>
  <si>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</si>
  <si>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</si>
  <si>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</si>
  <si>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</si>
  <si>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</si>
  <si>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</si>
  <si>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</si>
  <si>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</si>
  <si>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</si>
  <si>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</si>
  <si>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</si>
  <si>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</si>
  <si>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</si>
  <si>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</si>
  <si>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</si>
  <si>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</si>
  <si>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</si>
  <si>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</si>
  <si>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</si>
  <si>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</si>
  <si>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</si>
  <si>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</si>
  <si>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</si>
  <si>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</si>
  <si>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</si>
  <si>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</si>
  <si>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</si>
  <si>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</si>
  <si>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</si>
  <si>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</si>
  <si>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</si>
  <si>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</si>
  <si>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</si>
  <si>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</si>
  <si>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</si>
  <si>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</si>
  <si>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</si>
  <si>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</si>
  <si>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</si>
  <si>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</si>
  <si>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</si>
  <si>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</si>
  <si>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</si>
  <si>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</si>
  <si>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</si>
  <si>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</si>
  <si>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</si>
  <si>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</si>
  <si>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</si>
  <si>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</si>
  <si>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</si>
  <si>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</si>
  <si>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</si>
  <si>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</si>
  <si>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</si>
  <si>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</si>
  <si>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</si>
  <si>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</si>
  <si>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</si>
  <si>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</si>
  <si>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</si>
  <si>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</si>
  <si>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</si>
  <si>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</si>
  <si>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</si>
  <si>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</si>
  <si>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</si>
  <si>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</si>
  <si>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</si>
  <si>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</si>
  <si>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</si>
  <si>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</si>
  <si>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</si>
  <si>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</si>
  <si>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</si>
  <si>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</si>
  <si>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</si>
  <si>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</si>
  <si>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</si>
  <si>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</si>
  <si>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</si>
  <si>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</si>
  <si>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</si>
  <si>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</si>
  <si>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</si>
  <si>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</si>
  <si>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</si>
  <si>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</si>
  <si>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</si>
  <si>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</si>
  <si>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</si>
  <si>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</si>
  <si>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</si>
  <si>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CPR=1.12%;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</si>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</sst>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88">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K43" sqref="K43"/>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7" t="s">
        <v>1</v>
      </c>
      <c r="F6" s="377"/>
      <c r="G6" s="37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8" t="s">
        <v>7</v>
      </c>
      <c r="E24" s="379" t="s">
        <v>8</v>
      </c>
      <c r="F24" s="379"/>
      <c r="G24" s="379"/>
      <c r="H24" s="379"/>
      <c r="I24" s="8"/>
      <c r="J24" s="9"/>
    </row>
    <row r="25" spans="2:10" x14ac:dyDescent="0.25">
      <c r="B25" s="7"/>
      <c r="C25" s="8"/>
      <c r="D25" s="8"/>
      <c r="H25" s="8"/>
      <c r="I25" s="8"/>
      <c r="J25" s="9"/>
    </row>
    <row r="26" spans="2:10" x14ac:dyDescent="0.25">
      <c r="B26" s="7"/>
      <c r="C26" s="8"/>
      <c r="D26" s="378" t="s">
        <v>9</v>
      </c>
      <c r="E26" s="379" t="s">
        <v>8</v>
      </c>
      <c r="F26" s="379"/>
      <c r="G26" s="379"/>
      <c r="H26" s="379"/>
      <c r="I26" s="8"/>
      <c r="J26" s="9"/>
    </row>
    <row r="27" spans="2:10" x14ac:dyDescent="0.25">
      <c r="B27" s="7"/>
      <c r="C27" s="8"/>
      <c r="D27" s="16"/>
      <c r="E27" s="16"/>
      <c r="F27" s="16"/>
      <c r="G27" s="16"/>
      <c r="H27" s="16"/>
      <c r="I27" s="8"/>
      <c r="J27" s="9"/>
    </row>
    <row r="28" spans="2:10" x14ac:dyDescent="0.25">
      <c r="B28" s="7"/>
      <c r="C28" s="8"/>
      <c r="D28" s="378" t="s">
        <v>10</v>
      </c>
      <c r="E28" s="379" t="s">
        <v>8</v>
      </c>
      <c r="F28" s="379"/>
      <c r="G28" s="379"/>
      <c r="H28" s="379"/>
      <c r="I28" s="8"/>
      <c r="J28" s="9"/>
    </row>
    <row r="29" spans="2:10" x14ac:dyDescent="0.25">
      <c r="B29" s="7"/>
      <c r="C29" s="8"/>
      <c r="I29" s="8"/>
      <c r="J29" s="9"/>
    </row>
    <row r="30" spans="2:10" x14ac:dyDescent="0.25">
      <c r="B30" s="7"/>
      <c r="C30" s="8"/>
      <c r="D30" s="375" t="s">
        <v>11</v>
      </c>
      <c r="E30" s="376"/>
      <c r="F30" s="376"/>
      <c r="G30" s="376"/>
      <c r="H30" s="37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228" workbookViewId="0">
      <selection activeCell="D44" sqref="D44"/>
    </sheetView>
  </sheetViews>
  <sheetFormatPr defaultColWidth="9.140625" defaultRowHeight="15" outlineLevelRow="1" x14ac:dyDescent="0.25"/>
  <cols>
    <col min="1" max="1" width="13.28515625" customWidth="1"/>
    <col min="2" max="2" width="59.5703125" bestFit="1" customWidth="1"/>
    <col min="3" max="3" width="39.140625" customWidth="1"/>
    <col min="4" max="4" width="27.5703125" bestFit="1" customWidth="1"/>
    <col min="5" max="5" width="6.7109375" customWidth="1"/>
    <col min="6" max="6" width="24.4257812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0" t="s">
        <v>31</v>
      </c>
      <c r="D16" s="380"/>
      <c r="E16" s="380"/>
      <c r="F16" s="380"/>
      <c r="G16" s="380"/>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7"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17073.428242582853</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0.25966058332703623</v>
      </c>
      <c r="E45" s="50"/>
      <c r="F45" s="50">
        <v>7.4999999999999997E-2</v>
      </c>
      <c r="G45" s="266"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16022.882619919901</v>
      </c>
      <c r="D54" s="26"/>
      <c r="E54" s="52"/>
      <c r="F54" s="53">
        <f>C54/C$58</f>
        <v>0.93846897016014719</v>
      </c>
      <c r="G54" s="54"/>
    </row>
    <row r="55" spans="1:7" x14ac:dyDescent="0.25">
      <c r="A55" s="26" t="s">
        <v>94</v>
      </c>
      <c r="B55" s="40" t="s">
        <v>95</v>
      </c>
      <c r="C55" s="47"/>
      <c r="D55" s="26"/>
      <c r="E55" s="52"/>
      <c r="F55" s="53"/>
      <c r="G55" s="54"/>
    </row>
    <row r="56" spans="1:7" x14ac:dyDescent="0.25">
      <c r="A56" s="26" t="s">
        <v>96</v>
      </c>
      <c r="B56" s="40" t="s">
        <v>97</v>
      </c>
      <c r="C56" s="47">
        <f>C179</f>
        <v>1050.5456226629533</v>
      </c>
      <c r="D56" s="26"/>
      <c r="E56" s="52"/>
      <c r="F56" s="53">
        <f>C56/C$58</f>
        <v>6.1531029839852931E-2</v>
      </c>
      <c r="G56" s="54"/>
    </row>
    <row r="57" spans="1:7" x14ac:dyDescent="0.25">
      <c r="A57" s="26" t="s">
        <v>98</v>
      </c>
      <c r="B57" s="26" t="s">
        <v>99</v>
      </c>
      <c r="C57" s="47"/>
      <c r="D57" s="26"/>
      <c r="E57" s="52"/>
      <c r="F57" s="53"/>
      <c r="G57" s="54"/>
    </row>
    <row r="58" spans="1:7" x14ac:dyDescent="0.25">
      <c r="A58" s="26" t="s">
        <v>100</v>
      </c>
      <c r="B58" s="55" t="s">
        <v>101</v>
      </c>
      <c r="C58" s="56">
        <f>C54+C56</f>
        <v>17073.428242582853</v>
      </c>
      <c r="D58" s="52"/>
      <c r="E58" s="52"/>
      <c r="F58" s="57">
        <f>F54+F56</f>
        <v>1.0000000000000002</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6.2021967379320762</v>
      </c>
      <c r="D66" s="62">
        <v>5.8704488459577746</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1765.1700155223618</v>
      </c>
      <c r="D70" s="47">
        <v>1924.8563966916142</v>
      </c>
      <c r="E70" s="65"/>
      <c r="F70" s="53">
        <f>C70/C$77</f>
        <v>0.11016557116432189</v>
      </c>
      <c r="G70" s="53">
        <f>D70/D$77</f>
        <v>0.12013171676728147</v>
      </c>
    </row>
    <row r="71" spans="1:7" x14ac:dyDescent="0.25">
      <c r="A71" s="26" t="s">
        <v>120</v>
      </c>
      <c r="B71" s="65" t="s">
        <v>121</v>
      </c>
      <c r="C71" s="47">
        <v>1695.9990642767984</v>
      </c>
      <c r="D71" s="47">
        <v>1816.1193250597778</v>
      </c>
      <c r="E71" s="65"/>
      <c r="F71" s="53">
        <f t="shared" ref="F71:F76" si="0">C71/C$77</f>
        <v>0.10584856074326514</v>
      </c>
      <c r="G71" s="53">
        <f t="shared" ref="G71:G76" si="1">D71/D$77</f>
        <v>0.11334535539828207</v>
      </c>
    </row>
    <row r="72" spans="1:7" x14ac:dyDescent="0.25">
      <c r="A72" s="26" t="s">
        <v>122</v>
      </c>
      <c r="B72" s="65" t="s">
        <v>123</v>
      </c>
      <c r="C72" s="47">
        <v>1586.0492125190797</v>
      </c>
      <c r="D72" s="47">
        <v>1670.9099499926328</v>
      </c>
      <c r="E72" s="65"/>
      <c r="F72" s="53">
        <f t="shared" si="0"/>
        <v>9.8986508866218528E-2</v>
      </c>
      <c r="G72" s="53">
        <f t="shared" si="1"/>
        <v>0.10428273049415786</v>
      </c>
    </row>
    <row r="73" spans="1:7" x14ac:dyDescent="0.25">
      <c r="A73" s="26" t="s">
        <v>124</v>
      </c>
      <c r="B73" s="65" t="s">
        <v>125</v>
      </c>
      <c r="C73" s="47">
        <v>1491.5509014534305</v>
      </c>
      <c r="D73" s="47">
        <v>1544.6868291416952</v>
      </c>
      <c r="E73" s="65"/>
      <c r="F73" s="53">
        <f t="shared" si="0"/>
        <v>9.3088799115279744E-2</v>
      </c>
      <c r="G73" s="53">
        <f t="shared" si="1"/>
        <v>9.6405051811421019E-2</v>
      </c>
    </row>
    <row r="74" spans="1:7" x14ac:dyDescent="0.25">
      <c r="A74" s="26" t="s">
        <v>126</v>
      </c>
      <c r="B74" s="65" t="s">
        <v>127</v>
      </c>
      <c r="C74" s="47">
        <v>1328.2859462726024</v>
      </c>
      <c r="D74" s="47">
        <v>1357.0922513144403</v>
      </c>
      <c r="E74" s="65"/>
      <c r="F74" s="53">
        <f t="shared" si="0"/>
        <v>8.2899312051456744E-2</v>
      </c>
      <c r="G74" s="53">
        <f t="shared" si="1"/>
        <v>8.4697134935462978E-2</v>
      </c>
    </row>
    <row r="75" spans="1:7" x14ac:dyDescent="0.25">
      <c r="A75" s="26" t="s">
        <v>128</v>
      </c>
      <c r="B75" s="65" t="s">
        <v>129</v>
      </c>
      <c r="C75" s="47">
        <v>4879.3666511457368</v>
      </c>
      <c r="D75" s="47">
        <v>4781.7673861636258</v>
      </c>
      <c r="E75" s="65"/>
      <c r="F75" s="53">
        <f t="shared" si="0"/>
        <v>0.30452489523199977</v>
      </c>
      <c r="G75" s="53">
        <f t="shared" si="1"/>
        <v>0.29843365264492777</v>
      </c>
    </row>
    <row r="76" spans="1:7" x14ac:dyDescent="0.25">
      <c r="A76" s="26" t="s">
        <v>130</v>
      </c>
      <c r="B76" s="65" t="s">
        <v>131</v>
      </c>
      <c r="C76" s="47">
        <v>3276.4608287298893</v>
      </c>
      <c r="D76" s="47">
        <v>2927.4504815561131</v>
      </c>
      <c r="E76" s="65"/>
      <c r="F76" s="53">
        <f t="shared" si="0"/>
        <v>0.20448635282745828</v>
      </c>
      <c r="G76" s="53">
        <f t="shared" si="1"/>
        <v>0.18270435794846682</v>
      </c>
    </row>
    <row r="77" spans="1:7" x14ac:dyDescent="0.25">
      <c r="A77" s="26" t="s">
        <v>132</v>
      </c>
      <c r="B77" s="66" t="s">
        <v>101</v>
      </c>
      <c r="C77" s="56">
        <f>SUM(C70:C76)</f>
        <v>16022.882619919897</v>
      </c>
      <c r="D77" s="56">
        <f>SUM(D70:D76)</f>
        <v>16022.882619919899</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5.1093487945492662</v>
      </c>
      <c r="D89" s="62">
        <v>5.9780594863731666</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1000</v>
      </c>
      <c r="D93" s="47">
        <v>1000</v>
      </c>
      <c r="E93" s="65"/>
      <c r="F93" s="53">
        <f>C93/C$100</f>
        <v>7.8616352201257858E-2</v>
      </c>
      <c r="G93" s="53">
        <f>D93/D$100</f>
        <v>7.8616352201257858E-2</v>
      </c>
    </row>
    <row r="94" spans="1:7" x14ac:dyDescent="0.25">
      <c r="A94" s="26" t="s">
        <v>158</v>
      </c>
      <c r="B94" s="65" t="s">
        <v>121</v>
      </c>
      <c r="C94" s="47">
        <v>3070</v>
      </c>
      <c r="D94" s="47">
        <v>70</v>
      </c>
      <c r="E94" s="65"/>
      <c r="F94" s="53">
        <f t="shared" ref="F94:F99" si="2">C94/C$100</f>
        <v>0.24135220125786164</v>
      </c>
      <c r="G94" s="53">
        <f t="shared" ref="G94:G99" si="3">D94/D$100</f>
        <v>5.50314465408805E-3</v>
      </c>
    </row>
    <row r="95" spans="1:7" x14ac:dyDescent="0.25">
      <c r="A95" s="26" t="s">
        <v>159</v>
      </c>
      <c r="B95" s="65" t="s">
        <v>123</v>
      </c>
      <c r="C95" s="47">
        <v>1000</v>
      </c>
      <c r="D95" s="47">
        <v>3000</v>
      </c>
      <c r="E95" s="65"/>
      <c r="F95" s="53">
        <f t="shared" si="2"/>
        <v>7.8616352201257858E-2</v>
      </c>
      <c r="G95" s="53">
        <f t="shared" si="3"/>
        <v>0.23584905660377359</v>
      </c>
    </row>
    <row r="96" spans="1:7" x14ac:dyDescent="0.25">
      <c r="A96" s="26" t="s">
        <v>160</v>
      </c>
      <c r="B96" s="65" t="s">
        <v>125</v>
      </c>
      <c r="C96" s="47">
        <v>1000</v>
      </c>
      <c r="D96" s="47">
        <v>1000</v>
      </c>
      <c r="E96" s="65"/>
      <c r="F96" s="53">
        <f t="shared" si="2"/>
        <v>7.8616352201257858E-2</v>
      </c>
      <c r="G96" s="53">
        <f t="shared" si="3"/>
        <v>7.8616352201257858E-2</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3900</v>
      </c>
      <c r="D98" s="47">
        <v>4400</v>
      </c>
      <c r="E98" s="65"/>
      <c r="F98" s="53">
        <f t="shared" si="2"/>
        <v>0.30660377358490565</v>
      </c>
      <c r="G98" s="53">
        <f t="shared" si="3"/>
        <v>0.34591194968553457</v>
      </c>
    </row>
    <row r="99" spans="1:7" x14ac:dyDescent="0.25">
      <c r="A99" s="26" t="s">
        <v>163</v>
      </c>
      <c r="B99" s="65" t="s">
        <v>131</v>
      </c>
      <c r="C99" s="47">
        <v>1750</v>
      </c>
      <c r="D99" s="47">
        <v>2250</v>
      </c>
      <c r="E99" s="65"/>
      <c r="F99" s="53">
        <f t="shared" si="2"/>
        <v>0.13757861635220126</v>
      </c>
      <c r="G99" s="53">
        <f t="shared" si="3"/>
        <v>0.17688679245283018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14246.990233436341</v>
      </c>
      <c r="D112" s="47">
        <f>C112</f>
        <v>14246.990233436341</v>
      </c>
      <c r="E112" s="54"/>
      <c r="F112" s="53">
        <f>C112/C$129</f>
        <v>0.88916523770349909</v>
      </c>
      <c r="G112" s="53">
        <f>D112/D$129</f>
        <v>0.88916523770349909</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1775.8923864835585</v>
      </c>
      <c r="D127" s="47">
        <f>C127</f>
        <v>1775.8923864835585</v>
      </c>
      <c r="E127" s="40"/>
      <c r="F127" s="53">
        <f>C127/C$129</f>
        <v>0.11083476229650095</v>
      </c>
      <c r="G127" s="53">
        <f>D127/D$129</f>
        <v>0.11083476229650095</v>
      </c>
    </row>
    <row r="128" spans="1:7" x14ac:dyDescent="0.25">
      <c r="A128" s="26" t="s">
        <v>211</v>
      </c>
      <c r="B128" s="40" t="s">
        <v>99</v>
      </c>
      <c r="C128" s="47"/>
      <c r="D128" s="47"/>
      <c r="E128" s="40"/>
      <c r="F128" s="53"/>
      <c r="G128" s="53"/>
    </row>
    <row r="129" spans="1:7" x14ac:dyDescent="0.25">
      <c r="A129" s="26" t="s">
        <v>212</v>
      </c>
      <c r="B129" s="66" t="s">
        <v>101</v>
      </c>
      <c r="C129" s="47">
        <f>C112+C127</f>
        <v>16022.882619919899</v>
      </c>
      <c r="D129" s="47">
        <f>D112+D127</f>
        <v>16022.882619919899</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770.54562266295329</v>
      </c>
      <c r="D174" s="37"/>
      <c r="E174" s="29"/>
      <c r="F174" s="53">
        <f>C174/C$179</f>
        <v>0.73347183219873124</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280</v>
      </c>
      <c r="D177" s="26"/>
      <c r="E177" s="60"/>
      <c r="F177" s="53">
        <f>C177/C$179</f>
        <v>0.26652816780126876</v>
      </c>
      <c r="G177" s="54"/>
    </row>
    <row r="178" spans="1:7" x14ac:dyDescent="0.25">
      <c r="A178" s="26" t="s">
        <v>268</v>
      </c>
      <c r="B178" s="40" t="s">
        <v>99</v>
      </c>
      <c r="C178" s="47"/>
      <c r="D178" s="26"/>
      <c r="E178" s="60"/>
      <c r="F178" s="53"/>
      <c r="G178" s="54"/>
    </row>
    <row r="179" spans="1:7" x14ac:dyDescent="0.25">
      <c r="A179" s="26" t="s">
        <v>269</v>
      </c>
      <c r="B179" s="66" t="s">
        <v>101</v>
      </c>
      <c r="C179" s="56">
        <f>C174+C177</f>
        <v>1050.5456226629533</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1050.5456226629533</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1050.5456226629533</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1050.5456226629533</v>
      </c>
      <c r="D207" s="26"/>
      <c r="E207" s="60"/>
      <c r="F207" s="53">
        <f>F193</f>
        <v>1</v>
      </c>
      <c r="G207" s="60"/>
    </row>
    <row r="208" spans="1:7" x14ac:dyDescent="0.25">
      <c r="A208" s="26" t="s">
        <v>320</v>
      </c>
      <c r="B208" s="66" t="s">
        <v>101</v>
      </c>
      <c r="C208" s="56">
        <f>C207</f>
        <v>1050.5456226629533</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1050.5456226629533</v>
      </c>
      <c r="D217" s="26"/>
      <c r="E217" s="72"/>
      <c r="F217" s="53">
        <f>C217/C$58</f>
        <v>6.1531029839852931E-2</v>
      </c>
      <c r="G217" s="53">
        <f>C217/C$39</f>
        <v>8.2590064674760474E-2</v>
      </c>
    </row>
    <row r="218" spans="1:7" x14ac:dyDescent="0.25">
      <c r="A218" s="26" t="s">
        <v>332</v>
      </c>
      <c r="B218" s="65" t="s">
        <v>333</v>
      </c>
      <c r="C218" s="47">
        <v>746.17297522000001</v>
      </c>
      <c r="D218" s="26"/>
      <c r="E218" s="72"/>
      <c r="F218" s="53">
        <f>C218/C$58</f>
        <v>4.3703757945868733E-2</v>
      </c>
      <c r="G218" s="53">
        <f>C218/C$39</f>
        <v>5.8661397422955973E-2</v>
      </c>
    </row>
    <row r="219" spans="1:7" x14ac:dyDescent="0.25">
      <c r="A219" s="26" t="s">
        <v>334</v>
      </c>
      <c r="B219" s="65" t="s">
        <v>99</v>
      </c>
      <c r="C219" s="47"/>
      <c r="D219" s="26"/>
      <c r="E219" s="72"/>
      <c r="F219" s="53"/>
      <c r="G219" s="53"/>
    </row>
    <row r="220" spans="1:7" x14ac:dyDescent="0.25">
      <c r="A220" s="26" t="s">
        <v>335</v>
      </c>
      <c r="B220" s="66" t="s">
        <v>101</v>
      </c>
      <c r="C220" s="47">
        <f>C217+C218</f>
        <v>1796.7185978829534</v>
      </c>
      <c r="D220" s="26"/>
      <c r="E220" s="72"/>
      <c r="F220" s="50">
        <f>F217+F218</f>
        <v>0.10523478778572166</v>
      </c>
      <c r="G220" s="50">
        <f>G217+G218</f>
        <v>0.14125146209771644</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7"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280</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40" workbookViewId="0">
      <selection activeCell="D44" sqref="D44"/>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1414</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11331.600155530339</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64.565693359999997</v>
      </c>
      <c r="D22" s="85">
        <v>328</v>
      </c>
      <c r="E22" s="40"/>
      <c r="F22" s="53">
        <f>C22/C$37</f>
        <v>4.0295928573882778E-3</v>
      </c>
      <c r="G22" s="53">
        <f>D22/D$37</f>
        <v>0.23196605374823195</v>
      </c>
    </row>
    <row r="23" spans="1:7" x14ac:dyDescent="0.25">
      <c r="A23" s="26" t="s">
        <v>542</v>
      </c>
      <c r="B23" s="91" t="s">
        <v>543</v>
      </c>
      <c r="C23" s="47">
        <v>133.69263179000001</v>
      </c>
      <c r="D23" s="85">
        <v>185</v>
      </c>
      <c r="E23" s="40"/>
      <c r="F23" s="53">
        <f t="shared" ref="F23:G28" si="0">C23/C$37</f>
        <v>8.3438564059497775E-3</v>
      </c>
      <c r="G23" s="53">
        <f t="shared" si="0"/>
        <v>0.13083451202263083</v>
      </c>
    </row>
    <row r="24" spans="1:7" x14ac:dyDescent="0.25">
      <c r="A24" s="26" t="s">
        <v>544</v>
      </c>
      <c r="B24" s="91" t="s">
        <v>545</v>
      </c>
      <c r="C24" s="47">
        <v>1228.3347846700001</v>
      </c>
      <c r="D24" s="85">
        <v>508</v>
      </c>
      <c r="E24" s="26"/>
      <c r="F24" s="53">
        <f t="shared" si="0"/>
        <v>7.6661285850207442E-2</v>
      </c>
      <c r="G24" s="53">
        <f t="shared" si="0"/>
        <v>0.35926449787835929</v>
      </c>
    </row>
    <row r="25" spans="1:7" x14ac:dyDescent="0.25">
      <c r="A25" s="26" t="s">
        <v>546</v>
      </c>
      <c r="B25" s="91" t="s">
        <v>547</v>
      </c>
      <c r="C25" s="47">
        <v>1019.8065525539238</v>
      </c>
      <c r="D25" s="85">
        <v>146</v>
      </c>
      <c r="E25" s="51"/>
      <c r="F25" s="53">
        <f t="shared" si="0"/>
        <v>6.3646884068543588E-2</v>
      </c>
      <c r="G25" s="53">
        <f t="shared" si="0"/>
        <v>0.10325318246110325</v>
      </c>
    </row>
    <row r="26" spans="1:7" x14ac:dyDescent="0.25">
      <c r="A26" s="26" t="s">
        <v>548</v>
      </c>
      <c r="B26" s="91" t="s">
        <v>549</v>
      </c>
      <c r="C26" s="47">
        <v>4255.0467633697335</v>
      </c>
      <c r="D26" s="85">
        <v>196</v>
      </c>
      <c r="E26" s="51"/>
      <c r="F26" s="53">
        <f t="shared" si="0"/>
        <v>0.26556062752901854</v>
      </c>
      <c r="G26" s="53">
        <f t="shared" si="0"/>
        <v>0.13861386138613863</v>
      </c>
    </row>
    <row r="27" spans="1:7" x14ac:dyDescent="0.25">
      <c r="A27" s="26" t="s">
        <v>550</v>
      </c>
      <c r="B27" s="91" t="s">
        <v>551</v>
      </c>
      <c r="C27" s="47">
        <v>2173.3576175899998</v>
      </c>
      <c r="D27" s="85">
        <v>30</v>
      </c>
      <c r="E27" s="51"/>
      <c r="F27" s="53">
        <f t="shared" si="0"/>
        <v>0.13564086245555138</v>
      </c>
      <c r="G27" s="53">
        <f t="shared" si="0"/>
        <v>2.1216407355021217E-2</v>
      </c>
    </row>
    <row r="28" spans="1:7" x14ac:dyDescent="0.25">
      <c r="A28" s="26" t="s">
        <v>552</v>
      </c>
      <c r="B28" s="91" t="s">
        <v>553</v>
      </c>
      <c r="C28" s="47">
        <v>7148.0785765862429</v>
      </c>
      <c r="D28" s="85">
        <v>21</v>
      </c>
      <c r="E28" s="51"/>
      <c r="F28" s="53">
        <f t="shared" si="0"/>
        <v>0.446116890833341</v>
      </c>
      <c r="G28" s="53">
        <f t="shared" si="0"/>
        <v>1.4851485148514851E-2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16022.882619919899</v>
      </c>
      <c r="D37" s="52">
        <f>SUM(D22:D28)</f>
        <v>1414</v>
      </c>
      <c r="E37" s="51"/>
      <c r="F37" s="57">
        <f>SUM(F22:F28)</f>
        <v>1</v>
      </c>
      <c r="G37" s="57">
        <f>SUM(G22:G28)</f>
        <v>1</v>
      </c>
    </row>
    <row r="38" spans="1:7" x14ac:dyDescent="0.25">
      <c r="A38" s="42"/>
      <c r="B38" s="43" t="s">
        <v>563</v>
      </c>
      <c r="C38" s="42" t="s">
        <v>60</v>
      </c>
      <c r="D38" s="42"/>
      <c r="E38" s="44"/>
      <c r="F38" s="42" t="s">
        <v>535</v>
      </c>
      <c r="G38" s="42"/>
    </row>
    <row r="39" spans="1:7" x14ac:dyDescent="0.25">
      <c r="A39" s="26" t="s">
        <v>564</v>
      </c>
      <c r="B39" s="40" t="s">
        <v>565</v>
      </c>
      <c r="C39" s="47">
        <f>C42-C40</f>
        <v>15944.8640919099</v>
      </c>
      <c r="D39" s="26"/>
      <c r="E39" s="87"/>
      <c r="F39" s="53">
        <f>C39/C$42</f>
        <v>0.99513080574446666</v>
      </c>
      <c r="G39" s="52"/>
    </row>
    <row r="40" spans="1:7" x14ac:dyDescent="0.25">
      <c r="A40" s="26" t="s">
        <v>566</v>
      </c>
      <c r="B40" s="40" t="s">
        <v>567</v>
      </c>
      <c r="C40" s="47">
        <v>78.018528009999997</v>
      </c>
      <c r="D40" s="26"/>
      <c r="E40" s="87"/>
      <c r="F40" s="53">
        <f t="shared" ref="F40:F41" si="1">C40/C$42</f>
        <v>4.8691942555334046E-3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16022.882619919899</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4">
        <f>SUM(C50:C76)</f>
        <v>0.87457164106964369</v>
      </c>
      <c r="D49" s="26"/>
      <c r="E49" s="26"/>
      <c r="F49" s="26"/>
      <c r="G49" s="26"/>
    </row>
    <row r="50" spans="1:7" x14ac:dyDescent="0.25">
      <c r="A50" s="26" t="s">
        <v>578</v>
      </c>
      <c r="B50" s="26" t="s">
        <v>579</v>
      </c>
      <c r="C50" s="50">
        <v>1.4180300664034687E-3</v>
      </c>
      <c r="D50" s="26"/>
      <c r="E50" s="26"/>
      <c r="F50" s="26"/>
      <c r="G50" s="26"/>
    </row>
    <row r="51" spans="1:7" x14ac:dyDescent="0.25">
      <c r="A51" s="26" t="s">
        <v>580</v>
      </c>
      <c r="B51" s="26" t="s">
        <v>581</v>
      </c>
      <c r="C51" s="50">
        <v>6.0226366434233056E-3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2.5753789755616711E-3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8.3458152657095669E-4</v>
      </c>
      <c r="D58" s="26"/>
      <c r="E58" s="26"/>
      <c r="F58" s="26"/>
      <c r="G58" s="26"/>
    </row>
    <row r="59" spans="1:7" x14ac:dyDescent="0.25">
      <c r="A59" s="26" t="s">
        <v>596</v>
      </c>
      <c r="B59" s="26" t="s">
        <v>2</v>
      </c>
      <c r="C59" s="50">
        <v>0.82953488894497063</v>
      </c>
      <c r="D59" s="26"/>
      <c r="E59" s="26"/>
      <c r="F59" s="26"/>
      <c r="G59" s="26"/>
    </row>
    <row r="60" spans="1:7" x14ac:dyDescent="0.25">
      <c r="A60" s="26" t="s">
        <v>597</v>
      </c>
      <c r="B60" s="26" t="s">
        <v>598</v>
      </c>
      <c r="C60" s="50">
        <v>2.5195502661584292E-2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8.9906222511293137E-3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4">
        <f>SUM(C78:C80)</f>
        <v>5.4004272259762715E-4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5.4004272259762715E-4</v>
      </c>
      <c r="D80" s="26"/>
      <c r="E80" s="26"/>
      <c r="F80" s="26"/>
      <c r="G80" s="26"/>
    </row>
    <row r="81" spans="1:7" x14ac:dyDescent="0.25">
      <c r="A81" s="26" t="s">
        <v>638</v>
      </c>
      <c r="B81" s="88" t="s">
        <v>99</v>
      </c>
      <c r="C81" s="374">
        <f>SUM(C82:C92)</f>
        <v>0.12488831620775881</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4.1903163358007874E-2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3.2127290403819272E-2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2.8160009050996566E-3</v>
      </c>
      <c r="D91" s="26"/>
      <c r="E91" s="26"/>
      <c r="F91" s="26"/>
      <c r="G91" s="26"/>
    </row>
    <row r="92" spans="1:7" x14ac:dyDescent="0.25">
      <c r="A92" s="26" t="s">
        <v>650</v>
      </c>
      <c r="B92" s="40" t="s">
        <v>99</v>
      </c>
      <c r="C92" s="374">
        <f>SUM(C93:C102)</f>
        <v>4.8041861540832002E-2</v>
      </c>
      <c r="D92" s="26"/>
      <c r="E92" s="26"/>
      <c r="F92" s="26"/>
      <c r="G92" s="26"/>
    </row>
    <row r="93" spans="1:7" outlineLevel="1" x14ac:dyDescent="0.25">
      <c r="A93" s="26" t="s">
        <v>651</v>
      </c>
      <c r="B93" s="58" t="s">
        <v>652</v>
      </c>
      <c r="C93" s="50">
        <v>3.1242196759205733E-2</v>
      </c>
      <c r="D93" s="26"/>
      <c r="E93" s="26"/>
      <c r="F93" s="26"/>
      <c r="G93" s="26"/>
    </row>
    <row r="94" spans="1:7" outlineLevel="1" x14ac:dyDescent="0.25">
      <c r="A94" s="26" t="s">
        <v>653</v>
      </c>
      <c r="B94" s="58" t="s">
        <v>654</v>
      </c>
      <c r="C94" s="50">
        <v>1.679966478162627E-2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9.7385574561343488E-2</v>
      </c>
      <c r="D104" s="26"/>
      <c r="E104" s="26"/>
      <c r="F104" s="26"/>
      <c r="G104" s="26"/>
    </row>
    <row r="105" spans="1:7" x14ac:dyDescent="0.25">
      <c r="A105" s="26" t="s">
        <v>666</v>
      </c>
      <c r="B105" s="40" t="s">
        <v>667</v>
      </c>
      <c r="C105" s="50">
        <v>2.0080126209132573E-2</v>
      </c>
      <c r="D105" s="26"/>
      <c r="E105" s="26"/>
      <c r="F105" s="26"/>
      <c r="G105" s="26"/>
    </row>
    <row r="106" spans="1:7" x14ac:dyDescent="0.25">
      <c r="A106" s="26" t="s">
        <v>668</v>
      </c>
      <c r="B106" s="40" t="s">
        <v>669</v>
      </c>
      <c r="C106" s="50">
        <v>1.7223723092704164E-2</v>
      </c>
      <c r="D106" s="26"/>
      <c r="E106" s="26"/>
      <c r="F106" s="26"/>
      <c r="G106" s="26"/>
    </row>
    <row r="107" spans="1:7" x14ac:dyDescent="0.25">
      <c r="A107" s="26" t="s">
        <v>670</v>
      </c>
      <c r="B107" s="40" t="s">
        <v>671</v>
      </c>
      <c r="C107" s="50">
        <v>2.9066312546449005E-2</v>
      </c>
      <c r="D107" s="26"/>
      <c r="E107" s="26"/>
      <c r="F107" s="26"/>
      <c r="G107" s="26"/>
    </row>
    <row r="108" spans="1:7" x14ac:dyDescent="0.25">
      <c r="A108" s="26" t="s">
        <v>672</v>
      </c>
      <c r="B108" s="40" t="s">
        <v>673</v>
      </c>
      <c r="C108" s="50">
        <v>3.0344626868360012E-3</v>
      </c>
      <c r="D108" s="26"/>
      <c r="E108" s="26"/>
      <c r="F108" s="26"/>
      <c r="G108" s="26"/>
    </row>
    <row r="109" spans="1:7" x14ac:dyDescent="0.25">
      <c r="A109" s="26" t="s">
        <v>674</v>
      </c>
      <c r="B109" s="40" t="s">
        <v>675</v>
      </c>
      <c r="C109" s="50">
        <v>7.4853647088345176E-4</v>
      </c>
      <c r="D109" s="26"/>
      <c r="E109" s="26"/>
      <c r="F109" s="26"/>
      <c r="G109" s="26"/>
    </row>
    <row r="110" spans="1:7" x14ac:dyDescent="0.25">
      <c r="A110" s="26" t="s">
        <v>676</v>
      </c>
      <c r="B110" s="40" t="s">
        <v>677</v>
      </c>
      <c r="C110" s="50">
        <v>5.1934524677807375E-2</v>
      </c>
      <c r="D110" s="26"/>
      <c r="E110" s="26"/>
      <c r="F110" s="26"/>
      <c r="G110" s="26"/>
    </row>
    <row r="111" spans="1:7" x14ac:dyDescent="0.25">
      <c r="A111" s="26" t="s">
        <v>678</v>
      </c>
      <c r="B111" s="40" t="s">
        <v>679</v>
      </c>
      <c r="C111" s="50">
        <v>8.5696082509879853E-2</v>
      </c>
      <c r="D111" s="26"/>
      <c r="E111" s="26"/>
      <c r="F111" s="26"/>
      <c r="G111" s="26"/>
    </row>
    <row r="112" spans="1:7" x14ac:dyDescent="0.25">
      <c r="A112" s="26" t="s">
        <v>680</v>
      </c>
      <c r="B112" s="40" t="s">
        <v>681</v>
      </c>
      <c r="C112" s="50">
        <v>0.32596068488072394</v>
      </c>
      <c r="D112" s="26"/>
      <c r="E112" s="26"/>
      <c r="F112" s="26"/>
      <c r="G112" s="26"/>
    </row>
    <row r="113" spans="1:7" x14ac:dyDescent="0.25">
      <c r="A113" s="26" t="s">
        <v>682</v>
      </c>
      <c r="B113" s="40" t="s">
        <v>683</v>
      </c>
      <c r="C113" s="50">
        <v>3.3624993282074932E-2</v>
      </c>
      <c r="D113" s="26"/>
      <c r="E113" s="26"/>
      <c r="F113" s="26"/>
      <c r="G113" s="26"/>
    </row>
    <row r="114" spans="1:7" x14ac:dyDescent="0.25">
      <c r="A114" s="26" t="s">
        <v>684</v>
      </c>
      <c r="B114" s="40" t="s">
        <v>685</v>
      </c>
      <c r="C114" s="50">
        <v>8.9596406704566478E-2</v>
      </c>
      <c r="D114" s="26"/>
      <c r="E114" s="26"/>
      <c r="F114" s="26"/>
      <c r="G114" s="26"/>
    </row>
    <row r="115" spans="1:7" x14ac:dyDescent="0.25">
      <c r="A115" s="26" t="s">
        <v>686</v>
      </c>
      <c r="B115" s="40" t="s">
        <v>687</v>
      </c>
      <c r="C115" s="50">
        <v>9.8530830641740216E-2</v>
      </c>
      <c r="D115" s="26"/>
      <c r="E115" s="26"/>
      <c r="F115" s="26"/>
      <c r="G115" s="26"/>
    </row>
    <row r="116" spans="1:7" x14ac:dyDescent="0.25">
      <c r="A116" s="26" t="s">
        <v>688</v>
      </c>
      <c r="B116" s="40" t="s">
        <v>689</v>
      </c>
      <c r="C116" s="50">
        <v>2.8415456793893863E-2</v>
      </c>
      <c r="D116" s="26"/>
      <c r="E116" s="26"/>
      <c r="F116" s="26"/>
      <c r="G116" s="26"/>
    </row>
    <row r="117" spans="1:7" x14ac:dyDescent="0.25">
      <c r="A117" s="26" t="s">
        <v>690</v>
      </c>
      <c r="B117" s="40" t="s">
        <v>691</v>
      </c>
      <c r="C117" s="50">
        <v>0.10727644846458913</v>
      </c>
      <c r="D117" s="26"/>
      <c r="E117" s="26"/>
      <c r="F117" s="26"/>
      <c r="G117" s="26"/>
    </row>
    <row r="118" spans="1:7" x14ac:dyDescent="0.25">
      <c r="A118" s="26" t="s">
        <v>692</v>
      </c>
      <c r="B118" s="40" t="s">
        <v>693</v>
      </c>
      <c r="C118" s="50">
        <v>1.142583647737559E-2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0.65100721092198799</v>
      </c>
    </row>
    <row r="131" spans="1:7" x14ac:dyDescent="0.25">
      <c r="A131" s="26" t="s">
        <v>707</v>
      </c>
      <c r="B131" s="26" t="s">
        <v>708</v>
      </c>
      <c r="C131" s="50">
        <f>1-C130</f>
        <v>0.34899278907801201</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1.2620738560352064E-2</v>
      </c>
      <c r="D138" s="87"/>
      <c r="E138" s="87"/>
      <c r="F138" s="51"/>
      <c r="G138" s="52"/>
    </row>
    <row r="139" spans="1:7" x14ac:dyDescent="0.25">
      <c r="A139" s="26" t="s">
        <v>717</v>
      </c>
      <c r="B139" s="26" t="s">
        <v>718</v>
      </c>
      <c r="C139" s="50">
        <f>1-C138</f>
        <v>0.98737926143964794</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421.04602119000003</v>
      </c>
      <c r="D148" s="87"/>
      <c r="E148" s="87"/>
      <c r="F148" s="53">
        <f>SUM(F154:F155)</f>
        <v>2.6277794774989423E-2</v>
      </c>
      <c r="G148" s="52"/>
    </row>
    <row r="149" spans="1:7" x14ac:dyDescent="0.25">
      <c r="A149" s="26" t="s">
        <v>729</v>
      </c>
      <c r="B149" s="40" t="s">
        <v>730</v>
      </c>
      <c r="C149" s="47">
        <f>SUM(C156:C157)</f>
        <v>3617.4916067999998</v>
      </c>
      <c r="D149" s="87"/>
      <c r="E149" s="87"/>
      <c r="F149" s="53">
        <f>SUM(F156:F157)</f>
        <v>0.22577033687450707</v>
      </c>
      <c r="G149" s="52"/>
    </row>
    <row r="150" spans="1:7" x14ac:dyDescent="0.25">
      <c r="A150" s="26" t="s">
        <v>731</v>
      </c>
      <c r="B150" s="40" t="s">
        <v>732</v>
      </c>
      <c r="C150" s="47">
        <f>SUM(C158:C159)</f>
        <v>5320.7028282499996</v>
      </c>
      <c r="D150" s="87"/>
      <c r="E150" s="87"/>
      <c r="F150" s="53">
        <f>SUM(F158:F159)</f>
        <v>0.33206901370139347</v>
      </c>
      <c r="G150" s="52"/>
    </row>
    <row r="151" spans="1:7" x14ac:dyDescent="0.25">
      <c r="A151" s="26" t="s">
        <v>733</v>
      </c>
      <c r="B151" s="40" t="s">
        <v>734</v>
      </c>
      <c r="C151" s="47">
        <f>SUM(C153,C160,C161,C162)</f>
        <v>6663.6421636799014</v>
      </c>
      <c r="D151" s="87"/>
      <c r="E151" s="87"/>
      <c r="F151" s="53">
        <f>SUM(F153,F160,F161,F162)</f>
        <v>0.41588285464911012</v>
      </c>
      <c r="G151" s="52"/>
    </row>
    <row r="152" spans="1:7" x14ac:dyDescent="0.25">
      <c r="A152" s="26" t="s">
        <v>735</v>
      </c>
      <c r="B152" s="55" t="s">
        <v>101</v>
      </c>
      <c r="C152" s="56">
        <f>SUM(C148:C151)</f>
        <v>16022.882619919899</v>
      </c>
      <c r="D152" s="87"/>
      <c r="E152" s="87"/>
      <c r="F152" s="53">
        <f>SUM(F148:F151)</f>
        <v>1</v>
      </c>
      <c r="G152" s="52"/>
    </row>
    <row r="153" spans="1:7" outlineLevel="1" x14ac:dyDescent="0.25">
      <c r="A153" s="26" t="s">
        <v>736</v>
      </c>
      <c r="B153" s="58" t="s">
        <v>737</v>
      </c>
      <c r="C153" s="47">
        <v>500.5900514611954</v>
      </c>
      <c r="D153" s="87"/>
      <c r="E153" s="87"/>
      <c r="F153" s="53">
        <f t="shared" ref="F153:F162" si="2">C153/C$152</f>
        <v>3.1242196759205736E-2</v>
      </c>
      <c r="G153" s="52"/>
    </row>
    <row r="154" spans="1:7" outlineLevel="1" x14ac:dyDescent="0.25">
      <c r="A154" s="26" t="s">
        <v>738</v>
      </c>
      <c r="B154" s="58" t="s">
        <v>739</v>
      </c>
      <c r="C154" s="47">
        <v>371.97305667000001</v>
      </c>
      <c r="D154" s="87"/>
      <c r="E154" s="87"/>
      <c r="F154" s="53">
        <f t="shared" si="2"/>
        <v>2.3215114626600163E-2</v>
      </c>
      <c r="G154" s="52"/>
    </row>
    <row r="155" spans="1:7" outlineLevel="1" x14ac:dyDescent="0.25">
      <c r="A155" s="26" t="s">
        <v>740</v>
      </c>
      <c r="B155" s="58" t="s">
        <v>741</v>
      </c>
      <c r="C155" s="47">
        <v>49.072964519999999</v>
      </c>
      <c r="D155" s="87"/>
      <c r="E155" s="87"/>
      <c r="F155" s="53">
        <f t="shared" si="2"/>
        <v>3.0626801483892617E-3</v>
      </c>
      <c r="G155" s="52"/>
    </row>
    <row r="156" spans="1:7" outlineLevel="1" x14ac:dyDescent="0.25">
      <c r="A156" s="26" t="s">
        <v>742</v>
      </c>
      <c r="B156" s="58" t="s">
        <v>743</v>
      </c>
      <c r="C156" s="47">
        <v>3369.0703271799998</v>
      </c>
      <c r="D156" s="87"/>
      <c r="E156" s="87"/>
      <c r="F156" s="53">
        <f t="shared" si="2"/>
        <v>0.21026618038077111</v>
      </c>
      <c r="G156" s="52"/>
    </row>
    <row r="157" spans="1:7" outlineLevel="1" x14ac:dyDescent="0.25">
      <c r="A157" s="26" t="s">
        <v>744</v>
      </c>
      <c r="B157" s="58" t="s">
        <v>745</v>
      </c>
      <c r="C157" s="47">
        <v>248.42127962000001</v>
      </c>
      <c r="D157" s="87"/>
      <c r="E157" s="87"/>
      <c r="F157" s="53">
        <f t="shared" si="2"/>
        <v>1.5504156493735951E-2</v>
      </c>
      <c r="G157" s="52"/>
    </row>
    <row r="158" spans="1:7" outlineLevel="1" x14ac:dyDescent="0.25">
      <c r="A158" s="26" t="s">
        <v>746</v>
      </c>
      <c r="B158" s="58" t="s">
        <v>747</v>
      </c>
      <c r="C158" s="47">
        <v>4827.74810884</v>
      </c>
      <c r="D158" s="87"/>
      <c r="E158" s="87"/>
      <c r="F158" s="53">
        <f t="shared" si="2"/>
        <v>0.3013033436841176</v>
      </c>
      <c r="G158" s="52"/>
    </row>
    <row r="159" spans="1:7" outlineLevel="1" x14ac:dyDescent="0.25">
      <c r="A159" s="26" t="s">
        <v>748</v>
      </c>
      <c r="B159" s="58" t="s">
        <v>749</v>
      </c>
      <c r="C159" s="47">
        <v>492.95471941</v>
      </c>
      <c r="D159" s="87"/>
      <c r="E159" s="87"/>
      <c r="F159" s="53">
        <f t="shared" si="2"/>
        <v>3.0765670017275853E-2</v>
      </c>
      <c r="G159" s="52"/>
    </row>
    <row r="160" spans="1:7" outlineLevel="1" x14ac:dyDescent="0.25">
      <c r="A160" s="26" t="s">
        <v>750</v>
      </c>
      <c r="B160" s="58" t="s">
        <v>751</v>
      </c>
      <c r="C160" s="47">
        <v>4015.1094034487051</v>
      </c>
      <c r="D160" s="87"/>
      <c r="E160" s="87"/>
      <c r="F160" s="53">
        <f t="shared" si="2"/>
        <v>0.25058595876231771</v>
      </c>
      <c r="G160" s="52"/>
    </row>
    <row r="161" spans="1:7" outlineLevel="1" x14ac:dyDescent="0.25">
      <c r="A161" s="26" t="s">
        <v>752</v>
      </c>
      <c r="B161" s="58" t="s">
        <v>753</v>
      </c>
      <c r="C161" s="47">
        <v>1963.25781944</v>
      </c>
      <c r="D161" s="87"/>
      <c r="E161" s="87"/>
      <c r="F161" s="53">
        <f t="shared" si="2"/>
        <v>0.12252837807095004</v>
      </c>
      <c r="G161" s="52"/>
    </row>
    <row r="162" spans="1:7" outlineLevel="1" x14ac:dyDescent="0.25">
      <c r="A162" s="26" t="s">
        <v>754</v>
      </c>
      <c r="B162" s="58" t="s">
        <v>755</v>
      </c>
      <c r="C162" s="47">
        <v>184.68488933</v>
      </c>
      <c r="D162" s="87"/>
      <c r="E162" s="87"/>
      <c r="F162" s="53">
        <f t="shared" si="2"/>
        <v>1.1526321056636641E-2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8"/>
      <c r="E168" s="20"/>
      <c r="F168" s="20"/>
    </row>
    <row r="169" spans="1:7" hidden="1" outlineLevel="1" x14ac:dyDescent="0.25">
      <c r="A169" s="26" t="s">
        <v>763</v>
      </c>
      <c r="B169" s="26"/>
      <c r="C169" s="268"/>
      <c r="E169" s="20"/>
      <c r="F169" s="20"/>
    </row>
    <row r="170" spans="1:7" hidden="1" outlineLevel="1" x14ac:dyDescent="0.25">
      <c r="A170" s="26" t="s">
        <v>764</v>
      </c>
      <c r="B170" s="26"/>
      <c r="C170" s="268"/>
      <c r="E170" s="20"/>
      <c r="F170" s="20"/>
    </row>
    <row r="171" spans="1:7" hidden="1" outlineLevel="1" x14ac:dyDescent="0.25">
      <c r="A171" s="26" t="s">
        <v>765</v>
      </c>
      <c r="B171" s="26"/>
      <c r="C171" s="268"/>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0.35249965263332828</v>
      </c>
    </row>
    <row r="174" spans="1:7" outlineLevel="1" x14ac:dyDescent="0.25">
      <c r="A174" s="26" t="s">
        <v>769</v>
      </c>
      <c r="B174" s="26" t="s">
        <v>770</v>
      </c>
      <c r="C174" s="268">
        <v>0.26472736238400513</v>
      </c>
    </row>
    <row r="175" spans="1:7" outlineLevel="1" x14ac:dyDescent="0.25">
      <c r="A175" s="26" t="s">
        <v>771</v>
      </c>
      <c r="B175" s="26"/>
      <c r="C175" s="268"/>
    </row>
    <row r="176" spans="1:7" outlineLevel="1" x14ac:dyDescent="0.25">
      <c r="A176" s="26" t="s">
        <v>772</v>
      </c>
      <c r="B176" s="26"/>
      <c r="C176" s="268"/>
    </row>
    <row r="177" spans="1:7" outlineLevel="1" x14ac:dyDescent="0.25">
      <c r="A177" s="26" t="s">
        <v>773</v>
      </c>
      <c r="B177" s="26"/>
      <c r="C177" s="268"/>
    </row>
    <row r="178" spans="1:7" outlineLevel="1" x14ac:dyDescent="0.25">
      <c r="A178" s="26" t="s">
        <v>774</v>
      </c>
      <c r="B178" s="26"/>
      <c r="C178" s="268"/>
      <c r="D178" s="26"/>
      <c r="E178" s="26"/>
      <c r="F178" s="26"/>
      <c r="G178" s="20"/>
    </row>
    <row r="179" spans="1:7" outlineLevel="1" x14ac:dyDescent="0.25">
      <c r="A179" s="26" t="s">
        <v>775</v>
      </c>
      <c r="B179" s="26"/>
      <c r="C179" s="268"/>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opLeftCell="A10" workbookViewId="0">
      <selection activeCell="D44" sqref="D44"/>
    </sheetView>
  </sheetViews>
  <sheetFormatPr defaultColWidth="9.140625" defaultRowHeight="15" outlineLevelRow="1" x14ac:dyDescent="0.25"/>
  <cols>
    <col min="1" max="1" width="16.28515625" customWidth="1"/>
    <col min="2" max="2" width="89.7109375" bestFit="1" customWidth="1"/>
    <col min="3" max="3" width="134.28515625" bestFit="1"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105" x14ac:dyDescent="0.25">
      <c r="A6" s="98" t="s">
        <v>780</v>
      </c>
      <c r="B6" s="37" t="s">
        <v>781</v>
      </c>
      <c r="C6" s="95" t="s">
        <v>782</v>
      </c>
    </row>
    <row r="7" spans="1:3" ht="210" x14ac:dyDescent="0.25">
      <c r="A7" s="98" t="s">
        <v>783</v>
      </c>
      <c r="B7" s="37" t="s">
        <v>784</v>
      </c>
      <c r="C7" s="95" t="s">
        <v>785</v>
      </c>
    </row>
    <row r="8" spans="1:3" x14ac:dyDescent="0.25">
      <c r="A8" s="98" t="s">
        <v>786</v>
      </c>
      <c r="B8" s="37" t="s">
        <v>787</v>
      </c>
      <c r="C8" s="96" t="s">
        <v>788</v>
      </c>
    </row>
    <row r="9" spans="1:3" ht="30" x14ac:dyDescent="0.25">
      <c r="A9" s="98" t="s">
        <v>789</v>
      </c>
      <c r="B9" s="37" t="s">
        <v>790</v>
      </c>
      <c r="C9" s="96" t="s">
        <v>791</v>
      </c>
    </row>
    <row r="10" spans="1:3" ht="135" x14ac:dyDescent="0.25">
      <c r="A10" s="98" t="s">
        <v>792</v>
      </c>
      <c r="B10" s="37" t="s">
        <v>793</v>
      </c>
      <c r="C10" s="95" t="s">
        <v>794</v>
      </c>
    </row>
    <row r="11" spans="1:3" ht="45" x14ac:dyDescent="0.25">
      <c r="A11" s="98" t="s">
        <v>795</v>
      </c>
      <c r="B11" s="37" t="s">
        <v>796</v>
      </c>
      <c r="C11" s="97" t="s">
        <v>797</v>
      </c>
    </row>
    <row r="12" spans="1:3" x14ac:dyDescent="0.25">
      <c r="A12" s="98" t="s">
        <v>798</v>
      </c>
      <c r="B12" s="37" t="s">
        <v>799</v>
      </c>
      <c r="C12" s="96" t="s">
        <v>800</v>
      </c>
    </row>
    <row r="13" spans="1:3" x14ac:dyDescent="0.25">
      <c r="A13" s="98" t="s">
        <v>801</v>
      </c>
      <c r="B13" s="37" t="s">
        <v>802</v>
      </c>
      <c r="C13" s="96" t="s">
        <v>800</v>
      </c>
    </row>
    <row r="14" spans="1:3" ht="30" x14ac:dyDescent="0.25">
      <c r="A14" s="98" t="s">
        <v>803</v>
      </c>
      <c r="B14" s="37" t="s">
        <v>804</v>
      </c>
      <c r="C14" s="96" t="s">
        <v>800</v>
      </c>
    </row>
    <row r="15" spans="1:3" x14ac:dyDescent="0.25">
      <c r="A15" s="98" t="s">
        <v>805</v>
      </c>
      <c r="B15" s="37" t="s">
        <v>806</v>
      </c>
      <c r="C15" s="96" t="s">
        <v>800</v>
      </c>
    </row>
    <row r="16" spans="1:3" ht="30" x14ac:dyDescent="0.25">
      <c r="A16" s="98" t="s">
        <v>807</v>
      </c>
      <c r="B16" s="41" t="s">
        <v>808</v>
      </c>
      <c r="C16" s="96" t="s">
        <v>800</v>
      </c>
    </row>
    <row r="17" spans="1:3" ht="135" x14ac:dyDescent="0.25">
      <c r="A17" s="98" t="s">
        <v>809</v>
      </c>
      <c r="B17" s="41" t="s">
        <v>810</v>
      </c>
      <c r="C17" s="95" t="s">
        <v>811</v>
      </c>
    </row>
    <row r="18" spans="1:3" x14ac:dyDescent="0.25">
      <c r="A18" s="98" t="s">
        <v>812</v>
      </c>
      <c r="B18" s="41" t="s">
        <v>813</v>
      </c>
      <c r="C18" s="96" t="s">
        <v>814</v>
      </c>
    </row>
    <row r="19" spans="1:3" outlineLevel="1" x14ac:dyDescent="0.25">
      <c r="A19" s="98" t="s">
        <v>815</v>
      </c>
      <c r="B19" s="38" t="s">
        <v>816</v>
      </c>
      <c r="C19" s="26"/>
    </row>
    <row r="20" spans="1:3" outlineLevel="1" x14ac:dyDescent="0.25">
      <c r="A20" s="98" t="s">
        <v>817</v>
      </c>
      <c r="B20" s="86"/>
      <c r="C20" s="26"/>
    </row>
    <row r="21" spans="1:3" outlineLevel="1" x14ac:dyDescent="0.25">
      <c r="A21" s="98" t="s">
        <v>818</v>
      </c>
      <c r="B21" s="86"/>
      <c r="C21" s="26"/>
    </row>
    <row r="22" spans="1:3" outlineLevel="1" x14ac:dyDescent="0.25">
      <c r="A22" s="98" t="s">
        <v>819</v>
      </c>
      <c r="B22" s="86"/>
      <c r="C22" s="26"/>
    </row>
    <row r="23" spans="1:3" outlineLevel="1" x14ac:dyDescent="0.25">
      <c r="A23" s="98" t="s">
        <v>820</v>
      </c>
      <c r="B23" s="86"/>
      <c r="C23" s="26"/>
    </row>
    <row r="24" spans="1:3" ht="18.75" x14ac:dyDescent="0.25">
      <c r="A24" s="34"/>
      <c r="B24" s="34" t="s">
        <v>821</v>
      </c>
      <c r="C24" s="94" t="s">
        <v>779</v>
      </c>
    </row>
    <row r="25" spans="1:3" x14ac:dyDescent="0.25">
      <c r="A25" s="98" t="s">
        <v>822</v>
      </c>
      <c r="B25" s="37" t="s">
        <v>823</v>
      </c>
      <c r="C25" s="26"/>
    </row>
    <row r="26" spans="1:3" x14ac:dyDescent="0.25">
      <c r="A26" s="98" t="s">
        <v>824</v>
      </c>
      <c r="B26" s="37" t="s">
        <v>825</v>
      </c>
      <c r="C26" s="26"/>
    </row>
    <row r="27" spans="1:3" x14ac:dyDescent="0.25">
      <c r="A27" s="98" t="s">
        <v>826</v>
      </c>
      <c r="B27" s="37" t="s">
        <v>827</v>
      </c>
      <c r="C27" s="26"/>
    </row>
    <row r="28" spans="1:3" hidden="1" outlineLevel="1" x14ac:dyDescent="0.25">
      <c r="A28" s="98" t="s">
        <v>828</v>
      </c>
      <c r="B28" s="86"/>
      <c r="C28" s="26"/>
    </row>
    <row r="29" spans="1:3" hidden="1" outlineLevel="1" x14ac:dyDescent="0.25">
      <c r="A29" s="98" t="s">
        <v>829</v>
      </c>
      <c r="B29" s="86"/>
      <c r="C29" s="26"/>
    </row>
    <row r="30" spans="1:3" hidden="1" outlineLevel="1" x14ac:dyDescent="0.25">
      <c r="A30" s="98" t="s">
        <v>830</v>
      </c>
      <c r="B30" s="86"/>
      <c r="C30" s="26"/>
    </row>
    <row r="31" spans="1:3" hidden="1" outlineLevel="1" x14ac:dyDescent="0.25">
      <c r="A31" s="98" t="s">
        <v>831</v>
      </c>
      <c r="B31" s="86"/>
      <c r="C31" s="26"/>
    </row>
    <row r="32" spans="1:3" hidden="1" outlineLevel="1" x14ac:dyDescent="0.25">
      <c r="A32" s="98" t="s">
        <v>832</v>
      </c>
      <c r="B32" s="86"/>
      <c r="C32" s="26"/>
    </row>
    <row r="33" spans="1:3" hidden="1" outlineLevel="1" x14ac:dyDescent="0.25">
      <c r="A33" s="98" t="s">
        <v>833</v>
      </c>
      <c r="B33" s="86"/>
      <c r="C33" s="26"/>
    </row>
    <row r="34" spans="1:3" hidden="1" outlineLevel="1" x14ac:dyDescent="0.25">
      <c r="A34" s="98" t="s">
        <v>834</v>
      </c>
      <c r="B34" s="86"/>
      <c r="C34" s="26"/>
    </row>
    <row r="35" spans="1:3" hidden="1" outlineLevel="1" x14ac:dyDescent="0.25">
      <c r="A35" s="98" t="s">
        <v>835</v>
      </c>
      <c r="B35" s="86"/>
      <c r="C35" s="26"/>
    </row>
    <row r="36" spans="1:3" hidden="1" outlineLevel="1" x14ac:dyDescent="0.25">
      <c r="A36" s="98" t="s">
        <v>836</v>
      </c>
      <c r="B36" s="86"/>
      <c r="C36" s="26"/>
    </row>
    <row r="37" spans="1:3" hidden="1" outlineLevel="1" x14ac:dyDescent="0.25">
      <c r="A37" s="98" t="s">
        <v>837</v>
      </c>
      <c r="B37" s="86"/>
      <c r="C37" s="26"/>
    </row>
    <row r="38" spans="1:3" hidden="1" outlineLevel="1" x14ac:dyDescent="0.25">
      <c r="A38" s="98" t="s">
        <v>838</v>
      </c>
      <c r="B38" s="86"/>
      <c r="C38" s="26"/>
    </row>
    <row r="39" spans="1:3" hidden="1" outlineLevel="1" x14ac:dyDescent="0.25">
      <c r="A39" s="98" t="s">
        <v>839</v>
      </c>
      <c r="B39" s="86"/>
      <c r="C39" s="26"/>
    </row>
    <row r="40" spans="1:3" ht="18.75" collapsed="1" x14ac:dyDescent="0.25">
      <c r="A40" s="34"/>
      <c r="B40" s="34" t="s">
        <v>840</v>
      </c>
      <c r="C40" s="94" t="s">
        <v>841</v>
      </c>
    </row>
    <row r="41" spans="1:3" x14ac:dyDescent="0.25">
      <c r="A41" s="98" t="s">
        <v>842</v>
      </c>
      <c r="B41" s="41" t="s">
        <v>843</v>
      </c>
      <c r="C41" s="26" t="s">
        <v>67</v>
      </c>
    </row>
    <row r="42" spans="1:3" x14ac:dyDescent="0.25">
      <c r="A42" s="98" t="s">
        <v>844</v>
      </c>
      <c r="B42" s="41" t="s">
        <v>845</v>
      </c>
      <c r="C42" s="26" t="s">
        <v>846</v>
      </c>
    </row>
    <row r="43" spans="1:3" x14ac:dyDescent="0.25">
      <c r="A43" s="98" t="s">
        <v>847</v>
      </c>
      <c r="B43" s="41" t="s">
        <v>848</v>
      </c>
      <c r="C43" s="26" t="s">
        <v>849</v>
      </c>
    </row>
    <row r="44" spans="1:3" hidden="1" outlineLevel="1" x14ac:dyDescent="0.25">
      <c r="A44" s="98" t="s">
        <v>850</v>
      </c>
      <c r="B44" s="40"/>
      <c r="C44" s="26"/>
    </row>
    <row r="45" spans="1:3" hidden="1" outlineLevel="1" x14ac:dyDescent="0.25">
      <c r="A45" s="98" t="s">
        <v>851</v>
      </c>
      <c r="B45" s="40"/>
      <c r="C45" s="26"/>
    </row>
    <row r="46" spans="1:3" hidden="1" outlineLevel="1" x14ac:dyDescent="0.25">
      <c r="A46" s="98" t="s">
        <v>852</v>
      </c>
      <c r="B46" s="41"/>
      <c r="C46" s="26"/>
    </row>
    <row r="47" spans="1:3" ht="18.75" collapsed="1" x14ac:dyDescent="0.25">
      <c r="A47" s="34"/>
      <c r="B47" s="34" t="s">
        <v>853</v>
      </c>
      <c r="C47" s="94" t="s">
        <v>779</v>
      </c>
    </row>
    <row r="48" spans="1:3" ht="120" x14ac:dyDescent="0.25">
      <c r="A48" s="98" t="s">
        <v>854</v>
      </c>
      <c r="B48" s="37" t="s">
        <v>855</v>
      </c>
      <c r="C48" s="95" t="s">
        <v>856</v>
      </c>
    </row>
    <row r="49" spans="1:3" ht="60" x14ac:dyDescent="0.25">
      <c r="A49" s="98" t="s">
        <v>857</v>
      </c>
      <c r="B49" s="40"/>
      <c r="C49" s="95" t="s">
        <v>858</v>
      </c>
    </row>
    <row r="50" spans="1:3" ht="75" x14ac:dyDescent="0.25">
      <c r="A50" s="98" t="s">
        <v>859</v>
      </c>
      <c r="B50" s="40"/>
      <c r="C50" s="95" t="s">
        <v>860</v>
      </c>
    </row>
    <row r="51" spans="1:3" ht="105" x14ac:dyDescent="0.25">
      <c r="A51" s="98" t="s">
        <v>861</v>
      </c>
      <c r="B51" s="40"/>
      <c r="C51" s="95" t="s">
        <v>862</v>
      </c>
    </row>
    <row r="52" spans="1:3" ht="45" x14ac:dyDescent="0.25">
      <c r="A52" s="98" t="s">
        <v>863</v>
      </c>
      <c r="B52" s="40"/>
      <c r="C52" s="95" t="s">
        <v>864</v>
      </c>
    </row>
    <row r="53" spans="1:3" ht="105" x14ac:dyDescent="0.25">
      <c r="A53" s="98" t="s">
        <v>865</v>
      </c>
      <c r="B53" s="40"/>
      <c r="C53" s="95" t="s">
        <v>866</v>
      </c>
    </row>
  </sheetData>
  <protectedRanges>
    <protectedRange sqref="B19:C23 C6:C10 B48 C48:C52 B28:C39 C25:C27 A49:B53 C12:C18" name="Glossary"/>
  </protectedRange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22" workbookViewId="0">
      <selection activeCell="D44" sqref="D44"/>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381" t="s">
        <v>867</v>
      </c>
      <c r="B1" s="381"/>
      <c r="C1" s="26"/>
      <c r="D1" s="26"/>
      <c r="E1" s="26"/>
      <c r="F1" s="26"/>
      <c r="G1" s="26"/>
      <c r="I1" s="99"/>
      <c r="J1" s="100"/>
    </row>
    <row r="2" spans="1:10" ht="31.5" x14ac:dyDescent="0.25">
      <c r="A2" s="3" t="s">
        <v>868</v>
      </c>
      <c r="B2" s="3"/>
      <c r="C2" s="20"/>
      <c r="D2" s="20"/>
      <c r="E2" s="20"/>
      <c r="F2" s="21" t="s">
        <v>13</v>
      </c>
      <c r="G2" s="64"/>
      <c r="I2" s="3"/>
      <c r="J2" s="101"/>
    </row>
    <row r="3" spans="1:10" x14ac:dyDescent="0.25">
      <c r="A3" s="20"/>
      <c r="B3" s="22"/>
      <c r="C3" s="22"/>
      <c r="D3" s="20"/>
      <c r="E3" s="20"/>
      <c r="F3" s="20"/>
      <c r="G3" s="20"/>
      <c r="I3" s="26"/>
      <c r="J3" s="102"/>
    </row>
    <row r="4" spans="1:10" ht="18.75" x14ac:dyDescent="0.25">
      <c r="A4" s="23"/>
      <c r="B4" s="24" t="s">
        <v>14</v>
      </c>
      <c r="C4" s="25" t="s">
        <v>15</v>
      </c>
      <c r="D4" s="23"/>
      <c r="E4" s="23"/>
      <c r="F4" s="20"/>
      <c r="G4" s="20"/>
      <c r="I4" s="34" t="s">
        <v>869</v>
      </c>
      <c r="J4" s="103" t="s">
        <v>841</v>
      </c>
    </row>
    <row r="5" spans="1:10" x14ac:dyDescent="0.25">
      <c r="A5" s="26"/>
      <c r="B5" s="26"/>
      <c r="C5" s="26"/>
      <c r="D5" s="26"/>
      <c r="E5" s="26"/>
      <c r="F5" s="26"/>
      <c r="G5" s="26"/>
      <c r="I5" s="104" t="s">
        <v>843</v>
      </c>
      <c r="J5" s="102" t="s">
        <v>67</v>
      </c>
    </row>
    <row r="6" spans="1:10" ht="18.75" x14ac:dyDescent="0.25">
      <c r="A6" s="27"/>
      <c r="B6" s="28" t="s">
        <v>870</v>
      </c>
      <c r="C6" s="27"/>
      <c r="D6" s="26"/>
      <c r="E6" s="29"/>
      <c r="F6" s="29"/>
      <c r="G6" s="29"/>
      <c r="I6" s="104" t="s">
        <v>845</v>
      </c>
      <c r="J6" s="102" t="s">
        <v>846</v>
      </c>
    </row>
    <row r="7" spans="1:10" x14ac:dyDescent="0.25">
      <c r="A7" s="26"/>
      <c r="B7" s="30" t="s">
        <v>871</v>
      </c>
      <c r="C7" s="26"/>
      <c r="D7" s="26"/>
      <c r="E7" s="26"/>
      <c r="F7" s="26"/>
      <c r="G7" s="26"/>
      <c r="I7" s="104" t="s">
        <v>848</v>
      </c>
      <c r="J7" s="102" t="s">
        <v>849</v>
      </c>
    </row>
    <row r="8" spans="1:10" x14ac:dyDescent="0.25">
      <c r="A8" s="26"/>
      <c r="B8" s="30" t="s">
        <v>872</v>
      </c>
      <c r="C8" s="26"/>
      <c r="D8" s="26"/>
      <c r="E8" s="26"/>
      <c r="F8" s="26"/>
      <c r="G8" s="26"/>
      <c r="I8" s="104" t="s">
        <v>873</v>
      </c>
      <c r="J8" s="102" t="s">
        <v>874</v>
      </c>
    </row>
    <row r="9" spans="1:10" x14ac:dyDescent="0.25">
      <c r="A9" s="26"/>
      <c r="B9" s="32" t="s">
        <v>875</v>
      </c>
      <c r="C9" s="26"/>
      <c r="D9" s="26"/>
      <c r="E9" s="26"/>
      <c r="F9" s="26"/>
      <c r="G9" s="26"/>
      <c r="I9" s="26"/>
      <c r="J9" s="102"/>
    </row>
    <row r="10" spans="1:10" x14ac:dyDescent="0.25">
      <c r="A10" s="26"/>
      <c r="B10" s="33"/>
      <c r="C10" s="26"/>
      <c r="D10" s="26"/>
      <c r="E10" s="26"/>
      <c r="F10" s="26"/>
      <c r="G10" s="26"/>
      <c r="I10" s="105" t="s">
        <v>876</v>
      </c>
      <c r="J10" s="102"/>
    </row>
    <row r="11" spans="1:10" x14ac:dyDescent="0.25">
      <c r="A11" s="26"/>
      <c r="B11" s="33"/>
      <c r="C11" s="26"/>
      <c r="D11" s="26"/>
      <c r="E11" s="26"/>
      <c r="F11" s="26"/>
      <c r="G11" s="26"/>
      <c r="I11" s="105" t="s">
        <v>877</v>
      </c>
      <c r="J11" s="102"/>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6" t="s">
        <v>884</v>
      </c>
      <c r="D14" s="106" t="s">
        <v>885</v>
      </c>
      <c r="E14" s="29"/>
      <c r="F14" s="29"/>
      <c r="G14" s="29"/>
    </row>
    <row r="15" spans="1:10" x14ac:dyDescent="0.25">
      <c r="A15" s="26" t="s">
        <v>886</v>
      </c>
      <c r="B15" s="40" t="s">
        <v>473</v>
      </c>
      <c r="C15" s="106" t="s">
        <v>884</v>
      </c>
      <c r="D15" s="106" t="s">
        <v>885</v>
      </c>
      <c r="E15" s="29"/>
      <c r="F15" s="29"/>
      <c r="G15" s="29"/>
    </row>
    <row r="16" spans="1:10" x14ac:dyDescent="0.25">
      <c r="A16" s="26" t="s">
        <v>887</v>
      </c>
      <c r="B16" s="40" t="s">
        <v>888</v>
      </c>
      <c r="C16" s="106" t="s">
        <v>889</v>
      </c>
      <c r="D16" s="106" t="s">
        <v>889</v>
      </c>
      <c r="E16" s="29"/>
      <c r="F16" s="29"/>
      <c r="G16" s="29"/>
    </row>
    <row r="17" spans="1:7" x14ac:dyDescent="0.25">
      <c r="A17" s="26" t="s">
        <v>890</v>
      </c>
      <c r="B17" s="40" t="s">
        <v>891</v>
      </c>
      <c r="C17" s="106" t="s">
        <v>889</v>
      </c>
      <c r="D17" s="106" t="s">
        <v>889</v>
      </c>
      <c r="E17" s="29"/>
      <c r="F17" s="29"/>
      <c r="G17" s="29"/>
    </row>
    <row r="18" spans="1:7" x14ac:dyDescent="0.25">
      <c r="A18" s="26" t="s">
        <v>892</v>
      </c>
      <c r="B18" s="40" t="s">
        <v>893</v>
      </c>
      <c r="C18" s="106" t="s">
        <v>884</v>
      </c>
      <c r="D18" s="106" t="s">
        <v>885</v>
      </c>
      <c r="E18" s="29"/>
      <c r="F18" s="29"/>
      <c r="G18" s="29"/>
    </row>
    <row r="19" spans="1:7" x14ac:dyDescent="0.25">
      <c r="A19" s="26" t="s">
        <v>894</v>
      </c>
      <c r="B19" s="40" t="s">
        <v>895</v>
      </c>
      <c r="C19" s="106" t="s">
        <v>889</v>
      </c>
      <c r="D19" s="106" t="s">
        <v>889</v>
      </c>
      <c r="E19" s="29"/>
      <c r="F19" s="29"/>
      <c r="G19" s="29"/>
    </row>
    <row r="20" spans="1:7" x14ac:dyDescent="0.25">
      <c r="A20" s="26" t="s">
        <v>896</v>
      </c>
      <c r="B20" s="40" t="s">
        <v>897</v>
      </c>
      <c r="C20" s="106" t="s">
        <v>884</v>
      </c>
      <c r="D20" s="106" t="s">
        <v>885</v>
      </c>
      <c r="E20" s="29"/>
      <c r="F20" s="29"/>
      <c r="G20" s="29"/>
    </row>
    <row r="21" spans="1:7" x14ac:dyDescent="0.25">
      <c r="A21" s="26" t="s">
        <v>898</v>
      </c>
      <c r="B21" s="40" t="s">
        <v>899</v>
      </c>
      <c r="C21" s="106" t="s">
        <v>889</v>
      </c>
      <c r="D21" s="106" t="s">
        <v>889</v>
      </c>
      <c r="E21" s="29"/>
      <c r="F21" s="29"/>
      <c r="G21" s="29"/>
    </row>
    <row r="22" spans="1:7" x14ac:dyDescent="0.25">
      <c r="A22" s="26" t="s">
        <v>900</v>
      </c>
      <c r="B22" s="40" t="s">
        <v>901</v>
      </c>
      <c r="C22" s="106" t="s">
        <v>889</v>
      </c>
      <c r="D22" s="106" t="s">
        <v>889</v>
      </c>
      <c r="E22" s="29"/>
      <c r="F22" s="29"/>
      <c r="G22" s="29"/>
    </row>
    <row r="23" spans="1:7" x14ac:dyDescent="0.25">
      <c r="A23" s="26" t="s">
        <v>902</v>
      </c>
      <c r="B23" s="40" t="s">
        <v>903</v>
      </c>
      <c r="C23" s="106" t="s">
        <v>889</v>
      </c>
      <c r="D23" s="106" t="s">
        <v>889</v>
      </c>
      <c r="E23" s="29"/>
      <c r="F23" s="29"/>
      <c r="G23" s="29"/>
    </row>
    <row r="24" spans="1:7" x14ac:dyDescent="0.25">
      <c r="A24" s="26" t="s">
        <v>904</v>
      </c>
      <c r="B24" s="40" t="s">
        <v>905</v>
      </c>
      <c r="C24" s="106" t="s">
        <v>906</v>
      </c>
      <c r="D24" s="106"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8" t="s">
        <v>884</v>
      </c>
      <c r="C35" s="109" t="s">
        <v>889</v>
      </c>
      <c r="D35" s="109" t="s">
        <v>885</v>
      </c>
      <c r="E35" s="109" t="s">
        <v>919</v>
      </c>
      <c r="F35" s="107"/>
      <c r="G35" s="107"/>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67.857739432042891</v>
      </c>
      <c r="D75" s="26"/>
      <c r="E75" s="26"/>
      <c r="F75" s="26"/>
      <c r="G75" s="26"/>
    </row>
    <row r="76" spans="1:7" x14ac:dyDescent="0.25">
      <c r="A76" s="26" t="s">
        <v>960</v>
      </c>
      <c r="B76" s="26" t="s">
        <v>961</v>
      </c>
      <c r="C76" s="47">
        <v>137.73787291213301</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6">
        <v>1.072017712549986E-3</v>
      </c>
      <c r="F82" s="26"/>
      <c r="G82" s="266">
        <v>1.072017712549986E-3</v>
      </c>
    </row>
    <row r="83" spans="1:7" x14ac:dyDescent="0.25">
      <c r="A83" s="26" t="s">
        <v>973</v>
      </c>
      <c r="B83" s="26" t="s">
        <v>974</v>
      </c>
      <c r="C83" s="26"/>
      <c r="D83" s="26"/>
      <c r="E83" s="266">
        <v>3.7874106173194468E-4</v>
      </c>
      <c r="F83" s="26"/>
      <c r="G83" s="266">
        <v>3.7874106173194468E-4</v>
      </c>
    </row>
    <row r="84" spans="1:7" x14ac:dyDescent="0.25">
      <c r="A84" s="26" t="s">
        <v>975</v>
      </c>
      <c r="B84" s="26" t="s">
        <v>976</v>
      </c>
      <c r="C84" s="26"/>
      <c r="D84" s="26"/>
      <c r="E84" s="266">
        <v>0</v>
      </c>
      <c r="F84" s="26"/>
      <c r="G84" s="266">
        <v>0</v>
      </c>
    </row>
    <row r="85" spans="1:7" x14ac:dyDescent="0.25">
      <c r="A85" s="26" t="s">
        <v>977</v>
      </c>
      <c r="B85" s="26" t="s">
        <v>978</v>
      </c>
      <c r="C85" s="26"/>
      <c r="D85" s="26"/>
      <c r="E85" s="266">
        <v>0</v>
      </c>
      <c r="F85" s="26"/>
      <c r="G85" s="266">
        <v>0</v>
      </c>
    </row>
    <row r="86" spans="1:7" x14ac:dyDescent="0.25">
      <c r="A86" s="26" t="s">
        <v>979</v>
      </c>
      <c r="B86" s="26" t="s">
        <v>980</v>
      </c>
      <c r="C86" s="26"/>
      <c r="D86" s="26"/>
      <c r="E86" s="266">
        <v>0</v>
      </c>
      <c r="F86" s="26"/>
      <c r="G86" s="266">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79" workbookViewId="0">
      <selection activeCell="D44" sqref="D44"/>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10"/>
      <c r="B1" s="111" t="s">
        <v>985</v>
      </c>
      <c r="C1" s="112"/>
      <c r="D1" s="112"/>
      <c r="E1" s="112"/>
      <c r="F1" s="112"/>
      <c r="G1" s="112"/>
      <c r="H1" s="112"/>
      <c r="I1" s="112"/>
      <c r="J1" s="112"/>
    </row>
    <row r="2" spans="1:10" x14ac:dyDescent="0.25">
      <c r="A2" s="113"/>
      <c r="B2" s="114"/>
      <c r="C2" s="114"/>
      <c r="D2" s="114"/>
      <c r="E2" s="114"/>
      <c r="F2" s="114"/>
      <c r="G2" s="114"/>
      <c r="H2" s="114"/>
      <c r="I2" s="114"/>
      <c r="J2" s="114"/>
    </row>
    <row r="3" spans="1:10" x14ac:dyDescent="0.25">
      <c r="A3" s="113"/>
      <c r="B3" s="115" t="s">
        <v>986</v>
      </c>
      <c r="C3" s="116" t="s">
        <v>3</v>
      </c>
      <c r="D3" s="117"/>
      <c r="E3" s="118"/>
      <c r="F3" s="114"/>
      <c r="G3" s="114"/>
      <c r="H3" s="114"/>
      <c r="I3" s="114"/>
      <c r="J3" s="114"/>
    </row>
    <row r="4" spans="1:10" x14ac:dyDescent="0.25">
      <c r="A4" s="113"/>
      <c r="B4" s="115" t="s">
        <v>987</v>
      </c>
      <c r="C4" s="373">
        <v>44865</v>
      </c>
      <c r="D4" s="114" t="s">
        <v>988</v>
      </c>
      <c r="E4" s="114"/>
      <c r="F4" s="114"/>
      <c r="G4" s="114"/>
      <c r="H4" s="114"/>
      <c r="I4" s="114"/>
      <c r="J4" s="114"/>
    </row>
    <row r="5" spans="1:10" x14ac:dyDescent="0.25">
      <c r="A5" s="113"/>
      <c r="B5" s="114"/>
      <c r="C5" s="114"/>
      <c r="D5" s="114"/>
      <c r="E5" s="114"/>
      <c r="F5" s="114"/>
      <c r="G5" s="114"/>
      <c r="H5" s="114"/>
      <c r="I5" s="114"/>
      <c r="J5" s="114"/>
    </row>
    <row r="6" spans="1:10" x14ac:dyDescent="0.25">
      <c r="A6" s="113"/>
      <c r="B6" s="114"/>
      <c r="C6" s="119"/>
      <c r="D6" s="114"/>
      <c r="E6" s="114"/>
      <c r="F6" s="114"/>
      <c r="G6" s="114"/>
      <c r="H6" s="114"/>
      <c r="I6" s="114"/>
      <c r="J6" s="114"/>
    </row>
    <row r="7" spans="1:10" x14ac:dyDescent="0.25">
      <c r="A7" s="120">
        <v>1</v>
      </c>
      <c r="B7" s="111" t="s">
        <v>989</v>
      </c>
      <c r="C7" s="111"/>
      <c r="D7" s="111"/>
      <c r="E7" s="111"/>
      <c r="F7" s="111"/>
      <c r="G7" s="111"/>
      <c r="H7" s="111"/>
      <c r="I7" s="111"/>
      <c r="J7" s="111"/>
    </row>
    <row r="8" spans="1:10" x14ac:dyDescent="0.25">
      <c r="A8" s="113"/>
      <c r="B8" s="114"/>
      <c r="C8" s="114"/>
      <c r="D8" s="114"/>
      <c r="E8" s="114"/>
      <c r="F8" s="114"/>
      <c r="G8" s="114"/>
      <c r="H8" s="114"/>
      <c r="I8" s="114"/>
      <c r="J8" s="114"/>
    </row>
    <row r="9" spans="1:10" x14ac:dyDescent="0.25">
      <c r="A9" s="113"/>
      <c r="B9" s="114"/>
      <c r="C9" s="114"/>
      <c r="D9" s="114"/>
      <c r="E9" s="114"/>
      <c r="F9" s="114"/>
      <c r="G9" s="114"/>
      <c r="H9" s="114"/>
      <c r="I9" s="114"/>
      <c r="J9" s="114"/>
    </row>
    <row r="10" spans="1:10" x14ac:dyDescent="0.25">
      <c r="A10" s="113" t="s">
        <v>990</v>
      </c>
      <c r="B10" s="121" t="s">
        <v>991</v>
      </c>
      <c r="C10" s="122"/>
      <c r="D10" s="122"/>
      <c r="E10" s="123" t="s">
        <v>992</v>
      </c>
      <c r="F10" s="124"/>
      <c r="G10" s="124"/>
      <c r="H10" s="125"/>
      <c r="I10" s="114"/>
      <c r="J10" s="114"/>
    </row>
    <row r="11" spans="1:10" x14ac:dyDescent="0.25">
      <c r="A11" s="113"/>
      <c r="B11" s="126" t="s">
        <v>993</v>
      </c>
      <c r="C11" s="127"/>
      <c r="D11" s="127"/>
      <c r="E11" s="128" t="s">
        <v>992</v>
      </c>
      <c r="F11" s="129"/>
      <c r="G11" s="129"/>
      <c r="H11" s="130"/>
      <c r="I11" s="114"/>
      <c r="J11" s="114"/>
    </row>
    <row r="12" spans="1:10" x14ac:dyDescent="0.25">
      <c r="A12" s="113"/>
      <c r="B12" s="131" t="s">
        <v>994</v>
      </c>
      <c r="C12" s="132"/>
      <c r="D12" s="132"/>
      <c r="E12" s="133" t="s">
        <v>31</v>
      </c>
      <c r="F12" s="134"/>
      <c r="G12" s="134"/>
      <c r="H12" s="135"/>
      <c r="I12" s="114"/>
      <c r="J12" s="114"/>
    </row>
    <row r="13" spans="1:10" x14ac:dyDescent="0.25">
      <c r="A13" s="113"/>
      <c r="B13" s="136"/>
      <c r="C13" s="136"/>
      <c r="D13" s="136"/>
      <c r="E13" s="136"/>
      <c r="F13" s="137"/>
      <c r="G13" s="114"/>
      <c r="H13" s="114"/>
      <c r="I13" s="114"/>
      <c r="J13" s="114"/>
    </row>
    <row r="14" spans="1:10" x14ac:dyDescent="0.25">
      <c r="A14" s="113"/>
      <c r="B14" s="138"/>
      <c r="C14" s="138"/>
      <c r="D14" s="138"/>
      <c r="E14" s="138"/>
      <c r="F14" s="137"/>
      <c r="G14" s="114"/>
      <c r="H14" s="114"/>
      <c r="I14" s="114"/>
      <c r="J14" s="114"/>
    </row>
    <row r="15" spans="1:10" x14ac:dyDescent="0.25">
      <c r="A15" s="113" t="s">
        <v>995</v>
      </c>
      <c r="B15" s="139"/>
      <c r="C15" s="139"/>
      <c r="D15" s="139"/>
      <c r="E15" s="140"/>
      <c r="F15" s="141" t="s">
        <v>996</v>
      </c>
      <c r="G15" s="142" t="s">
        <v>997</v>
      </c>
      <c r="H15" s="143" t="s">
        <v>998</v>
      </c>
      <c r="I15" s="114"/>
      <c r="J15" s="114"/>
    </row>
    <row r="16" spans="1:10" x14ac:dyDescent="0.25">
      <c r="A16" s="113"/>
      <c r="B16" s="144" t="s">
        <v>999</v>
      </c>
      <c r="C16" s="145"/>
      <c r="D16" s="145"/>
      <c r="E16" s="146" t="s">
        <v>1000</v>
      </c>
      <c r="F16" s="350" t="s">
        <v>1001</v>
      </c>
      <c r="G16" s="351" t="s">
        <v>1002</v>
      </c>
      <c r="H16" s="352" t="s">
        <v>1003</v>
      </c>
      <c r="I16" s="114"/>
      <c r="J16" s="114"/>
    </row>
    <row r="17" spans="1:10" x14ac:dyDescent="0.25">
      <c r="A17" s="113"/>
      <c r="B17" s="144"/>
      <c r="C17" s="145"/>
      <c r="D17" s="145"/>
      <c r="E17" s="147" t="s">
        <v>1004</v>
      </c>
      <c r="F17" s="353" t="s">
        <v>1005</v>
      </c>
      <c r="G17" s="351" t="s">
        <v>1002</v>
      </c>
      <c r="H17" s="352" t="s">
        <v>1003</v>
      </c>
      <c r="I17" s="114"/>
      <c r="J17" s="114"/>
    </row>
    <row r="18" spans="1:10" x14ac:dyDescent="0.25">
      <c r="A18" s="113"/>
      <c r="B18" s="131"/>
      <c r="C18" s="132"/>
      <c r="D18" s="132"/>
      <c r="E18" s="148" t="s">
        <v>1006</v>
      </c>
      <c r="F18" s="354" t="s">
        <v>1007</v>
      </c>
      <c r="G18" s="355" t="s">
        <v>1002</v>
      </c>
      <c r="H18" s="361" t="s">
        <v>1003</v>
      </c>
      <c r="I18" s="114"/>
      <c r="J18" s="114"/>
    </row>
    <row r="19" spans="1:10" x14ac:dyDescent="0.25">
      <c r="A19" s="113"/>
      <c r="B19" s="119"/>
      <c r="C19" s="119"/>
      <c r="D19" s="119"/>
      <c r="E19" s="119"/>
      <c r="F19" s="149"/>
      <c r="G19" s="149"/>
      <c r="H19" s="149"/>
      <c r="I19" s="114"/>
      <c r="J19" s="114"/>
    </row>
    <row r="20" spans="1:10" x14ac:dyDescent="0.25">
      <c r="A20" s="113"/>
      <c r="B20" s="119"/>
      <c r="C20" s="119"/>
      <c r="D20" s="119"/>
      <c r="E20" s="119"/>
      <c r="F20" s="149"/>
      <c r="G20" s="149"/>
      <c r="H20" s="149"/>
      <c r="I20" s="114"/>
      <c r="J20" s="114"/>
    </row>
    <row r="21" spans="1:10" x14ac:dyDescent="0.25">
      <c r="A21" s="113" t="s">
        <v>1008</v>
      </c>
      <c r="B21" s="114"/>
      <c r="C21" s="114"/>
      <c r="D21" s="114"/>
      <c r="E21" s="150"/>
      <c r="F21" s="151" t="s">
        <v>996</v>
      </c>
      <c r="G21" s="152" t="s">
        <v>1009</v>
      </c>
      <c r="H21" s="153" t="s">
        <v>998</v>
      </c>
      <c r="I21" s="114"/>
      <c r="J21" s="114"/>
    </row>
    <row r="22" spans="1:10" x14ac:dyDescent="0.25">
      <c r="A22" s="114"/>
      <c r="B22" s="121" t="s">
        <v>1010</v>
      </c>
      <c r="C22" s="122"/>
      <c r="D22" s="122"/>
      <c r="E22" s="154" t="s">
        <v>1000</v>
      </c>
      <c r="F22" s="356" t="s">
        <v>1011</v>
      </c>
      <c r="G22" s="357" t="s">
        <v>1011</v>
      </c>
      <c r="H22" s="358" t="s">
        <v>1011</v>
      </c>
      <c r="I22" s="114"/>
      <c r="J22" s="114"/>
    </row>
    <row r="23" spans="1:10" x14ac:dyDescent="0.25">
      <c r="A23" s="113"/>
      <c r="B23" s="144"/>
      <c r="C23" s="145"/>
      <c r="D23" s="145"/>
      <c r="E23" s="147" t="s">
        <v>1004</v>
      </c>
      <c r="F23" s="353" t="s">
        <v>1011</v>
      </c>
      <c r="G23" s="351" t="s">
        <v>1011</v>
      </c>
      <c r="H23" s="359" t="s">
        <v>1011</v>
      </c>
      <c r="I23" s="114"/>
      <c r="J23" s="114"/>
    </row>
    <row r="24" spans="1:10" x14ac:dyDescent="0.25">
      <c r="A24" s="113"/>
      <c r="B24" s="131"/>
      <c r="C24" s="132"/>
      <c r="D24" s="132"/>
      <c r="E24" s="148" t="s">
        <v>1006</v>
      </c>
      <c r="F24" s="354" t="s">
        <v>1011</v>
      </c>
      <c r="G24" s="360" t="s">
        <v>1011</v>
      </c>
      <c r="H24" s="361" t="s">
        <v>1011</v>
      </c>
      <c r="I24" s="114"/>
      <c r="J24" s="114"/>
    </row>
    <row r="25" spans="1:10" x14ac:dyDescent="0.25">
      <c r="A25" s="113"/>
      <c r="B25" s="119"/>
      <c r="C25" s="119"/>
      <c r="D25" s="119"/>
      <c r="E25" s="119"/>
      <c r="F25" s="155"/>
      <c r="G25" s="155"/>
      <c r="H25" s="155"/>
      <c r="I25" s="114"/>
      <c r="J25" s="114"/>
    </row>
    <row r="26" spans="1:10" x14ac:dyDescent="0.25">
      <c r="A26" s="113"/>
      <c r="B26" s="119"/>
      <c r="C26" s="119"/>
      <c r="D26" s="119"/>
      <c r="E26" s="119"/>
      <c r="F26" s="155"/>
      <c r="G26" s="155"/>
      <c r="H26" s="155"/>
      <c r="I26" s="114"/>
      <c r="J26" s="114"/>
    </row>
    <row r="27" spans="1:10" x14ac:dyDescent="0.25">
      <c r="A27" s="113" t="s">
        <v>1012</v>
      </c>
      <c r="B27" s="121" t="s">
        <v>1013</v>
      </c>
      <c r="C27" s="156"/>
      <c r="D27" s="157">
        <v>0.129</v>
      </c>
      <c r="E27" s="114"/>
      <c r="F27" s="158"/>
      <c r="G27" s="114"/>
      <c r="H27" s="114"/>
      <c r="I27" s="114"/>
      <c r="J27" s="114"/>
    </row>
    <row r="28" spans="1:10" x14ac:dyDescent="0.25">
      <c r="A28" s="113"/>
      <c r="B28" s="131"/>
      <c r="C28" s="159" t="s">
        <v>1014</v>
      </c>
      <c r="D28" s="160">
        <v>44865</v>
      </c>
      <c r="E28" s="114"/>
      <c r="F28" s="114"/>
      <c r="G28" s="114"/>
      <c r="H28" s="114"/>
      <c r="I28" s="114"/>
      <c r="J28" s="114"/>
    </row>
    <row r="29" spans="1:10" x14ac:dyDescent="0.25">
      <c r="A29" s="113"/>
      <c r="B29" s="114"/>
      <c r="C29" s="114"/>
      <c r="D29" s="114"/>
      <c r="E29" s="114"/>
      <c r="F29" s="114"/>
      <c r="G29" s="114"/>
      <c r="H29" s="114"/>
      <c r="I29" s="114"/>
      <c r="J29" s="114"/>
    </row>
    <row r="30" spans="1:10" x14ac:dyDescent="0.25">
      <c r="A30" s="113"/>
      <c r="B30" s="114"/>
      <c r="C30" s="114"/>
      <c r="D30" s="114"/>
      <c r="E30" s="114"/>
      <c r="F30" s="114"/>
      <c r="G30" s="114"/>
      <c r="H30" s="114"/>
      <c r="I30" s="114"/>
      <c r="J30" s="114"/>
    </row>
    <row r="31" spans="1:10" x14ac:dyDescent="0.25">
      <c r="A31" s="120">
        <v>2</v>
      </c>
      <c r="B31" s="111" t="s">
        <v>1015</v>
      </c>
      <c r="C31" s="111"/>
      <c r="D31" s="111"/>
      <c r="E31" s="111"/>
      <c r="F31" s="111"/>
      <c r="G31" s="111"/>
      <c r="H31" s="111"/>
      <c r="I31" s="111"/>
      <c r="J31" s="111"/>
    </row>
    <row r="32" spans="1:10" x14ac:dyDescent="0.25">
      <c r="A32" s="149"/>
      <c r="B32" s="114"/>
      <c r="C32" s="114"/>
      <c r="D32" s="114"/>
      <c r="E32" s="114"/>
      <c r="F32" s="114"/>
      <c r="G32" s="114"/>
      <c r="H32" s="114"/>
      <c r="I32" s="114"/>
      <c r="J32" s="114"/>
    </row>
    <row r="33" spans="1:10" x14ac:dyDescent="0.25">
      <c r="A33" s="149" t="s">
        <v>1016</v>
      </c>
      <c r="B33" s="161" t="s">
        <v>1017</v>
      </c>
      <c r="C33" s="162"/>
      <c r="D33" s="162"/>
      <c r="E33" s="162"/>
      <c r="F33" s="162"/>
      <c r="G33" s="162"/>
      <c r="H33" s="162"/>
      <c r="I33" s="162"/>
      <c r="J33" s="162"/>
    </row>
    <row r="34" spans="1:10" x14ac:dyDescent="0.25">
      <c r="A34" s="149"/>
      <c r="B34" s="161"/>
      <c r="C34" s="162"/>
      <c r="D34" s="162"/>
      <c r="E34" s="162"/>
      <c r="F34" s="162"/>
      <c r="G34" s="162"/>
      <c r="H34" s="162"/>
      <c r="I34" s="162"/>
      <c r="J34" s="162"/>
    </row>
    <row r="35" spans="1:10" x14ac:dyDescent="0.25">
      <c r="A35" s="149"/>
      <c r="B35" s="161"/>
      <c r="C35" s="119"/>
      <c r="D35" s="162"/>
      <c r="E35" s="151" t="s">
        <v>101</v>
      </c>
      <c r="F35" s="153" t="s">
        <v>1018</v>
      </c>
      <c r="G35" s="163"/>
      <c r="H35" s="162"/>
      <c r="I35" s="162"/>
      <c r="J35" s="162"/>
    </row>
    <row r="36" spans="1:10" x14ac:dyDescent="0.25">
      <c r="A36" s="149"/>
      <c r="B36" s="161"/>
      <c r="C36" s="119"/>
      <c r="D36" s="162"/>
      <c r="E36" s="164" t="s">
        <v>1019</v>
      </c>
      <c r="F36" s="165" t="s">
        <v>1020</v>
      </c>
      <c r="G36" s="163"/>
      <c r="H36" s="162"/>
      <c r="I36" s="162"/>
      <c r="J36" s="162"/>
    </row>
    <row r="37" spans="1:10" x14ac:dyDescent="0.25">
      <c r="A37" s="149"/>
      <c r="B37" s="121" t="s">
        <v>1021</v>
      </c>
      <c r="C37" s="166" t="s">
        <v>1022</v>
      </c>
      <c r="D37" s="167"/>
      <c r="E37" s="302">
        <v>16022.882619919901</v>
      </c>
      <c r="F37" s="303">
        <v>746.17297522000001</v>
      </c>
      <c r="G37" s="168"/>
      <c r="H37" s="114"/>
      <c r="I37" s="114"/>
      <c r="J37" s="114"/>
    </row>
    <row r="38" spans="1:10" x14ac:dyDescent="0.25">
      <c r="A38" s="149"/>
      <c r="B38" s="144"/>
      <c r="C38" s="169" t="s">
        <v>1023</v>
      </c>
      <c r="D38" s="170"/>
      <c r="E38" s="304"/>
      <c r="F38" s="305"/>
      <c r="G38" s="168"/>
      <c r="H38" s="114"/>
      <c r="I38" s="114"/>
      <c r="J38" s="114"/>
    </row>
    <row r="39" spans="1:10" x14ac:dyDescent="0.25">
      <c r="A39" s="149"/>
      <c r="B39" s="144"/>
      <c r="C39" s="169" t="s">
        <v>1024</v>
      </c>
      <c r="D39" s="170"/>
      <c r="E39" s="304"/>
      <c r="F39" s="306"/>
      <c r="G39" s="168"/>
      <c r="H39" s="114"/>
      <c r="I39" s="114"/>
      <c r="J39" s="114"/>
    </row>
    <row r="40" spans="1:10" x14ac:dyDescent="0.25">
      <c r="A40" s="149"/>
      <c r="B40" s="131"/>
      <c r="C40" s="171" t="s">
        <v>1025</v>
      </c>
      <c r="D40" s="172"/>
      <c r="E40" s="307">
        <v>1050.5456226629533</v>
      </c>
      <c r="F40" s="308"/>
      <c r="G40" s="168"/>
      <c r="H40" s="114"/>
      <c r="I40" s="114"/>
      <c r="J40" s="114"/>
    </row>
    <row r="41" spans="1:10" x14ac:dyDescent="0.25">
      <c r="A41" s="149"/>
      <c r="B41" s="173"/>
      <c r="C41" s="174" t="s">
        <v>101</v>
      </c>
      <c r="D41" s="175"/>
      <c r="E41" s="309">
        <f>E37+E40</f>
        <v>17073.428242582853</v>
      </c>
      <c r="F41" s="309">
        <f>F37</f>
        <v>746.17297522000001</v>
      </c>
      <c r="G41" s="168"/>
      <c r="H41" s="114"/>
      <c r="I41" s="114"/>
      <c r="J41" s="114"/>
    </row>
    <row r="42" spans="1:10" x14ac:dyDescent="0.25">
      <c r="A42" s="149"/>
      <c r="B42" s="114"/>
      <c r="C42" s="114"/>
      <c r="D42" s="114"/>
      <c r="E42" s="114"/>
      <c r="F42" s="114"/>
      <c r="G42" s="114"/>
      <c r="H42" s="114"/>
      <c r="I42" s="114"/>
      <c r="J42" s="114"/>
    </row>
    <row r="43" spans="1:10" x14ac:dyDescent="0.25">
      <c r="A43" s="149"/>
      <c r="B43" s="173" t="s">
        <v>1026</v>
      </c>
      <c r="C43" s="175"/>
      <c r="D43" s="176"/>
      <c r="E43" s="310">
        <v>12720</v>
      </c>
      <c r="F43" s="114"/>
      <c r="G43" s="114"/>
      <c r="H43" s="114"/>
      <c r="I43" s="114"/>
      <c r="J43" s="114"/>
    </row>
    <row r="44" spans="1:10" x14ac:dyDescent="0.25">
      <c r="A44" s="149"/>
      <c r="B44" s="114"/>
      <c r="C44" s="114"/>
      <c r="D44" s="114"/>
      <c r="E44" s="114"/>
      <c r="F44" s="114"/>
      <c r="G44" s="114"/>
      <c r="H44" s="114"/>
      <c r="I44" s="114"/>
      <c r="J44" s="114"/>
    </row>
    <row r="45" spans="1:10" x14ac:dyDescent="0.25">
      <c r="A45" s="149" t="s">
        <v>1027</v>
      </c>
      <c r="B45" s="161" t="s">
        <v>1028</v>
      </c>
      <c r="C45" s="177"/>
      <c r="D45" s="138"/>
      <c r="E45" s="114"/>
      <c r="F45" s="114"/>
      <c r="G45" s="114"/>
      <c r="H45" s="114"/>
      <c r="I45" s="114"/>
      <c r="J45" s="114"/>
    </row>
    <row r="46" spans="1:10" x14ac:dyDescent="0.25">
      <c r="A46" s="149"/>
      <c r="B46" s="138"/>
      <c r="C46" s="177"/>
      <c r="D46" s="138"/>
      <c r="E46" s="114"/>
      <c r="F46" s="114"/>
      <c r="G46" s="114"/>
      <c r="H46" s="114"/>
      <c r="I46" s="114"/>
      <c r="J46" s="114"/>
    </row>
    <row r="47" spans="1:10" x14ac:dyDescent="0.25">
      <c r="A47" s="149"/>
      <c r="B47" s="138"/>
      <c r="C47" s="177"/>
      <c r="D47" s="138"/>
      <c r="E47" s="178" t="s">
        <v>996</v>
      </c>
      <c r="F47" s="142" t="s">
        <v>997</v>
      </c>
      <c r="G47" s="179" t="s">
        <v>998</v>
      </c>
      <c r="H47" s="114"/>
      <c r="I47" s="114"/>
      <c r="J47" s="114"/>
    </row>
    <row r="48" spans="1:10" x14ac:dyDescent="0.25">
      <c r="A48" s="149"/>
      <c r="B48" s="121" t="s">
        <v>1029</v>
      </c>
      <c r="C48" s="122"/>
      <c r="D48" s="154" t="s">
        <v>1000</v>
      </c>
      <c r="E48" s="350" t="s">
        <v>1011</v>
      </c>
      <c r="F48" s="362" t="s">
        <v>1011</v>
      </c>
      <c r="G48" s="363" t="s">
        <v>1011</v>
      </c>
      <c r="H48" s="114"/>
      <c r="I48" s="114"/>
      <c r="J48" s="114"/>
    </row>
    <row r="49" spans="1:10" x14ac:dyDescent="0.25">
      <c r="A49" s="149"/>
      <c r="B49" s="144"/>
      <c r="C49" s="145"/>
      <c r="D49" s="147" t="s">
        <v>1004</v>
      </c>
      <c r="E49" s="353" t="s">
        <v>1030</v>
      </c>
      <c r="F49" s="351" t="s">
        <v>1002</v>
      </c>
      <c r="G49" s="359" t="s">
        <v>1003</v>
      </c>
      <c r="H49" s="114"/>
      <c r="I49" s="114"/>
      <c r="J49" s="114"/>
    </row>
    <row r="50" spans="1:10" x14ac:dyDescent="0.25">
      <c r="A50" s="149"/>
      <c r="B50" s="131"/>
      <c r="C50" s="132"/>
      <c r="D50" s="148" t="s">
        <v>1006</v>
      </c>
      <c r="E50" s="354" t="s">
        <v>1030</v>
      </c>
      <c r="F50" s="360" t="s">
        <v>1002</v>
      </c>
      <c r="G50" s="361" t="s">
        <v>1003</v>
      </c>
      <c r="H50" s="114"/>
      <c r="I50" s="114"/>
      <c r="J50" s="114"/>
    </row>
    <row r="51" spans="1:10" x14ac:dyDescent="0.25">
      <c r="A51" s="149"/>
      <c r="B51" s="114"/>
      <c r="C51" s="114"/>
      <c r="D51" s="114"/>
      <c r="E51" s="114"/>
      <c r="F51" s="114"/>
      <c r="G51" s="114"/>
      <c r="H51" s="114"/>
      <c r="I51" s="114"/>
      <c r="J51" s="114"/>
    </row>
    <row r="52" spans="1:10" x14ac:dyDescent="0.25">
      <c r="A52" s="149" t="s">
        <v>1031</v>
      </c>
      <c r="B52" s="161" t="s">
        <v>1032</v>
      </c>
      <c r="C52" s="180"/>
      <c r="D52" s="114"/>
      <c r="E52" s="114"/>
      <c r="F52" s="114"/>
      <c r="G52" s="114"/>
      <c r="H52" s="114"/>
      <c r="I52" s="114"/>
      <c r="J52" s="114"/>
    </row>
    <row r="53" spans="1:10" x14ac:dyDescent="0.25">
      <c r="A53" s="181"/>
      <c r="B53" s="180"/>
      <c r="C53" s="180"/>
      <c r="D53" s="114"/>
      <c r="E53" s="114"/>
      <c r="F53" s="114"/>
      <c r="G53" s="114"/>
      <c r="H53" s="114"/>
      <c r="I53" s="114"/>
      <c r="J53" s="114"/>
    </row>
    <row r="54" spans="1:10" x14ac:dyDescent="0.25">
      <c r="A54" s="149"/>
      <c r="B54" s="182" t="s">
        <v>1033</v>
      </c>
      <c r="C54" s="175"/>
      <c r="D54" s="176"/>
      <c r="E54" s="143" t="s">
        <v>1034</v>
      </c>
      <c r="F54" s="114"/>
      <c r="G54" s="114"/>
      <c r="H54" s="114"/>
      <c r="I54" s="114"/>
      <c r="J54" s="114"/>
    </row>
    <row r="55" spans="1:10" x14ac:dyDescent="0.25">
      <c r="A55" s="149"/>
      <c r="B55" s="126" t="s">
        <v>1035</v>
      </c>
      <c r="C55" s="127"/>
      <c r="D55" s="183"/>
      <c r="E55" s="311">
        <v>285.70817240000002</v>
      </c>
      <c r="F55" s="114"/>
      <c r="G55" s="114"/>
      <c r="H55" s="114"/>
      <c r="I55" s="114"/>
      <c r="J55" s="114"/>
    </row>
    <row r="56" spans="1:10" x14ac:dyDescent="0.25">
      <c r="A56" s="149"/>
      <c r="B56" s="126" t="s">
        <v>1036</v>
      </c>
      <c r="C56" s="127"/>
      <c r="D56" s="183"/>
      <c r="E56" s="311"/>
      <c r="F56" s="184"/>
      <c r="G56" s="185"/>
      <c r="H56" s="114"/>
      <c r="I56" s="114"/>
      <c r="J56" s="114"/>
    </row>
    <row r="57" spans="1:10" x14ac:dyDescent="0.25">
      <c r="A57" s="149"/>
      <c r="B57" s="186" t="s">
        <v>1037</v>
      </c>
      <c r="C57" s="187"/>
      <c r="D57" s="188"/>
      <c r="E57" s="312">
        <f>E58-E55</f>
        <v>925.57365111000036</v>
      </c>
      <c r="F57" s="184"/>
      <c r="G57" s="185"/>
      <c r="H57" s="114"/>
      <c r="I57" s="114"/>
      <c r="J57" s="114"/>
    </row>
    <row r="58" spans="1:10" x14ac:dyDescent="0.25">
      <c r="A58" s="149"/>
      <c r="B58" s="173"/>
      <c r="C58" s="175"/>
      <c r="D58" s="189" t="s">
        <v>1038</v>
      </c>
      <c r="E58" s="313">
        <f>E62-E61</f>
        <v>1211.2818235100003</v>
      </c>
      <c r="F58" s="184"/>
      <c r="G58" s="185"/>
      <c r="H58" s="114"/>
      <c r="I58" s="114"/>
      <c r="J58" s="114"/>
    </row>
    <row r="59" spans="1:10" x14ac:dyDescent="0.25">
      <c r="A59" s="149"/>
      <c r="B59" s="190" t="s">
        <v>1026</v>
      </c>
      <c r="C59" s="191"/>
      <c r="D59" s="192"/>
      <c r="E59" s="314">
        <v>12772.52889286</v>
      </c>
      <c r="F59" s="184"/>
      <c r="G59" s="185"/>
      <c r="H59" s="114"/>
      <c r="I59" s="114"/>
      <c r="J59" s="114"/>
    </row>
    <row r="60" spans="1:10" x14ac:dyDescent="0.25">
      <c r="A60" s="149"/>
      <c r="B60" s="193" t="s">
        <v>1039</v>
      </c>
      <c r="C60" s="194"/>
      <c r="D60" s="195"/>
      <c r="E60" s="315">
        <v>6.0421347000000001</v>
      </c>
      <c r="F60" s="184"/>
      <c r="G60" s="185"/>
      <c r="H60" s="114"/>
      <c r="I60" s="114"/>
      <c r="J60" s="114"/>
    </row>
    <row r="61" spans="1:10" x14ac:dyDescent="0.25">
      <c r="A61" s="149"/>
      <c r="B61" s="173"/>
      <c r="C61" s="175"/>
      <c r="D61" s="189" t="s">
        <v>1040</v>
      </c>
      <c r="E61" s="313">
        <f>E59+E60</f>
        <v>12778.571027559999</v>
      </c>
      <c r="F61" s="184"/>
      <c r="G61" s="185"/>
      <c r="H61" s="114"/>
      <c r="I61" s="114"/>
      <c r="J61" s="114"/>
    </row>
    <row r="62" spans="1:10" x14ac:dyDescent="0.25">
      <c r="A62" s="149"/>
      <c r="B62" s="182" t="s">
        <v>1041</v>
      </c>
      <c r="C62" s="175"/>
      <c r="D62" s="176"/>
      <c r="E62" s="313">
        <v>13989.85285107</v>
      </c>
      <c r="F62" s="184"/>
      <c r="G62" s="185"/>
      <c r="H62" s="114"/>
      <c r="I62" s="114"/>
      <c r="J62" s="114"/>
    </row>
    <row r="63" spans="1:10" x14ac:dyDescent="0.25">
      <c r="A63" s="196"/>
      <c r="B63" s="197"/>
      <c r="C63" s="2"/>
      <c r="D63" s="2"/>
      <c r="E63" s="198"/>
      <c r="F63" s="199"/>
      <c r="G63" s="199"/>
      <c r="H63" s="2"/>
      <c r="I63" s="2"/>
      <c r="J63" s="2"/>
    </row>
    <row r="64" spans="1:10" x14ac:dyDescent="0.25">
      <c r="A64" s="149"/>
      <c r="B64" s="114"/>
      <c r="C64" s="114"/>
      <c r="D64" s="114"/>
      <c r="E64" s="114"/>
      <c r="F64" s="184"/>
      <c r="G64" s="185"/>
      <c r="H64" s="114"/>
      <c r="I64" s="114"/>
      <c r="J64" s="114"/>
    </row>
    <row r="65" spans="1:10" x14ac:dyDescent="0.25">
      <c r="A65" s="120">
        <v>3</v>
      </c>
      <c r="B65" s="111" t="s">
        <v>1042</v>
      </c>
      <c r="C65" s="111"/>
      <c r="D65" s="111"/>
      <c r="E65" s="111"/>
      <c r="F65" s="111"/>
      <c r="G65" s="111"/>
      <c r="H65" s="111"/>
      <c r="I65" s="111"/>
      <c r="J65" s="111"/>
    </row>
    <row r="66" spans="1:10" x14ac:dyDescent="0.25">
      <c r="A66" s="200"/>
      <c r="B66" s="177"/>
      <c r="C66" s="177"/>
      <c r="D66" s="177"/>
      <c r="E66" s="177"/>
      <c r="F66" s="177"/>
      <c r="G66" s="177"/>
      <c r="H66" s="177"/>
      <c r="I66" s="201"/>
      <c r="J66" s="177"/>
    </row>
    <row r="67" spans="1:10" x14ac:dyDescent="0.25">
      <c r="A67" s="113" t="s">
        <v>1043</v>
      </c>
      <c r="B67" s="161" t="s">
        <v>1044</v>
      </c>
      <c r="C67" s="114"/>
      <c r="D67" s="114"/>
      <c r="E67" s="114"/>
      <c r="F67" s="114"/>
      <c r="G67" s="114"/>
      <c r="H67" s="114"/>
      <c r="I67" s="202"/>
      <c r="J67" s="114"/>
    </row>
    <row r="68" spans="1:10" x14ac:dyDescent="0.25">
      <c r="A68" s="113"/>
      <c r="B68" s="114"/>
      <c r="C68" s="114"/>
      <c r="D68" s="114"/>
      <c r="E68" s="114"/>
      <c r="F68" s="114"/>
      <c r="G68" s="114"/>
      <c r="H68" s="114"/>
      <c r="I68" s="202"/>
      <c r="J68" s="114"/>
    </row>
    <row r="69" spans="1:10" x14ac:dyDescent="0.25">
      <c r="A69" s="113"/>
      <c r="B69" s="203"/>
      <c r="C69" s="203"/>
      <c r="D69" s="204" t="s">
        <v>1045</v>
      </c>
      <c r="E69" s="204" t="s">
        <v>1046</v>
      </c>
      <c r="F69" s="143" t="s">
        <v>1047</v>
      </c>
      <c r="G69" s="114"/>
      <c r="H69" s="114"/>
      <c r="I69" s="202"/>
      <c r="J69" s="114"/>
    </row>
    <row r="70" spans="1:10" x14ac:dyDescent="0.25">
      <c r="A70" s="113"/>
      <c r="B70" s="144" t="s">
        <v>1048</v>
      </c>
      <c r="C70" s="145"/>
      <c r="D70" s="316">
        <v>5.8704488459577746</v>
      </c>
      <c r="E70" s="316">
        <v>6.2021967379320762</v>
      </c>
      <c r="F70" s="205" t="s">
        <v>1049</v>
      </c>
      <c r="G70" s="206"/>
      <c r="H70" s="114"/>
      <c r="I70" s="202"/>
      <c r="J70" s="114"/>
    </row>
    <row r="71" spans="1:10" x14ac:dyDescent="0.25">
      <c r="A71" s="113"/>
      <c r="B71" s="126" t="s">
        <v>1050</v>
      </c>
      <c r="C71" s="127"/>
      <c r="D71" s="317"/>
      <c r="E71" s="317"/>
      <c r="F71" s="207"/>
      <c r="G71" s="114"/>
      <c r="H71" s="114"/>
      <c r="I71" s="202"/>
      <c r="J71" s="114"/>
    </row>
    <row r="72" spans="1:10" x14ac:dyDescent="0.25">
      <c r="A72" s="113"/>
      <c r="B72" s="126" t="s">
        <v>1051</v>
      </c>
      <c r="C72" s="208"/>
      <c r="D72" s="317"/>
      <c r="E72" s="317"/>
      <c r="F72" s="209"/>
      <c r="G72" s="114"/>
      <c r="H72" s="114"/>
      <c r="I72" s="202"/>
      <c r="J72" s="114"/>
    </row>
    <row r="73" spans="1:10" x14ac:dyDescent="0.25">
      <c r="A73" s="113"/>
      <c r="B73" s="144" t="s">
        <v>1025</v>
      </c>
      <c r="C73" s="145"/>
      <c r="D73" s="318">
        <f>E73</f>
        <v>4.3681005278541268E-2</v>
      </c>
      <c r="E73" s="318">
        <v>4.3681005278541268E-2</v>
      </c>
      <c r="F73" s="210" t="s">
        <v>1052</v>
      </c>
      <c r="G73" s="119"/>
      <c r="H73" s="114"/>
      <c r="I73" s="202"/>
      <c r="J73" s="114"/>
    </row>
    <row r="74" spans="1:10" x14ac:dyDescent="0.25">
      <c r="A74" s="113"/>
      <c r="B74" s="173"/>
      <c r="C74" s="174" t="s">
        <v>1053</v>
      </c>
      <c r="D74" s="319">
        <v>5.511921820083046</v>
      </c>
      <c r="E74" s="319">
        <v>5.8232569226169675</v>
      </c>
      <c r="F74" s="211"/>
      <c r="G74" s="114"/>
      <c r="H74" s="114"/>
      <c r="I74" s="202"/>
      <c r="J74" s="114"/>
    </row>
    <row r="75" spans="1:10" x14ac:dyDescent="0.25">
      <c r="A75" s="113"/>
      <c r="B75" s="139"/>
      <c r="C75" s="212"/>
      <c r="D75" s="139"/>
      <c r="E75" s="139"/>
      <c r="F75" s="213"/>
      <c r="G75" s="114"/>
      <c r="H75" s="114"/>
      <c r="I75" s="202"/>
      <c r="J75" s="114"/>
    </row>
    <row r="76" spans="1:10" x14ac:dyDescent="0.25">
      <c r="A76" s="113"/>
      <c r="B76" s="173"/>
      <c r="C76" s="174" t="s">
        <v>1054</v>
      </c>
      <c r="D76" s="269">
        <f>E76</f>
        <v>5.1093487945492662</v>
      </c>
      <c r="E76" s="269">
        <v>5.1093487945492662</v>
      </c>
      <c r="F76" s="211" t="s">
        <v>1052</v>
      </c>
      <c r="G76" s="114"/>
      <c r="H76" s="114"/>
      <c r="I76" s="202"/>
      <c r="J76" s="114"/>
    </row>
    <row r="77" spans="1:10" x14ac:dyDescent="0.25">
      <c r="A77" s="113"/>
      <c r="B77" s="114"/>
      <c r="C77" s="114"/>
      <c r="D77" s="114"/>
      <c r="E77" s="114"/>
      <c r="F77" s="114"/>
      <c r="G77" s="114"/>
      <c r="H77" s="119"/>
      <c r="I77" s="214"/>
      <c r="J77" s="214"/>
    </row>
    <row r="78" spans="1:10" x14ac:dyDescent="0.25">
      <c r="A78" s="113" t="s">
        <v>1055</v>
      </c>
      <c r="B78" s="161" t="s">
        <v>1056</v>
      </c>
      <c r="C78" s="114"/>
      <c r="D78" s="114"/>
      <c r="E78" s="114"/>
      <c r="F78" s="114"/>
      <c r="G78" s="114"/>
      <c r="H78" s="114"/>
      <c r="I78" s="114"/>
      <c r="J78" s="114"/>
    </row>
    <row r="79" spans="1:10" x14ac:dyDescent="0.25">
      <c r="A79" s="113"/>
      <c r="B79" s="114"/>
      <c r="C79" s="114"/>
      <c r="D79" s="114"/>
      <c r="E79" s="114"/>
      <c r="F79" s="114"/>
      <c r="G79" s="114"/>
      <c r="H79" s="114"/>
      <c r="I79" s="114"/>
      <c r="J79" s="114"/>
    </row>
    <row r="80" spans="1:10" x14ac:dyDescent="0.25">
      <c r="A80" s="113"/>
      <c r="B80" s="134"/>
      <c r="C80" s="135"/>
      <c r="D80" s="141" t="s">
        <v>1057</v>
      </c>
      <c r="E80" s="142" t="s">
        <v>121</v>
      </c>
      <c r="F80" s="215" t="s">
        <v>123</v>
      </c>
      <c r="G80" s="142" t="s">
        <v>125</v>
      </c>
      <c r="H80" s="142" t="s">
        <v>127</v>
      </c>
      <c r="I80" s="142" t="s">
        <v>129</v>
      </c>
      <c r="J80" s="143" t="s">
        <v>131</v>
      </c>
    </row>
    <row r="81" spans="1:10" x14ac:dyDescent="0.25">
      <c r="A81" s="113"/>
      <c r="B81" s="144" t="s">
        <v>1048</v>
      </c>
      <c r="C81" s="216"/>
      <c r="D81" s="270">
        <v>1924.8563966916142</v>
      </c>
      <c r="E81" s="271">
        <v>1816.1193250597778</v>
      </c>
      <c r="F81" s="272">
        <v>1670.9099499926328</v>
      </c>
      <c r="G81" s="273">
        <v>1544.6868291416952</v>
      </c>
      <c r="H81" s="271">
        <v>1357.0922513144403</v>
      </c>
      <c r="I81" s="273">
        <v>4781.7673861636258</v>
      </c>
      <c r="J81" s="274">
        <v>2927.4504815561131</v>
      </c>
    </row>
    <row r="82" spans="1:10" x14ac:dyDescent="0.25">
      <c r="A82" s="113"/>
      <c r="B82" s="126" t="s">
        <v>1050</v>
      </c>
      <c r="C82" s="183"/>
      <c r="D82" s="275"/>
      <c r="E82" s="276"/>
      <c r="F82" s="277"/>
      <c r="G82" s="278"/>
      <c r="H82" s="276"/>
      <c r="I82" s="278"/>
      <c r="J82" s="279"/>
    </row>
    <row r="83" spans="1:10" x14ac:dyDescent="0.25">
      <c r="A83" s="113"/>
      <c r="B83" s="126" t="s">
        <v>1051</v>
      </c>
      <c r="C83" s="183"/>
      <c r="D83" s="275"/>
      <c r="E83" s="276"/>
      <c r="F83" s="277"/>
      <c r="G83" s="278"/>
      <c r="H83" s="276"/>
      <c r="I83" s="278"/>
      <c r="J83" s="279"/>
    </row>
    <row r="84" spans="1:10" x14ac:dyDescent="0.25">
      <c r="A84" s="113"/>
      <c r="B84" s="144" t="s">
        <v>1025</v>
      </c>
      <c r="C84" s="216"/>
      <c r="D84" s="280">
        <f>E40</f>
        <v>1050.5456226629533</v>
      </c>
      <c r="E84" s="281"/>
      <c r="F84" s="281"/>
      <c r="G84" s="281"/>
      <c r="H84" s="281"/>
      <c r="I84" s="281"/>
      <c r="J84" s="282"/>
    </row>
    <row r="85" spans="1:10" x14ac:dyDescent="0.25">
      <c r="A85" s="113"/>
      <c r="B85" s="173"/>
      <c r="C85" s="217" t="s">
        <v>1058</v>
      </c>
      <c r="D85" s="283">
        <f>D81+D84</f>
        <v>2975.4020193545675</v>
      </c>
      <c r="E85" s="284">
        <f>E81</f>
        <v>1816.1193250597778</v>
      </c>
      <c r="F85" s="284">
        <f t="shared" ref="F85:I85" si="0">F81</f>
        <v>1670.9099499926328</v>
      </c>
      <c r="G85" s="284">
        <f t="shared" si="0"/>
        <v>1544.6868291416952</v>
      </c>
      <c r="H85" s="284">
        <f t="shared" si="0"/>
        <v>1357.0922513144403</v>
      </c>
      <c r="I85" s="284">
        <f t="shared" si="0"/>
        <v>4781.7673861636258</v>
      </c>
      <c r="J85" s="287">
        <f>J81</f>
        <v>2927.4504815561131</v>
      </c>
    </row>
    <row r="86" spans="1:10" x14ac:dyDescent="0.25">
      <c r="A86" s="113"/>
      <c r="B86" s="139"/>
      <c r="C86" s="218"/>
      <c r="D86" s="219"/>
      <c r="E86" s="219"/>
      <c r="F86" s="219"/>
      <c r="G86" s="219"/>
      <c r="H86" s="219"/>
      <c r="I86" s="219"/>
      <c r="J86" s="219"/>
    </row>
    <row r="87" spans="1:10" x14ac:dyDescent="0.25">
      <c r="A87" s="113"/>
      <c r="B87" s="131"/>
      <c r="C87" s="220" t="s">
        <v>1059</v>
      </c>
      <c r="D87" s="288">
        <f>D98</f>
        <v>1000</v>
      </c>
      <c r="E87" s="288">
        <f t="shared" ref="E87:I87" si="1">E98</f>
        <v>3070</v>
      </c>
      <c r="F87" s="288">
        <f t="shared" si="1"/>
        <v>1000</v>
      </c>
      <c r="G87" s="288">
        <f t="shared" si="1"/>
        <v>1000</v>
      </c>
      <c r="H87" s="288">
        <f t="shared" si="1"/>
        <v>1000</v>
      </c>
      <c r="I87" s="288">
        <f t="shared" si="1"/>
        <v>3900</v>
      </c>
      <c r="J87" s="289">
        <f>J98</f>
        <v>1750</v>
      </c>
    </row>
    <row r="88" spans="1:10" x14ac:dyDescent="0.25">
      <c r="A88" s="113"/>
      <c r="B88" s="114"/>
      <c r="C88" s="114"/>
      <c r="D88" s="114"/>
      <c r="E88" s="114"/>
      <c r="F88" s="114"/>
      <c r="G88" s="114"/>
      <c r="H88" s="114"/>
      <c r="I88" s="114"/>
      <c r="J88" s="114"/>
    </row>
    <row r="89" spans="1:10" x14ac:dyDescent="0.25">
      <c r="A89" s="113" t="s">
        <v>1060</v>
      </c>
      <c r="B89" s="161" t="s">
        <v>1061</v>
      </c>
      <c r="C89" s="114"/>
      <c r="D89" s="114"/>
      <c r="E89" s="114"/>
      <c r="F89" s="114"/>
      <c r="G89" s="114"/>
      <c r="H89" s="114"/>
      <c r="I89" s="114"/>
      <c r="J89" s="114"/>
    </row>
    <row r="90" spans="1:10" x14ac:dyDescent="0.25">
      <c r="A90" s="113"/>
      <c r="B90" s="114"/>
      <c r="C90" s="114"/>
      <c r="D90" s="221"/>
      <c r="E90" s="114"/>
      <c r="F90" s="114"/>
      <c r="G90" s="114"/>
      <c r="H90" s="114"/>
      <c r="I90" s="114"/>
      <c r="J90" s="114"/>
    </row>
    <row r="91" spans="1:10" x14ac:dyDescent="0.25">
      <c r="A91" s="113"/>
      <c r="B91" s="134"/>
      <c r="C91" s="135"/>
      <c r="D91" s="141" t="s">
        <v>119</v>
      </c>
      <c r="E91" s="142" t="s">
        <v>121</v>
      </c>
      <c r="F91" s="215" t="s">
        <v>123</v>
      </c>
      <c r="G91" s="222" t="s">
        <v>125</v>
      </c>
      <c r="H91" s="142" t="s">
        <v>127</v>
      </c>
      <c r="I91" s="215" t="s">
        <v>129</v>
      </c>
      <c r="J91" s="179" t="s">
        <v>131</v>
      </c>
    </row>
    <row r="92" spans="1:10" x14ac:dyDescent="0.25">
      <c r="A92" s="113"/>
      <c r="B92" s="144" t="s">
        <v>1048</v>
      </c>
      <c r="C92" s="216"/>
      <c r="D92" s="270">
        <v>1765.1700155223618</v>
      </c>
      <c r="E92" s="271">
        <v>1695.9990642767984</v>
      </c>
      <c r="F92" s="272">
        <v>1586.0492125190797</v>
      </c>
      <c r="G92" s="273">
        <v>1491.5509014534305</v>
      </c>
      <c r="H92" s="271">
        <v>1328.2859462726024</v>
      </c>
      <c r="I92" s="273">
        <v>4879.3666511457368</v>
      </c>
      <c r="J92" s="274">
        <v>3276.4608287298893</v>
      </c>
    </row>
    <row r="93" spans="1:10" x14ac:dyDescent="0.25">
      <c r="A93" s="113"/>
      <c r="B93" s="126" t="s">
        <v>1050</v>
      </c>
      <c r="C93" s="183"/>
      <c r="D93" s="290"/>
      <c r="E93" s="291"/>
      <c r="F93" s="292"/>
      <c r="G93" s="293"/>
      <c r="H93" s="291"/>
      <c r="I93" s="293"/>
      <c r="J93" s="294"/>
    </row>
    <row r="94" spans="1:10" x14ac:dyDescent="0.25">
      <c r="A94" s="113"/>
      <c r="B94" s="126" t="s">
        <v>1051</v>
      </c>
      <c r="C94" s="183"/>
      <c r="D94" s="290"/>
      <c r="E94" s="291"/>
      <c r="F94" s="292"/>
      <c r="G94" s="293"/>
      <c r="H94" s="291"/>
      <c r="I94" s="293"/>
      <c r="J94" s="294"/>
    </row>
    <row r="95" spans="1:10" x14ac:dyDescent="0.25">
      <c r="A95" s="113"/>
      <c r="B95" s="144" t="s">
        <v>1025</v>
      </c>
      <c r="C95" s="216"/>
      <c r="D95" s="290">
        <f>E40</f>
        <v>1050.5456226629533</v>
      </c>
      <c r="E95" s="291"/>
      <c r="F95" s="292"/>
      <c r="G95" s="293"/>
      <c r="H95" s="291"/>
      <c r="I95" s="293"/>
      <c r="J95" s="294"/>
    </row>
    <row r="96" spans="1:10" x14ac:dyDescent="0.25">
      <c r="A96" s="113"/>
      <c r="B96" s="173"/>
      <c r="C96" s="217" t="s">
        <v>1062</v>
      </c>
      <c r="D96" s="283">
        <f>D92+D95</f>
        <v>2815.7156381853151</v>
      </c>
      <c r="E96" s="284">
        <f>E92</f>
        <v>1695.9990642767984</v>
      </c>
      <c r="F96" s="284">
        <f t="shared" ref="F96:I96" si="2">F92</f>
        <v>1586.0492125190797</v>
      </c>
      <c r="G96" s="284">
        <f t="shared" si="2"/>
        <v>1491.5509014534305</v>
      </c>
      <c r="H96" s="284">
        <f t="shared" si="2"/>
        <v>1328.2859462726024</v>
      </c>
      <c r="I96" s="284">
        <f t="shared" si="2"/>
        <v>4879.3666511457368</v>
      </c>
      <c r="J96" s="287">
        <f>J92</f>
        <v>3276.4608287298893</v>
      </c>
    </row>
    <row r="97" spans="1:10" x14ac:dyDescent="0.25">
      <c r="A97" s="113"/>
      <c r="B97" s="139"/>
      <c r="C97" s="218"/>
      <c r="D97" s="223"/>
      <c r="E97" s="223"/>
      <c r="F97" s="223"/>
      <c r="G97" s="223"/>
      <c r="H97" s="223"/>
      <c r="I97" s="223"/>
      <c r="J97" s="223"/>
    </row>
    <row r="98" spans="1:10" x14ac:dyDescent="0.25">
      <c r="A98" s="113"/>
      <c r="B98" s="224"/>
      <c r="C98" s="220" t="s">
        <v>1063</v>
      </c>
      <c r="D98" s="283">
        <v>1000</v>
      </c>
      <c r="E98" s="284">
        <v>3070</v>
      </c>
      <c r="F98" s="285">
        <v>1000</v>
      </c>
      <c r="G98" s="286">
        <v>1000</v>
      </c>
      <c r="H98" s="284">
        <v>1000</v>
      </c>
      <c r="I98" s="286">
        <v>3900</v>
      </c>
      <c r="J98" s="287">
        <v>1750</v>
      </c>
    </row>
    <row r="99" spans="1:10" x14ac:dyDescent="0.25">
      <c r="A99" s="113"/>
      <c r="B99" s="225"/>
      <c r="C99" s="226" t="s">
        <v>1064</v>
      </c>
      <c r="D99" s="291">
        <v>1000</v>
      </c>
      <c r="E99" s="291">
        <v>70</v>
      </c>
      <c r="F99" s="291">
        <v>0</v>
      </c>
      <c r="G99" s="291">
        <v>0</v>
      </c>
      <c r="H99" s="291">
        <v>0</v>
      </c>
      <c r="I99" s="291">
        <v>600</v>
      </c>
      <c r="J99" s="294">
        <v>0</v>
      </c>
    </row>
    <row r="100" spans="1:10" x14ac:dyDescent="0.25">
      <c r="A100" s="113"/>
      <c r="B100" s="227"/>
      <c r="C100" s="228" t="s">
        <v>1065</v>
      </c>
      <c r="D100" s="295">
        <f>D98-D99</f>
        <v>0</v>
      </c>
      <c r="E100" s="295">
        <f t="shared" ref="E100:I100" si="3">E98-E99</f>
        <v>3000</v>
      </c>
      <c r="F100" s="295">
        <f t="shared" si="3"/>
        <v>1000</v>
      </c>
      <c r="G100" s="295">
        <f t="shared" si="3"/>
        <v>1000</v>
      </c>
      <c r="H100" s="295">
        <f t="shared" si="3"/>
        <v>1000</v>
      </c>
      <c r="I100" s="295">
        <f t="shared" si="3"/>
        <v>3300</v>
      </c>
      <c r="J100" s="296">
        <f>J98-J99</f>
        <v>1750</v>
      </c>
    </row>
    <row r="101" spans="1:10" x14ac:dyDescent="0.25">
      <c r="A101" s="113"/>
      <c r="B101" s="114"/>
      <c r="C101" s="114"/>
      <c r="D101" s="114"/>
      <c r="E101" s="114"/>
      <c r="F101" s="114"/>
      <c r="G101" s="114"/>
      <c r="H101" s="114"/>
      <c r="I101" s="114"/>
      <c r="J101" s="114"/>
    </row>
    <row r="102" spans="1:10" x14ac:dyDescent="0.25">
      <c r="A102" s="113" t="s">
        <v>1066</v>
      </c>
      <c r="B102" s="161" t="s">
        <v>1067</v>
      </c>
      <c r="C102" s="114"/>
      <c r="D102" s="114"/>
      <c r="E102" s="114"/>
      <c r="F102" s="114"/>
      <c r="G102" s="114"/>
      <c r="H102" s="114"/>
      <c r="I102" s="114"/>
      <c r="J102" s="114"/>
    </row>
    <row r="103" spans="1:10" x14ac:dyDescent="0.25">
      <c r="A103" s="113"/>
      <c r="B103" s="114"/>
      <c r="C103" s="114"/>
      <c r="D103" s="114"/>
      <c r="E103" s="114"/>
      <c r="F103" s="114"/>
      <c r="G103" s="114"/>
      <c r="H103" s="114"/>
      <c r="I103" s="114"/>
      <c r="J103" s="114"/>
    </row>
    <row r="104" spans="1:10" x14ac:dyDescent="0.25">
      <c r="A104" s="113"/>
      <c r="B104" s="114"/>
      <c r="C104" s="114"/>
      <c r="D104" s="178" t="s">
        <v>533</v>
      </c>
      <c r="E104" s="143" t="s">
        <v>1068</v>
      </c>
      <c r="F104" s="114"/>
      <c r="G104" s="114"/>
      <c r="H104" s="114"/>
      <c r="I104" s="114"/>
      <c r="J104" s="114"/>
    </row>
    <row r="105" spans="1:10" x14ac:dyDescent="0.25">
      <c r="A105" s="113"/>
      <c r="B105" s="382" t="s">
        <v>1069</v>
      </c>
      <c r="C105" s="154" t="s">
        <v>1070</v>
      </c>
      <c r="D105" s="297">
        <v>1370</v>
      </c>
      <c r="E105" s="299">
        <v>2.0154501216545011</v>
      </c>
      <c r="F105" s="114"/>
      <c r="G105" s="114"/>
      <c r="H105" s="114"/>
      <c r="I105" s="114"/>
      <c r="J105" s="114"/>
    </row>
    <row r="106" spans="1:10" x14ac:dyDescent="0.25">
      <c r="A106" s="113"/>
      <c r="B106" s="383"/>
      <c r="C106" s="229" t="s">
        <v>1071</v>
      </c>
      <c r="D106" s="298"/>
      <c r="E106" s="300"/>
      <c r="F106" s="114"/>
      <c r="G106" s="114"/>
      <c r="H106" s="114"/>
      <c r="I106" s="114"/>
      <c r="J106" s="114"/>
    </row>
    <row r="107" spans="1:10" x14ac:dyDescent="0.25">
      <c r="A107" s="113"/>
      <c r="B107" s="114"/>
      <c r="C107" s="114"/>
      <c r="D107" s="114"/>
      <c r="E107" s="114"/>
      <c r="F107" s="114"/>
      <c r="G107" s="114"/>
      <c r="H107" s="114"/>
      <c r="I107" s="114"/>
      <c r="J107" s="114"/>
    </row>
    <row r="108" spans="1:10" x14ac:dyDescent="0.25">
      <c r="A108" s="113"/>
      <c r="B108" s="382" t="s">
        <v>1072</v>
      </c>
      <c r="C108" s="154" t="s">
        <v>1070</v>
      </c>
      <c r="D108" s="297">
        <v>0</v>
      </c>
      <c r="E108" s="301">
        <v>0</v>
      </c>
      <c r="F108" s="114"/>
      <c r="G108" s="114"/>
      <c r="H108" s="114"/>
      <c r="I108" s="114"/>
      <c r="J108" s="114"/>
    </row>
    <row r="109" spans="1:10" x14ac:dyDescent="0.25">
      <c r="A109" s="113"/>
      <c r="B109" s="383"/>
      <c r="C109" s="229" t="s">
        <v>1071</v>
      </c>
      <c r="D109" s="298"/>
      <c r="E109" s="300"/>
      <c r="F109" s="114"/>
      <c r="G109" s="114"/>
      <c r="H109" s="114"/>
      <c r="I109" s="114"/>
      <c r="J109" s="114"/>
    </row>
    <row r="110" spans="1:10" x14ac:dyDescent="0.25">
      <c r="A110" s="113"/>
      <c r="B110" s="114"/>
      <c r="C110" s="114"/>
      <c r="D110" s="114"/>
      <c r="E110" s="114"/>
      <c r="F110" s="114"/>
      <c r="G110" s="114"/>
      <c r="H110" s="114"/>
      <c r="I110" s="114"/>
      <c r="J110" s="114"/>
    </row>
    <row r="111" spans="1:10" x14ac:dyDescent="0.25">
      <c r="A111" s="113" t="s">
        <v>1073</v>
      </c>
      <c r="B111" s="161" t="s">
        <v>1074</v>
      </c>
      <c r="C111" s="114"/>
      <c r="D111" s="114"/>
      <c r="E111" s="114"/>
      <c r="F111" s="114"/>
      <c r="G111" s="114"/>
      <c r="H111" s="114"/>
      <c r="I111" s="114"/>
      <c r="J111" s="114"/>
    </row>
    <row r="112" spans="1:10" x14ac:dyDescent="0.25">
      <c r="A112" s="113"/>
      <c r="B112" s="114"/>
      <c r="C112" s="114"/>
      <c r="D112" s="114"/>
      <c r="E112" s="114"/>
      <c r="F112" s="114"/>
      <c r="G112" s="114"/>
      <c r="H112" s="114"/>
      <c r="I112" s="114"/>
      <c r="J112" s="114"/>
    </row>
    <row r="113" spans="1:10" x14ac:dyDescent="0.25">
      <c r="A113" s="113"/>
      <c r="B113" s="135"/>
      <c r="C113" s="178" t="s">
        <v>1034</v>
      </c>
      <c r="D113" s="143" t="s">
        <v>1068</v>
      </c>
      <c r="E113" s="114"/>
      <c r="F113" s="114"/>
      <c r="G113" s="114"/>
      <c r="H113" s="114"/>
      <c r="I113" s="114"/>
      <c r="J113" s="114"/>
    </row>
    <row r="114" spans="1:10" x14ac:dyDescent="0.25">
      <c r="A114" s="113"/>
      <c r="B114" s="230" t="s">
        <v>1075</v>
      </c>
      <c r="C114" s="323"/>
      <c r="D114" s="320"/>
      <c r="E114" s="114"/>
      <c r="F114" s="114"/>
      <c r="G114" s="114"/>
      <c r="H114" s="114"/>
      <c r="I114" s="114"/>
      <c r="J114" s="114"/>
    </row>
    <row r="115" spans="1:10" x14ac:dyDescent="0.25">
      <c r="A115" s="113"/>
      <c r="B115" s="231" t="s">
        <v>1076</v>
      </c>
      <c r="C115" s="324">
        <f>E40</f>
        <v>1050.5456226629533</v>
      </c>
      <c r="D115" s="321">
        <f>E73</f>
        <v>4.3681005278541268E-2</v>
      </c>
      <c r="E115" s="114"/>
      <c r="F115" s="114"/>
      <c r="G115" s="114"/>
      <c r="H115" s="114"/>
      <c r="I115" s="114"/>
      <c r="J115" s="114"/>
    </row>
    <row r="116" spans="1:10" x14ac:dyDescent="0.25">
      <c r="A116" s="113"/>
      <c r="B116" s="230" t="s">
        <v>1077</v>
      </c>
      <c r="C116" s="323"/>
      <c r="D116" s="320"/>
      <c r="E116" s="114"/>
      <c r="F116" s="114"/>
      <c r="G116" s="114"/>
      <c r="H116" s="114"/>
      <c r="I116" s="114"/>
      <c r="J116" s="114"/>
    </row>
    <row r="117" spans="1:10" x14ac:dyDescent="0.25">
      <c r="A117" s="113"/>
      <c r="B117" s="182" t="s">
        <v>101</v>
      </c>
      <c r="C117" s="325">
        <f>C115</f>
        <v>1050.5456226629533</v>
      </c>
      <c r="D117" s="322">
        <f>D115</f>
        <v>4.3681005278541268E-2</v>
      </c>
      <c r="E117" s="114"/>
      <c r="F117" s="114"/>
      <c r="G117" s="114"/>
      <c r="H117" s="114"/>
      <c r="I117" s="114"/>
      <c r="J117" s="114"/>
    </row>
    <row r="118" spans="1:10" x14ac:dyDescent="0.25">
      <c r="A118" s="113"/>
      <c r="B118" s="114"/>
      <c r="C118" s="114"/>
      <c r="D118" s="114"/>
      <c r="E118" s="114"/>
      <c r="F118" s="114"/>
      <c r="G118" s="114"/>
      <c r="H118" s="114"/>
      <c r="I118" s="114"/>
      <c r="J118" s="114"/>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workbookViewId="0">
      <selection activeCell="D44" sqref="D44"/>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2"/>
      <c r="B1" s="233" t="s">
        <v>985</v>
      </c>
      <c r="C1" s="234"/>
      <c r="D1" s="234"/>
      <c r="E1" s="234"/>
      <c r="F1" s="234"/>
      <c r="G1" s="234"/>
      <c r="H1" s="234"/>
      <c r="I1" s="234"/>
      <c r="J1" s="234"/>
      <c r="K1" s="234"/>
      <c r="L1" s="234"/>
      <c r="M1" s="234"/>
      <c r="N1" s="234"/>
      <c r="O1" s="234"/>
      <c r="P1" s="234"/>
    </row>
    <row r="2" spans="1:16" x14ac:dyDescent="0.25">
      <c r="A2" s="235"/>
      <c r="B2" s="1"/>
      <c r="C2" s="1"/>
      <c r="D2" s="1"/>
      <c r="E2" s="1"/>
      <c r="F2" s="1"/>
      <c r="G2" s="1"/>
      <c r="H2" s="1"/>
      <c r="I2" s="1"/>
      <c r="J2" s="1"/>
      <c r="K2" s="1"/>
      <c r="L2" s="1"/>
      <c r="M2" s="1"/>
      <c r="N2" s="1"/>
    </row>
    <row r="3" spans="1:16" x14ac:dyDescent="0.25">
      <c r="A3" s="235"/>
      <c r="B3" s="236" t="s">
        <v>1078</v>
      </c>
      <c r="C3" s="237" t="s">
        <v>3</v>
      </c>
      <c r="D3" s="238"/>
      <c r="E3" s="239"/>
      <c r="F3" s="1"/>
      <c r="G3" s="1"/>
      <c r="H3" s="1"/>
      <c r="I3" s="1"/>
      <c r="J3" s="1"/>
      <c r="K3" s="1"/>
      <c r="L3" s="1"/>
      <c r="M3" s="1"/>
      <c r="N3" s="1"/>
    </row>
    <row r="4" spans="1:16" x14ac:dyDescent="0.25">
      <c r="A4" s="235"/>
      <c r="B4" s="236" t="s">
        <v>1079</v>
      </c>
      <c r="C4" s="372">
        <v>44865</v>
      </c>
      <c r="D4" s="1" t="s">
        <v>988</v>
      </c>
      <c r="E4" s="1"/>
      <c r="F4" s="1"/>
      <c r="G4" s="1"/>
      <c r="H4" s="1"/>
      <c r="I4" s="1"/>
      <c r="J4" s="1"/>
      <c r="K4" s="1"/>
      <c r="L4" s="1"/>
      <c r="M4" s="1"/>
      <c r="N4" s="1"/>
    </row>
    <row r="5" spans="1:16" x14ac:dyDescent="0.25">
      <c r="A5" s="235"/>
      <c r="B5" s="1"/>
      <c r="C5" s="1"/>
      <c r="D5" s="1"/>
      <c r="E5" s="1"/>
      <c r="F5" s="1"/>
      <c r="G5" s="1"/>
      <c r="H5" s="1"/>
      <c r="I5" s="1"/>
      <c r="J5" s="1"/>
      <c r="K5" s="1"/>
      <c r="L5" s="1"/>
      <c r="M5" s="1"/>
      <c r="N5" s="1"/>
    </row>
    <row r="6" spans="1:16" x14ac:dyDescent="0.25">
      <c r="A6" s="240">
        <v>5</v>
      </c>
      <c r="B6" s="233" t="s">
        <v>1080</v>
      </c>
      <c r="C6" s="233"/>
      <c r="D6" s="233"/>
      <c r="E6" s="233"/>
      <c r="F6" s="233"/>
      <c r="G6" s="233"/>
      <c r="H6" s="233"/>
      <c r="I6" s="233"/>
      <c r="J6" s="233"/>
      <c r="K6" s="233"/>
      <c r="L6" s="233"/>
      <c r="M6" s="233"/>
      <c r="N6" s="233"/>
      <c r="O6" s="233"/>
      <c r="P6" s="23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1" t="s">
        <v>1081</v>
      </c>
      <c r="B9" s="242" t="s">
        <v>1082</v>
      </c>
      <c r="C9" s="1"/>
      <c r="D9" s="1"/>
      <c r="E9" s="1"/>
      <c r="F9" s="1"/>
      <c r="G9" s="1"/>
      <c r="H9" s="1"/>
      <c r="I9" s="1"/>
      <c r="J9" s="1"/>
      <c r="K9" s="1"/>
      <c r="L9" s="1"/>
      <c r="M9" s="1"/>
      <c r="N9" s="1"/>
    </row>
    <row r="10" spans="1:16" x14ac:dyDescent="0.25">
      <c r="A10" s="241"/>
      <c r="B10" s="1"/>
      <c r="C10" s="1"/>
      <c r="D10" s="1"/>
      <c r="E10" s="1"/>
      <c r="F10" s="1"/>
      <c r="G10" s="1"/>
      <c r="H10" s="1"/>
      <c r="I10" s="1"/>
      <c r="J10" s="1"/>
      <c r="K10" s="1"/>
      <c r="L10" s="1"/>
      <c r="M10" s="1"/>
      <c r="N10" s="1"/>
    </row>
    <row r="11" spans="1:16" ht="25.5" x14ac:dyDescent="0.25">
      <c r="A11" s="241"/>
      <c r="B11" s="1"/>
      <c r="C11" s="253" t="s">
        <v>1083</v>
      </c>
      <c r="D11" s="1"/>
      <c r="E11" s="1"/>
      <c r="F11" s="1"/>
      <c r="G11" s="1"/>
      <c r="H11" s="1"/>
      <c r="I11" s="1"/>
      <c r="J11" s="1"/>
      <c r="K11" s="1"/>
      <c r="L11" s="1"/>
      <c r="M11" s="1"/>
      <c r="N11" s="1"/>
    </row>
    <row r="12" spans="1:16" x14ac:dyDescent="0.25">
      <c r="A12" s="241"/>
      <c r="B12" s="243" t="s">
        <v>1084</v>
      </c>
      <c r="C12" s="366">
        <f>1-C14-C15-C16-C19</f>
        <v>0.99854924122571809</v>
      </c>
      <c r="D12" s="1"/>
      <c r="E12" s="1"/>
      <c r="F12" s="1"/>
      <c r="G12" s="1"/>
      <c r="H12" s="1"/>
      <c r="I12" s="1"/>
      <c r="J12" s="1"/>
      <c r="K12" s="1"/>
      <c r="L12" s="1"/>
      <c r="M12" s="1"/>
      <c r="N12" s="1"/>
    </row>
    <row r="13" spans="1:16" x14ac:dyDescent="0.25">
      <c r="A13" s="241"/>
      <c r="B13" s="244" t="s">
        <v>1085</v>
      </c>
      <c r="C13" s="245"/>
      <c r="D13" s="1"/>
      <c r="E13" s="1"/>
      <c r="F13" s="1"/>
      <c r="G13" s="1"/>
      <c r="H13" s="1"/>
      <c r="I13" s="1"/>
      <c r="J13" s="1"/>
      <c r="K13" s="1"/>
      <c r="L13" s="1"/>
      <c r="M13" s="1"/>
      <c r="N13" s="1"/>
    </row>
    <row r="14" spans="1:16" x14ac:dyDescent="0.25">
      <c r="A14" s="241"/>
      <c r="B14" s="246" t="s">
        <v>1086</v>
      </c>
      <c r="C14" s="367">
        <v>1.4481033152050639E-3</v>
      </c>
      <c r="D14" s="1"/>
      <c r="E14" s="1"/>
      <c r="F14" s="1"/>
      <c r="G14" s="1"/>
      <c r="H14" s="1"/>
      <c r="I14" s="1"/>
      <c r="J14" s="1"/>
      <c r="K14" s="1"/>
      <c r="L14" s="1"/>
      <c r="M14" s="1"/>
      <c r="N14" s="1"/>
    </row>
    <row r="15" spans="1:16" x14ac:dyDescent="0.25">
      <c r="A15" s="241"/>
      <c r="B15" s="246" t="s">
        <v>1087</v>
      </c>
      <c r="C15" s="367">
        <v>2.6554590768667642E-6</v>
      </c>
      <c r="D15" s="1"/>
      <c r="E15" s="1"/>
      <c r="F15" s="1"/>
      <c r="G15" s="1"/>
      <c r="H15" s="1"/>
      <c r="I15" s="1"/>
      <c r="J15" s="1"/>
      <c r="K15" s="1"/>
      <c r="L15" s="1"/>
      <c r="M15" s="1"/>
      <c r="N15" s="1"/>
    </row>
    <row r="16" spans="1:16" x14ac:dyDescent="0.25">
      <c r="A16" s="241"/>
      <c r="B16" s="246" t="s">
        <v>1088</v>
      </c>
      <c r="C16" s="367">
        <v>0</v>
      </c>
      <c r="D16" s="1"/>
      <c r="E16" s="1"/>
      <c r="F16" s="1"/>
      <c r="G16" s="1"/>
      <c r="H16" s="1"/>
      <c r="I16" s="1"/>
      <c r="J16" s="1"/>
      <c r="K16" s="1"/>
      <c r="L16" s="1"/>
      <c r="M16" s="1"/>
      <c r="N16" s="1"/>
    </row>
    <row r="17" spans="1:15" x14ac:dyDescent="0.25">
      <c r="A17" s="241"/>
      <c r="B17" s="246" t="s">
        <v>1089</v>
      </c>
      <c r="C17" s="367">
        <v>0</v>
      </c>
      <c r="D17" s="1"/>
      <c r="E17" s="1"/>
      <c r="F17" s="1"/>
      <c r="G17" s="1"/>
      <c r="H17" s="1"/>
      <c r="I17" s="1"/>
      <c r="J17" s="1"/>
      <c r="K17" s="1"/>
      <c r="L17" s="1"/>
      <c r="M17" s="1"/>
      <c r="N17" s="1"/>
    </row>
    <row r="18" spans="1:15" x14ac:dyDescent="0.25">
      <c r="A18" s="241"/>
      <c r="B18" s="246" t="s">
        <v>1090</v>
      </c>
      <c r="C18" s="367">
        <v>0</v>
      </c>
      <c r="D18" s="1"/>
      <c r="E18" s="1"/>
      <c r="F18" s="1"/>
      <c r="G18" s="1"/>
      <c r="H18" s="1"/>
      <c r="I18" s="1"/>
      <c r="J18" s="1"/>
      <c r="K18" s="1"/>
      <c r="L18" s="1"/>
      <c r="M18" s="1"/>
      <c r="N18" s="1"/>
    </row>
    <row r="19" spans="1:15" x14ac:dyDescent="0.25">
      <c r="A19" s="196"/>
      <c r="B19" s="247" t="s">
        <v>1091</v>
      </c>
      <c r="C19" s="368">
        <f>C17+C18</f>
        <v>0</v>
      </c>
      <c r="D19" s="2"/>
      <c r="E19" s="2"/>
      <c r="F19" s="2"/>
      <c r="G19" s="2"/>
      <c r="H19" s="2"/>
      <c r="I19" s="2"/>
      <c r="J19" s="2"/>
      <c r="K19" s="2"/>
      <c r="L19" s="2"/>
      <c r="M19" s="2"/>
      <c r="N19" s="2"/>
    </row>
    <row r="20" spans="1:15" x14ac:dyDescent="0.25">
      <c r="A20" s="241"/>
      <c r="B20" s="1"/>
      <c r="C20" s="1"/>
      <c r="D20" s="1"/>
      <c r="E20" s="1"/>
      <c r="F20" s="1"/>
      <c r="G20" s="1"/>
      <c r="H20" s="1"/>
      <c r="I20" s="1"/>
      <c r="J20" s="1"/>
      <c r="K20" s="1"/>
      <c r="L20" s="1"/>
      <c r="M20" s="1"/>
      <c r="N20" s="1"/>
    </row>
    <row r="21" spans="1:15" x14ac:dyDescent="0.25">
      <c r="A21" s="241" t="s">
        <v>1092</v>
      </c>
      <c r="B21" s="248" t="s">
        <v>1093</v>
      </c>
      <c r="C21" s="1"/>
      <c r="D21" s="1"/>
      <c r="E21" s="1"/>
      <c r="F21" s="1"/>
      <c r="G21" s="1"/>
      <c r="H21" s="1"/>
      <c r="I21" s="1"/>
      <c r="J21" s="1"/>
      <c r="K21" s="1"/>
      <c r="L21" s="1"/>
      <c r="M21" s="1"/>
      <c r="N21" s="1"/>
    </row>
    <row r="22" spans="1:15" x14ac:dyDescent="0.25">
      <c r="A22" s="241"/>
      <c r="B22" s="248"/>
      <c r="C22" s="1"/>
      <c r="D22" s="1"/>
      <c r="E22" s="1"/>
      <c r="F22" s="1"/>
      <c r="G22" s="1"/>
      <c r="H22" s="1"/>
      <c r="I22" s="1"/>
      <c r="J22" s="1"/>
      <c r="K22" s="1"/>
      <c r="L22" s="1"/>
      <c r="M22" s="1"/>
      <c r="N22" s="1"/>
    </row>
    <row r="23" spans="1:15" x14ac:dyDescent="0.25">
      <c r="A23" s="241"/>
      <c r="B23" s="248"/>
      <c r="C23" s="1"/>
      <c r="D23" s="249"/>
      <c r="E23" s="249"/>
      <c r="F23" s="249"/>
      <c r="G23" s="249"/>
      <c r="H23" s="250"/>
      <c r="I23" s="249"/>
      <c r="J23" s="249"/>
      <c r="K23" s="249"/>
      <c r="L23" s="249"/>
      <c r="M23" s="249"/>
      <c r="N23" s="249"/>
    </row>
    <row r="24" spans="1:15" x14ac:dyDescent="0.25">
      <c r="A24" s="241"/>
      <c r="B24" s="1"/>
      <c r="C24" s="1"/>
      <c r="D24" s="1"/>
      <c r="E24" s="1"/>
      <c r="F24" s="1"/>
      <c r="G24" s="1"/>
      <c r="H24" s="1"/>
      <c r="I24" s="1"/>
      <c r="J24" s="1"/>
      <c r="K24" s="1"/>
      <c r="L24" s="1"/>
      <c r="M24" s="1"/>
      <c r="N24" s="1"/>
    </row>
    <row r="25" spans="1:15" ht="63.75" x14ac:dyDescent="0.25">
      <c r="A25" s="251"/>
      <c r="B25" s="252"/>
      <c r="C25" s="252"/>
      <c r="D25" s="253" t="s">
        <v>1094</v>
      </c>
      <c r="E25" s="253" t="s">
        <v>1095</v>
      </c>
      <c r="F25" s="253" t="s">
        <v>1096</v>
      </c>
      <c r="G25" s="253" t="s">
        <v>1097</v>
      </c>
      <c r="H25" s="253" t="s">
        <v>1098</v>
      </c>
      <c r="I25" s="253" t="s">
        <v>1099</v>
      </c>
      <c r="J25" s="253" t="s">
        <v>1100</v>
      </c>
      <c r="K25" s="253" t="s">
        <v>1101</v>
      </c>
      <c r="L25" s="253" t="s">
        <v>1102</v>
      </c>
      <c r="M25" s="253" t="s">
        <v>1103</v>
      </c>
      <c r="N25" s="253" t="s">
        <v>101</v>
      </c>
      <c r="O25" s="253" t="s">
        <v>1104</v>
      </c>
    </row>
    <row r="26" spans="1:15" s="369" customFormat="1" x14ac:dyDescent="0.25">
      <c r="A26" s="251"/>
      <c r="B26" s="386" t="s">
        <v>579</v>
      </c>
      <c r="C26" s="387"/>
      <c r="D26" s="326">
        <v>0</v>
      </c>
      <c r="E26" s="326">
        <v>0</v>
      </c>
      <c r="F26" s="326">
        <v>0</v>
      </c>
      <c r="G26" s="326">
        <v>22.7209293055</v>
      </c>
      <c r="H26" s="326">
        <v>0</v>
      </c>
      <c r="I26" s="326">
        <v>0</v>
      </c>
      <c r="J26" s="326">
        <v>0</v>
      </c>
      <c r="K26" s="326">
        <v>0</v>
      </c>
      <c r="L26" s="326">
        <v>0</v>
      </c>
      <c r="M26" s="326">
        <v>0</v>
      </c>
      <c r="N26" s="326">
        <f t="shared" ref="N26:N38" si="0">SUM(D26:M26)</f>
        <v>22.7209293055</v>
      </c>
      <c r="O26" s="328">
        <f t="shared" ref="O26:O38" si="1">N26/N$39</f>
        <v>1.4180300664034687E-3</v>
      </c>
    </row>
    <row r="27" spans="1:15" s="369" customFormat="1" x14ac:dyDescent="0.25">
      <c r="A27" s="251"/>
      <c r="B27" s="386" t="s">
        <v>581</v>
      </c>
      <c r="C27" s="387"/>
      <c r="D27" s="326">
        <v>0</v>
      </c>
      <c r="E27" s="326">
        <v>0</v>
      </c>
      <c r="F27" s="326">
        <v>0</v>
      </c>
      <c r="G27" s="326">
        <v>0</v>
      </c>
      <c r="H27" s="326">
        <v>65</v>
      </c>
      <c r="I27" s="326">
        <v>31.5</v>
      </c>
      <c r="J27" s="326">
        <v>0</v>
      </c>
      <c r="K27" s="326">
        <v>0</v>
      </c>
      <c r="L27" s="326">
        <v>0</v>
      </c>
      <c r="M27" s="326">
        <v>0</v>
      </c>
      <c r="N27" s="326">
        <f t="shared" si="0"/>
        <v>96.5</v>
      </c>
      <c r="O27" s="328">
        <f t="shared" si="1"/>
        <v>6.0226366434233056E-3</v>
      </c>
    </row>
    <row r="28" spans="1:15" s="369" customFormat="1" x14ac:dyDescent="0.25">
      <c r="A28" s="251"/>
      <c r="B28" s="386" t="s">
        <v>591</v>
      </c>
      <c r="C28" s="387"/>
      <c r="D28" s="326">
        <v>0</v>
      </c>
      <c r="E28" s="326">
        <v>0</v>
      </c>
      <c r="F28" s="326">
        <v>0</v>
      </c>
      <c r="G28" s="326">
        <v>41.264995027234221</v>
      </c>
      <c r="H28" s="326">
        <v>0</v>
      </c>
      <c r="I28" s="326">
        <v>0</v>
      </c>
      <c r="J28" s="326">
        <v>0</v>
      </c>
      <c r="K28" s="326">
        <v>0</v>
      </c>
      <c r="L28" s="326">
        <v>0</v>
      </c>
      <c r="M28" s="326">
        <v>0</v>
      </c>
      <c r="N28" s="326">
        <f t="shared" si="0"/>
        <v>41.264995027234221</v>
      </c>
      <c r="O28" s="328">
        <f t="shared" si="1"/>
        <v>2.5753789755616715E-3</v>
      </c>
    </row>
    <row r="29" spans="1:15" s="369" customFormat="1" x14ac:dyDescent="0.25">
      <c r="A29" s="251"/>
      <c r="B29" s="386" t="s">
        <v>595</v>
      </c>
      <c r="C29" s="387"/>
      <c r="D29" s="326">
        <v>0</v>
      </c>
      <c r="E29" s="326">
        <v>0</v>
      </c>
      <c r="F29" s="326">
        <v>0</v>
      </c>
      <c r="G29" s="326">
        <v>13.372401837</v>
      </c>
      <c r="H29" s="326">
        <v>0</v>
      </c>
      <c r="I29" s="326">
        <v>0</v>
      </c>
      <c r="J29" s="326">
        <v>0</v>
      </c>
      <c r="K29" s="326">
        <v>0</v>
      </c>
      <c r="L29" s="326">
        <v>0</v>
      </c>
      <c r="M29" s="326">
        <v>0</v>
      </c>
      <c r="N29" s="326">
        <f t="shared" si="0"/>
        <v>13.372401837</v>
      </c>
      <c r="O29" s="328">
        <f t="shared" si="1"/>
        <v>8.3458152657095669E-4</v>
      </c>
    </row>
    <row r="30" spans="1:15" s="369" customFormat="1" x14ac:dyDescent="0.25">
      <c r="A30" s="251"/>
      <c r="B30" s="386" t="s">
        <v>2</v>
      </c>
      <c r="C30" s="387"/>
      <c r="D30" s="326">
        <v>0</v>
      </c>
      <c r="E30" s="326">
        <v>102.79399982</v>
      </c>
      <c r="F30" s="326">
        <v>49.072964519999999</v>
      </c>
      <c r="G30" s="326">
        <v>2150.0360465335534</v>
      </c>
      <c r="H30" s="326">
        <v>3304.0703271799998</v>
      </c>
      <c r="I30" s="326">
        <v>216.92127962000001</v>
      </c>
      <c r="J30" s="326">
        <v>4827.74810884</v>
      </c>
      <c r="K30" s="326">
        <v>492.95471941</v>
      </c>
      <c r="L30" s="326">
        <v>1963.25781944</v>
      </c>
      <c r="M30" s="326">
        <v>184.68488933</v>
      </c>
      <c r="N30" s="326">
        <f t="shared" si="0"/>
        <v>13291.540154693552</v>
      </c>
      <c r="O30" s="328">
        <f t="shared" si="1"/>
        <v>0.82953488894497052</v>
      </c>
    </row>
    <row r="31" spans="1:15" s="369" customFormat="1" x14ac:dyDescent="0.25">
      <c r="A31" s="251"/>
      <c r="B31" s="386" t="s">
        <v>598</v>
      </c>
      <c r="C31" s="387"/>
      <c r="D31" s="326">
        <v>0</v>
      </c>
      <c r="E31" s="326">
        <v>0</v>
      </c>
      <c r="F31" s="326">
        <v>0</v>
      </c>
      <c r="G31" s="326">
        <v>403.70458169644451</v>
      </c>
      <c r="H31" s="326">
        <v>0</v>
      </c>
      <c r="I31" s="326">
        <v>0</v>
      </c>
      <c r="J31" s="326">
        <v>0</v>
      </c>
      <c r="K31" s="326">
        <v>0</v>
      </c>
      <c r="L31" s="326">
        <v>0</v>
      </c>
      <c r="M31" s="326">
        <v>0</v>
      </c>
      <c r="N31" s="326">
        <f t="shared" si="0"/>
        <v>403.70458169644451</v>
      </c>
      <c r="O31" s="328">
        <f t="shared" si="1"/>
        <v>2.5195502661584292E-2</v>
      </c>
    </row>
    <row r="32" spans="1:15" s="369" customFormat="1" x14ac:dyDescent="0.25">
      <c r="A32" s="251"/>
      <c r="B32" s="386" t="s">
        <v>637</v>
      </c>
      <c r="C32" s="387"/>
      <c r="D32" s="326">
        <v>0</v>
      </c>
      <c r="E32" s="326">
        <v>0</v>
      </c>
      <c r="F32" s="326">
        <v>0</v>
      </c>
      <c r="G32" s="326">
        <v>8.6530411539237448</v>
      </c>
      <c r="H32" s="326">
        <v>0</v>
      </c>
      <c r="I32" s="326">
        <v>0</v>
      </c>
      <c r="J32" s="326">
        <v>0</v>
      </c>
      <c r="K32" s="326">
        <v>0</v>
      </c>
      <c r="L32" s="326">
        <v>0</v>
      </c>
      <c r="M32" s="326">
        <v>0</v>
      </c>
      <c r="N32" s="326">
        <f t="shared" si="0"/>
        <v>8.6530411539237448</v>
      </c>
      <c r="O32" s="328">
        <f t="shared" si="1"/>
        <v>5.4004272259762726E-4</v>
      </c>
    </row>
    <row r="33" spans="1:15" s="369" customFormat="1" x14ac:dyDescent="0.25">
      <c r="A33" s="251"/>
      <c r="B33" s="386" t="s">
        <v>654</v>
      </c>
      <c r="C33" s="387"/>
      <c r="D33" s="326">
        <v>0</v>
      </c>
      <c r="E33" s="326">
        <v>269.17905684999999</v>
      </c>
      <c r="F33" s="326">
        <v>0</v>
      </c>
      <c r="G33" s="326">
        <v>0</v>
      </c>
      <c r="H33" s="326">
        <v>0</v>
      </c>
      <c r="I33" s="326">
        <v>0</v>
      </c>
      <c r="J33" s="326">
        <v>0</v>
      </c>
      <c r="K33" s="326">
        <v>0</v>
      </c>
      <c r="L33" s="326">
        <v>0</v>
      </c>
      <c r="M33" s="326">
        <v>0</v>
      </c>
      <c r="N33" s="326">
        <f t="shared" si="0"/>
        <v>269.17905684999999</v>
      </c>
      <c r="O33" s="328">
        <f t="shared" si="1"/>
        <v>1.679966478162627E-2</v>
      </c>
    </row>
    <row r="34" spans="1:15" s="369" customFormat="1" x14ac:dyDescent="0.25">
      <c r="A34" s="251"/>
      <c r="B34" s="386" t="s">
        <v>1105</v>
      </c>
      <c r="C34" s="387"/>
      <c r="D34" s="326">
        <v>0</v>
      </c>
      <c r="E34" s="326">
        <v>0</v>
      </c>
      <c r="F34" s="326">
        <v>0</v>
      </c>
      <c r="G34" s="326">
        <v>514.77180303647515</v>
      </c>
      <c r="H34" s="326">
        <v>0</v>
      </c>
      <c r="I34" s="326">
        <v>0</v>
      </c>
      <c r="J34" s="326">
        <v>0</v>
      </c>
      <c r="K34" s="326">
        <v>0</v>
      </c>
      <c r="L34" s="326">
        <v>0</v>
      </c>
      <c r="M34" s="326">
        <v>0</v>
      </c>
      <c r="N34" s="326">
        <f t="shared" si="0"/>
        <v>514.77180303647515</v>
      </c>
      <c r="O34" s="328">
        <f t="shared" si="1"/>
        <v>3.2127290403819272E-2</v>
      </c>
    </row>
    <row r="35" spans="1:15" s="369" customFormat="1" x14ac:dyDescent="0.25">
      <c r="A35" s="251"/>
      <c r="B35" s="386" t="s">
        <v>628</v>
      </c>
      <c r="C35" s="387"/>
      <c r="D35" s="326">
        <v>0</v>
      </c>
      <c r="E35" s="326">
        <v>0</v>
      </c>
      <c r="F35" s="326">
        <v>0</v>
      </c>
      <c r="G35" s="326">
        <v>144.055685009885</v>
      </c>
      <c r="H35" s="326">
        <v>0</v>
      </c>
      <c r="I35" s="326">
        <v>0</v>
      </c>
      <c r="J35" s="326">
        <v>0</v>
      </c>
      <c r="K35" s="326">
        <v>0</v>
      </c>
      <c r="L35" s="326">
        <v>0</v>
      </c>
      <c r="M35" s="326">
        <v>0</v>
      </c>
      <c r="N35" s="326">
        <f t="shared" si="0"/>
        <v>144.055685009885</v>
      </c>
      <c r="O35" s="328">
        <f t="shared" si="1"/>
        <v>8.9906222511293137E-3</v>
      </c>
    </row>
    <row r="36" spans="1:15" s="369" customFormat="1" x14ac:dyDescent="0.25">
      <c r="A36" s="251"/>
      <c r="B36" s="386" t="s">
        <v>652</v>
      </c>
      <c r="C36" s="387"/>
      <c r="D36" s="326">
        <v>500.5900514611954</v>
      </c>
      <c r="E36" s="326">
        <v>0</v>
      </c>
      <c r="F36" s="326">
        <v>0</v>
      </c>
      <c r="G36" s="326">
        <v>0</v>
      </c>
      <c r="H36" s="326">
        <v>0</v>
      </c>
      <c r="I36" s="326">
        <v>0</v>
      </c>
      <c r="J36" s="326">
        <v>0</v>
      </c>
      <c r="K36" s="326">
        <v>0</v>
      </c>
      <c r="L36" s="326">
        <v>0</v>
      </c>
      <c r="M36" s="326">
        <v>0</v>
      </c>
      <c r="N36" s="326">
        <f t="shared" si="0"/>
        <v>500.5900514611954</v>
      </c>
      <c r="O36" s="328">
        <f t="shared" si="1"/>
        <v>3.1242196759205736E-2</v>
      </c>
    </row>
    <row r="37" spans="1:15" s="369" customFormat="1" x14ac:dyDescent="0.25">
      <c r="A37" s="251"/>
      <c r="B37" s="386" t="s">
        <v>1106</v>
      </c>
      <c r="C37" s="387"/>
      <c r="D37" s="326">
        <v>0</v>
      </c>
      <c r="E37" s="326">
        <v>0</v>
      </c>
      <c r="F37" s="326">
        <v>0</v>
      </c>
      <c r="G37" s="326">
        <v>671.40946788868871</v>
      </c>
      <c r="H37" s="326">
        <v>0</v>
      </c>
      <c r="I37" s="326">
        <v>0</v>
      </c>
      <c r="J37" s="326">
        <v>0</v>
      </c>
      <c r="K37" s="326">
        <v>0</v>
      </c>
      <c r="L37" s="326">
        <v>0</v>
      </c>
      <c r="M37" s="326">
        <v>0</v>
      </c>
      <c r="N37" s="326">
        <f t="shared" si="0"/>
        <v>671.40946788868871</v>
      </c>
      <c r="O37" s="328">
        <f t="shared" si="1"/>
        <v>4.1903163358007874E-2</v>
      </c>
    </row>
    <row r="38" spans="1:15" s="369" customFormat="1" x14ac:dyDescent="0.25">
      <c r="A38" s="251"/>
      <c r="B38" s="386" t="s">
        <v>1107</v>
      </c>
      <c r="C38" s="387"/>
      <c r="D38" s="326">
        <v>0</v>
      </c>
      <c r="E38" s="326">
        <v>0</v>
      </c>
      <c r="F38" s="326">
        <v>0</v>
      </c>
      <c r="G38" s="326">
        <v>45.120451959999997</v>
      </c>
      <c r="H38" s="326">
        <v>0</v>
      </c>
      <c r="I38" s="326">
        <v>0</v>
      </c>
      <c r="J38" s="326">
        <v>0</v>
      </c>
      <c r="K38" s="326">
        <v>0</v>
      </c>
      <c r="L38" s="326">
        <v>0</v>
      </c>
      <c r="M38" s="326">
        <v>0</v>
      </c>
      <c r="N38" s="326">
        <f t="shared" si="0"/>
        <v>45.120451959999997</v>
      </c>
      <c r="O38" s="328">
        <f t="shared" si="1"/>
        <v>2.8160009050996566E-3</v>
      </c>
    </row>
    <row r="39" spans="1:15" x14ac:dyDescent="0.25">
      <c r="A39" s="241"/>
      <c r="B39" s="384" t="s">
        <v>101</v>
      </c>
      <c r="C39" s="385"/>
      <c r="D39" s="327">
        <f t="shared" ref="D39:O39" si="2">SUM(D26:D38)</f>
        <v>500.5900514611954</v>
      </c>
      <c r="E39" s="327">
        <f t="shared" si="2"/>
        <v>371.97305667000001</v>
      </c>
      <c r="F39" s="327">
        <f t="shared" si="2"/>
        <v>49.072964519999999</v>
      </c>
      <c r="G39" s="327">
        <f t="shared" si="2"/>
        <v>4015.1094034487051</v>
      </c>
      <c r="H39" s="327">
        <f t="shared" si="2"/>
        <v>3369.0703271799998</v>
      </c>
      <c r="I39" s="327">
        <f t="shared" si="2"/>
        <v>248.42127962000001</v>
      </c>
      <c r="J39" s="327">
        <f t="shared" si="2"/>
        <v>4827.74810884</v>
      </c>
      <c r="K39" s="327">
        <f t="shared" si="2"/>
        <v>492.95471941</v>
      </c>
      <c r="L39" s="327">
        <f t="shared" si="2"/>
        <v>1963.25781944</v>
      </c>
      <c r="M39" s="327">
        <f t="shared" si="2"/>
        <v>184.68488933</v>
      </c>
      <c r="N39" s="327">
        <f t="shared" si="2"/>
        <v>16022.882619919899</v>
      </c>
      <c r="O39" s="329">
        <f t="shared" si="2"/>
        <v>1</v>
      </c>
    </row>
    <row r="40" spans="1:15" x14ac:dyDescent="0.25">
      <c r="A40" s="24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D44" sqref="D44"/>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4"/>
      <c r="B1" s="255" t="s">
        <v>985</v>
      </c>
      <c r="C1" s="256"/>
      <c r="D1" s="256"/>
      <c r="E1" s="256"/>
      <c r="F1" s="256"/>
      <c r="G1" s="256"/>
      <c r="H1" s="256"/>
    </row>
    <row r="2" spans="1:8" x14ac:dyDescent="0.25">
      <c r="A2" s="257"/>
      <c r="B2" s="2"/>
      <c r="C2" s="2"/>
      <c r="D2" s="2"/>
      <c r="E2" s="2"/>
      <c r="F2" s="2"/>
      <c r="G2" s="2"/>
      <c r="H2" s="2"/>
    </row>
    <row r="3" spans="1:8" x14ac:dyDescent="0.25">
      <c r="A3" s="257"/>
      <c r="B3" s="258" t="s">
        <v>986</v>
      </c>
      <c r="C3" s="259" t="s">
        <v>3</v>
      </c>
      <c r="D3" s="260"/>
      <c r="E3" s="261"/>
      <c r="F3" s="2"/>
      <c r="G3" s="2"/>
      <c r="H3" s="2"/>
    </row>
    <row r="4" spans="1:8" x14ac:dyDescent="0.25">
      <c r="A4" s="257"/>
      <c r="B4" s="258" t="s">
        <v>987</v>
      </c>
      <c r="C4" s="371">
        <v>44865</v>
      </c>
      <c r="D4" s="2" t="s">
        <v>988</v>
      </c>
      <c r="E4" s="2"/>
      <c r="F4" s="2"/>
      <c r="G4" s="2"/>
      <c r="H4" s="2"/>
    </row>
    <row r="5" spans="1:8" x14ac:dyDescent="0.25">
      <c r="A5" s="257"/>
      <c r="B5" s="2"/>
      <c r="C5" s="2"/>
      <c r="D5" s="2"/>
      <c r="E5" s="2"/>
      <c r="F5" s="2"/>
      <c r="G5" s="2"/>
      <c r="H5" s="2"/>
    </row>
    <row r="6" spans="1:8" x14ac:dyDescent="0.25">
      <c r="A6" s="262">
        <v>6</v>
      </c>
      <c r="B6" s="255" t="s">
        <v>1108</v>
      </c>
      <c r="C6" s="255"/>
      <c r="D6" s="255"/>
      <c r="E6" s="255"/>
      <c r="F6" s="255"/>
      <c r="G6" s="255"/>
      <c r="H6" s="255"/>
    </row>
    <row r="7" spans="1:8" x14ac:dyDescent="0.25">
      <c r="A7" s="196"/>
      <c r="B7" s="2"/>
      <c r="C7" s="2"/>
      <c r="D7" s="2"/>
      <c r="E7" s="2"/>
      <c r="F7" s="2"/>
      <c r="G7" s="2"/>
      <c r="H7" s="2"/>
    </row>
    <row r="8" spans="1:8" x14ac:dyDescent="0.25">
      <c r="A8" s="196"/>
      <c r="B8" s="2"/>
      <c r="C8" s="2"/>
      <c r="D8" s="2"/>
      <c r="E8" s="2"/>
      <c r="F8" s="2"/>
      <c r="G8" s="2"/>
      <c r="H8" s="2"/>
    </row>
    <row r="9" spans="1:8" x14ac:dyDescent="0.25">
      <c r="A9" s="196" t="s">
        <v>1109</v>
      </c>
      <c r="B9" s="263" t="s">
        <v>1110</v>
      </c>
      <c r="C9" s="2"/>
      <c r="D9" s="2"/>
      <c r="E9" s="2"/>
      <c r="F9" s="2"/>
      <c r="G9" s="2"/>
      <c r="H9" s="2"/>
    </row>
    <row r="10" spans="1:8" x14ac:dyDescent="0.25">
      <c r="A10" s="196"/>
      <c r="B10" s="114"/>
      <c r="C10" s="114"/>
      <c r="D10" s="330">
        <f>YEAR(C4)</f>
        <v>2022</v>
      </c>
      <c r="E10" s="331">
        <f>D10-1</f>
        <v>2021</v>
      </c>
      <c r="F10" s="331">
        <f>D10-2</f>
        <v>2020</v>
      </c>
      <c r="G10" s="332">
        <f>D10-3</f>
        <v>2019</v>
      </c>
      <c r="H10" s="2"/>
    </row>
    <row r="11" spans="1:8" x14ac:dyDescent="0.25">
      <c r="A11" s="196"/>
      <c r="B11" s="121" t="s">
        <v>1111</v>
      </c>
      <c r="C11" s="122"/>
      <c r="D11" s="333">
        <v>1000</v>
      </c>
      <c r="E11" s="334">
        <v>2250</v>
      </c>
      <c r="F11" s="334">
        <v>2250</v>
      </c>
      <c r="G11" s="335">
        <v>2250</v>
      </c>
      <c r="H11" s="2"/>
    </row>
    <row r="12" spans="1:8" x14ac:dyDescent="0.25">
      <c r="A12" s="196"/>
      <c r="B12" s="144" t="s">
        <v>1112</v>
      </c>
      <c r="C12" s="145"/>
      <c r="D12" s="336">
        <f>D13-D11</f>
        <v>11720</v>
      </c>
      <c r="E12" s="337">
        <f>E13-E11</f>
        <v>9720</v>
      </c>
      <c r="F12" s="337">
        <f t="shared" ref="F12:G12" si="0">F13-F11</f>
        <v>9300</v>
      </c>
      <c r="G12" s="364">
        <f t="shared" si="0"/>
        <v>6010</v>
      </c>
      <c r="H12" s="2"/>
    </row>
    <row r="13" spans="1:8" x14ac:dyDescent="0.25">
      <c r="A13" s="196"/>
      <c r="B13" s="173" t="s">
        <v>1113</v>
      </c>
      <c r="C13" s="175"/>
      <c r="D13" s="339">
        <f>D21</f>
        <v>12720</v>
      </c>
      <c r="E13" s="339">
        <f t="shared" ref="E13:F13" si="1">E21</f>
        <v>11970</v>
      </c>
      <c r="F13" s="339">
        <f t="shared" si="1"/>
        <v>11550</v>
      </c>
      <c r="G13" s="341">
        <f>G21</f>
        <v>8260</v>
      </c>
      <c r="H13" s="2"/>
    </row>
    <row r="14" spans="1:8" x14ac:dyDescent="0.25">
      <c r="A14" s="196"/>
      <c r="B14" s="114"/>
      <c r="C14" s="114"/>
      <c r="D14" s="117"/>
      <c r="E14" s="117"/>
      <c r="F14" s="117"/>
      <c r="G14" s="117"/>
      <c r="H14" s="2"/>
    </row>
    <row r="15" spans="1:8" x14ac:dyDescent="0.25">
      <c r="A15" s="196"/>
      <c r="B15" s="121" t="s">
        <v>1114</v>
      </c>
      <c r="C15" s="122"/>
      <c r="D15" s="342">
        <v>12720</v>
      </c>
      <c r="E15" s="342">
        <v>11970</v>
      </c>
      <c r="F15" s="342">
        <v>11550</v>
      </c>
      <c r="G15" s="343">
        <v>8260</v>
      </c>
      <c r="H15" s="2"/>
    </row>
    <row r="16" spans="1:8" x14ac:dyDescent="0.25">
      <c r="A16" s="196"/>
      <c r="B16" s="144" t="s">
        <v>1115</v>
      </c>
      <c r="C16" s="145"/>
      <c r="D16" s="344">
        <v>0</v>
      </c>
      <c r="E16" s="344">
        <v>0</v>
      </c>
      <c r="F16" s="344">
        <v>0</v>
      </c>
      <c r="G16" s="345">
        <v>0</v>
      </c>
      <c r="H16" s="2"/>
    </row>
    <row r="17" spans="1:8" x14ac:dyDescent="0.25">
      <c r="A17" s="196"/>
      <c r="B17" s="144" t="s">
        <v>1116</v>
      </c>
      <c r="C17" s="145"/>
      <c r="D17" s="344">
        <v>0</v>
      </c>
      <c r="E17" s="344">
        <v>0</v>
      </c>
      <c r="F17" s="346">
        <v>0</v>
      </c>
      <c r="G17" s="347">
        <v>0</v>
      </c>
      <c r="H17" s="2"/>
    </row>
    <row r="18" spans="1:8" x14ac:dyDescent="0.25">
      <c r="A18" s="196"/>
      <c r="B18" s="144" t="s">
        <v>1117</v>
      </c>
      <c r="C18" s="145"/>
      <c r="D18" s="344">
        <v>0</v>
      </c>
      <c r="E18" s="344">
        <v>0</v>
      </c>
      <c r="F18" s="346">
        <v>0</v>
      </c>
      <c r="G18" s="347">
        <v>0</v>
      </c>
      <c r="H18" s="2"/>
    </row>
    <row r="19" spans="1:8" x14ac:dyDescent="0.25">
      <c r="A19" s="196"/>
      <c r="B19" s="264" t="s">
        <v>1118</v>
      </c>
      <c r="C19" s="145"/>
      <c r="D19" s="344">
        <v>0</v>
      </c>
      <c r="E19" s="344">
        <v>0</v>
      </c>
      <c r="F19" s="346">
        <v>0</v>
      </c>
      <c r="G19" s="347">
        <v>0</v>
      </c>
      <c r="H19" s="2"/>
    </row>
    <row r="20" spans="1:8" x14ac:dyDescent="0.25">
      <c r="A20" s="196"/>
      <c r="B20" s="144" t="s">
        <v>99</v>
      </c>
      <c r="C20" s="145"/>
      <c r="D20" s="344">
        <v>0</v>
      </c>
      <c r="E20" s="344">
        <v>0</v>
      </c>
      <c r="F20" s="346">
        <v>0</v>
      </c>
      <c r="G20" s="347">
        <v>0</v>
      </c>
      <c r="H20" s="2"/>
    </row>
    <row r="21" spans="1:8" x14ac:dyDescent="0.25">
      <c r="A21" s="196"/>
      <c r="B21" s="173" t="s">
        <v>1113</v>
      </c>
      <c r="C21" s="175"/>
      <c r="D21" s="348">
        <f>D15+D16</f>
        <v>12720</v>
      </c>
      <c r="E21" s="348">
        <f t="shared" ref="E21:G21" si="2">E15+E16</f>
        <v>11970</v>
      </c>
      <c r="F21" s="348">
        <f t="shared" si="2"/>
        <v>11550</v>
      </c>
      <c r="G21" s="370">
        <f t="shared" si="2"/>
        <v>8260</v>
      </c>
      <c r="H21" s="2"/>
    </row>
    <row r="22" spans="1:8" x14ac:dyDescent="0.25">
      <c r="A22" s="196"/>
      <c r="B22" s="114"/>
      <c r="C22" s="114"/>
      <c r="D22" s="117"/>
      <c r="E22" s="117"/>
      <c r="F22" s="265"/>
      <c r="G22" s="265"/>
      <c r="H22" s="2"/>
    </row>
    <row r="23" spans="1:8" x14ac:dyDescent="0.25">
      <c r="A23" s="196"/>
      <c r="B23" s="121" t="s">
        <v>248</v>
      </c>
      <c r="C23" s="122"/>
      <c r="D23" s="333">
        <v>1720</v>
      </c>
      <c r="E23" s="334">
        <v>2970</v>
      </c>
      <c r="F23" s="334">
        <v>5550</v>
      </c>
      <c r="G23" s="349">
        <v>5750</v>
      </c>
      <c r="H23" s="2"/>
    </row>
    <row r="24" spans="1:8" x14ac:dyDescent="0.25">
      <c r="A24" s="196"/>
      <c r="B24" s="144" t="s">
        <v>250</v>
      </c>
      <c r="C24" s="145"/>
      <c r="D24" s="336">
        <f>D26-D23-D25</f>
        <v>10850</v>
      </c>
      <c r="E24" s="336">
        <f t="shared" ref="E24:F24" si="3">E26-E23-E25</f>
        <v>8850</v>
      </c>
      <c r="F24" s="336">
        <f t="shared" si="3"/>
        <v>5850</v>
      </c>
      <c r="G24" s="338">
        <f>G26-G23-G25</f>
        <v>2360</v>
      </c>
      <c r="H24" s="2"/>
    </row>
    <row r="25" spans="1:8" x14ac:dyDescent="0.25">
      <c r="A25" s="196"/>
      <c r="B25" s="144" t="s">
        <v>99</v>
      </c>
      <c r="C25" s="145"/>
      <c r="D25" s="336">
        <v>150</v>
      </c>
      <c r="E25" s="337">
        <v>150</v>
      </c>
      <c r="F25" s="337">
        <v>150</v>
      </c>
      <c r="G25" s="338">
        <v>150</v>
      </c>
      <c r="H25" s="2"/>
    </row>
    <row r="26" spans="1:8" x14ac:dyDescent="0.25">
      <c r="A26" s="196"/>
      <c r="B26" s="173" t="s">
        <v>1113</v>
      </c>
      <c r="C26" s="175"/>
      <c r="D26" s="340">
        <f>D21</f>
        <v>12720</v>
      </c>
      <c r="E26" s="340">
        <f t="shared" ref="E26:F26" si="4">E21</f>
        <v>11970</v>
      </c>
      <c r="F26" s="340">
        <f t="shared" si="4"/>
        <v>11550</v>
      </c>
      <c r="G26" s="341">
        <f>G21</f>
        <v>8260</v>
      </c>
      <c r="H26" s="2"/>
    </row>
    <row r="27" spans="1:8" x14ac:dyDescent="0.25">
      <c r="A27" s="196"/>
      <c r="B27" s="2"/>
      <c r="C27" s="2"/>
      <c r="D27" s="2"/>
      <c r="E27" s="2"/>
      <c r="F27" s="2"/>
      <c r="G27" s="2"/>
      <c r="H27" s="2"/>
    </row>
    <row r="28" spans="1:8" x14ac:dyDescent="0.25">
      <c r="A28" s="196"/>
      <c r="B28" s="2"/>
      <c r="C28" s="2"/>
      <c r="D28" s="2"/>
      <c r="E28" s="2"/>
      <c r="F28" s="2"/>
      <c r="G28" s="2"/>
      <c r="H28" s="2"/>
    </row>
    <row r="29" spans="1:8" x14ac:dyDescent="0.25">
      <c r="A29" s="196" t="s">
        <v>1119</v>
      </c>
      <c r="B29" s="263" t="s">
        <v>1120</v>
      </c>
      <c r="C29" s="2"/>
      <c r="D29" s="2"/>
      <c r="E29" s="2"/>
      <c r="F29" s="2"/>
      <c r="G29" s="2"/>
      <c r="H29" s="2"/>
    </row>
    <row r="30" spans="1:8" x14ac:dyDescent="0.25">
      <c r="A30" s="2"/>
      <c r="B30" s="114"/>
      <c r="C30" s="114"/>
      <c r="D30" s="330">
        <f>D10</f>
        <v>2022</v>
      </c>
      <c r="E30" s="331">
        <f>E10</f>
        <v>2021</v>
      </c>
      <c r="F30" s="331">
        <f>F10</f>
        <v>2020</v>
      </c>
      <c r="G30" s="332">
        <f>G10</f>
        <v>2019</v>
      </c>
      <c r="H30" s="2"/>
    </row>
    <row r="31" spans="1:8" x14ac:dyDescent="0.25">
      <c r="A31" s="196"/>
      <c r="B31" s="121" t="s">
        <v>1111</v>
      </c>
      <c r="C31" s="122"/>
      <c r="D31" s="334">
        <v>0</v>
      </c>
      <c r="E31" s="334">
        <v>0</v>
      </c>
      <c r="F31" s="334">
        <v>0</v>
      </c>
      <c r="G31" s="335">
        <v>0</v>
      </c>
      <c r="H31" s="2"/>
    </row>
    <row r="32" spans="1:8" x14ac:dyDescent="0.25">
      <c r="A32" s="196"/>
      <c r="B32" s="144" t="s">
        <v>1112</v>
      </c>
      <c r="C32" s="145"/>
      <c r="D32" s="337">
        <f>D33-D31</f>
        <v>2000</v>
      </c>
      <c r="E32" s="337">
        <f t="shared" ref="E32:F32" si="5">E33-E31</f>
        <v>3000</v>
      </c>
      <c r="F32" s="337">
        <f t="shared" si="5"/>
        <v>3500</v>
      </c>
      <c r="G32" s="364">
        <f>G33-G31</f>
        <v>2500</v>
      </c>
      <c r="H32" s="2"/>
    </row>
    <row r="33" spans="1:8" x14ac:dyDescent="0.25">
      <c r="A33" s="196"/>
      <c r="B33" s="173" t="s">
        <v>1113</v>
      </c>
      <c r="C33" s="175"/>
      <c r="D33" s="340">
        <f>D41</f>
        <v>2000</v>
      </c>
      <c r="E33" s="340">
        <f t="shared" ref="E33:F33" si="6">E41</f>
        <v>3000</v>
      </c>
      <c r="F33" s="340">
        <f t="shared" si="6"/>
        <v>3500</v>
      </c>
      <c r="G33" s="341">
        <f>G41</f>
        <v>2500</v>
      </c>
      <c r="H33" s="2"/>
    </row>
    <row r="34" spans="1:8" x14ac:dyDescent="0.25">
      <c r="A34" s="196"/>
      <c r="B34" s="114"/>
      <c r="C34" s="114"/>
      <c r="D34" s="117"/>
      <c r="E34" s="117"/>
      <c r="F34" s="117"/>
      <c r="G34" s="117"/>
      <c r="H34" s="2"/>
    </row>
    <row r="35" spans="1:8" x14ac:dyDescent="0.25">
      <c r="A35" s="196"/>
      <c r="B35" s="121" t="s">
        <v>1114</v>
      </c>
      <c r="C35" s="122"/>
      <c r="D35" s="334">
        <v>2000</v>
      </c>
      <c r="E35" s="334">
        <v>3000</v>
      </c>
      <c r="F35" s="334">
        <v>3500</v>
      </c>
      <c r="G35" s="335">
        <v>2500</v>
      </c>
      <c r="H35" s="2"/>
    </row>
    <row r="36" spans="1:8" x14ac:dyDescent="0.25">
      <c r="A36" s="196"/>
      <c r="B36" s="144" t="s">
        <v>1115</v>
      </c>
      <c r="C36" s="145"/>
      <c r="D36" s="337">
        <v>0</v>
      </c>
      <c r="E36" s="337">
        <v>0</v>
      </c>
      <c r="F36" s="337">
        <v>0</v>
      </c>
      <c r="G36" s="338">
        <v>0</v>
      </c>
      <c r="H36" s="2"/>
    </row>
    <row r="37" spans="1:8" x14ac:dyDescent="0.25">
      <c r="A37" s="196"/>
      <c r="B37" s="144" t="s">
        <v>1116</v>
      </c>
      <c r="C37" s="145"/>
      <c r="D37" s="337">
        <v>0</v>
      </c>
      <c r="E37" s="337">
        <v>0</v>
      </c>
      <c r="F37" s="337">
        <v>0</v>
      </c>
      <c r="G37" s="338">
        <v>0</v>
      </c>
      <c r="H37" s="2"/>
    </row>
    <row r="38" spans="1:8" x14ac:dyDescent="0.25">
      <c r="A38" s="196"/>
      <c r="B38" s="144" t="s">
        <v>1117</v>
      </c>
      <c r="C38" s="145"/>
      <c r="D38" s="337">
        <v>0</v>
      </c>
      <c r="E38" s="337">
        <v>0</v>
      </c>
      <c r="F38" s="337">
        <v>0</v>
      </c>
      <c r="G38" s="338">
        <v>0</v>
      </c>
      <c r="H38" s="2"/>
    </row>
    <row r="39" spans="1:8" x14ac:dyDescent="0.25">
      <c r="A39" s="196"/>
      <c r="B39" s="264" t="s">
        <v>1118</v>
      </c>
      <c r="C39" s="145"/>
      <c r="D39" s="337">
        <v>0</v>
      </c>
      <c r="E39" s="337">
        <v>0</v>
      </c>
      <c r="F39" s="337">
        <v>0</v>
      </c>
      <c r="G39" s="338">
        <v>0</v>
      </c>
      <c r="H39" s="2"/>
    </row>
    <row r="40" spans="1:8" x14ac:dyDescent="0.25">
      <c r="A40" s="196"/>
      <c r="B40" s="144" t="s">
        <v>99</v>
      </c>
      <c r="C40" s="145"/>
      <c r="D40" s="337">
        <v>0</v>
      </c>
      <c r="E40" s="337">
        <v>0</v>
      </c>
      <c r="F40" s="337">
        <v>0</v>
      </c>
      <c r="G40" s="364">
        <v>0</v>
      </c>
      <c r="H40" s="2"/>
    </row>
    <row r="41" spans="1:8" x14ac:dyDescent="0.25">
      <c r="A41" s="196"/>
      <c r="B41" s="173" t="s">
        <v>1113</v>
      </c>
      <c r="C41" s="175"/>
      <c r="D41" s="340">
        <f>D35+D36</f>
        <v>2000</v>
      </c>
      <c r="E41" s="340">
        <f t="shared" ref="E41:F41" si="7">E35+E36</f>
        <v>3000</v>
      </c>
      <c r="F41" s="340">
        <f t="shared" si="7"/>
        <v>3500</v>
      </c>
      <c r="G41" s="365">
        <f>G35+G36</f>
        <v>2500</v>
      </c>
      <c r="H41" s="2"/>
    </row>
    <row r="42" spans="1:8" x14ac:dyDescent="0.25">
      <c r="A42" s="196"/>
      <c r="B42" s="114"/>
      <c r="C42" s="114"/>
      <c r="D42" s="117"/>
      <c r="E42" s="117"/>
      <c r="F42" s="117"/>
      <c r="G42" s="117"/>
      <c r="H42" s="2"/>
    </row>
    <row r="43" spans="1:8" x14ac:dyDescent="0.25">
      <c r="A43" s="196"/>
      <c r="B43" s="121" t="s">
        <v>248</v>
      </c>
      <c r="C43" s="122"/>
      <c r="D43" s="334">
        <v>0</v>
      </c>
      <c r="E43" s="334">
        <v>0</v>
      </c>
      <c r="F43" s="334">
        <v>0</v>
      </c>
      <c r="G43" s="335">
        <v>2500</v>
      </c>
      <c r="H43" s="2"/>
    </row>
    <row r="44" spans="1:8" x14ac:dyDescent="0.25">
      <c r="A44" s="196"/>
      <c r="B44" s="144" t="s">
        <v>250</v>
      </c>
      <c r="C44" s="145"/>
      <c r="D44" s="337">
        <f>D46-D43-D45</f>
        <v>2000</v>
      </c>
      <c r="E44" s="337">
        <f t="shared" ref="E44:F44" si="8">E46-E43-E45</f>
        <v>3000</v>
      </c>
      <c r="F44" s="337">
        <f t="shared" si="8"/>
        <v>3500</v>
      </c>
      <c r="G44" s="338">
        <f>G46-G43-G45</f>
        <v>0</v>
      </c>
      <c r="H44" s="2"/>
    </row>
    <row r="45" spans="1:8" x14ac:dyDescent="0.25">
      <c r="A45" s="196"/>
      <c r="B45" s="144" t="s">
        <v>99</v>
      </c>
      <c r="C45" s="145"/>
      <c r="D45" s="337">
        <v>0</v>
      </c>
      <c r="E45" s="337">
        <v>0</v>
      </c>
      <c r="F45" s="337">
        <v>0</v>
      </c>
      <c r="G45" s="338">
        <v>0</v>
      </c>
      <c r="H45" s="2"/>
    </row>
    <row r="46" spans="1:8" x14ac:dyDescent="0.25">
      <c r="A46" s="196"/>
      <c r="B46" s="173" t="s">
        <v>1113</v>
      </c>
      <c r="C46" s="175"/>
      <c r="D46" s="340">
        <f>D41</f>
        <v>2000</v>
      </c>
      <c r="E46" s="340">
        <f t="shared" ref="E46:F46" si="9">E41</f>
        <v>3000</v>
      </c>
      <c r="F46" s="340">
        <f t="shared" si="9"/>
        <v>3500</v>
      </c>
      <c r="G46" s="365">
        <f>G41</f>
        <v>2500</v>
      </c>
      <c r="H46" s="2"/>
    </row>
    <row r="47" spans="1:8" x14ac:dyDescent="0.25">
      <c r="A47" s="196"/>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2022-12-01T14:39:58Z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