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8-31\"/>
    </mc:Choice>
  </mc:AlternateContent>
  <xr:revisionPtr revIDLastSave="0" documentId="13_ncr:1_{2AFD7696-0E04-48B5-B0B4-F3AA0717F5C3}" xr6:coauthVersionLast="47" xr6:coauthVersionMax="47" xr10:uidLastSave="{00000000-0000-0000-0000-000000000000}"/>
  <bookViews>
    <workbookView xWindow="20370" yWindow="-2850" windowWidth="29040" windowHeight="158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D32" i="12" s="1"/>
  <c r="G32" i="12"/>
  <c r="F32" i="12"/>
  <c r="E32" i="12"/>
  <c r="G21" i="12"/>
  <c r="G26" i="12" s="1"/>
  <c r="G24" i="12" s="1"/>
  <c r="F21" i="12"/>
  <c r="F26" i="12" s="1"/>
  <c r="F24" i="12" s="1"/>
  <c r="E21" i="12"/>
  <c r="E26" i="12" s="1"/>
  <c r="E24" i="12" s="1"/>
  <c r="D21" i="12"/>
  <c r="D26" i="12" s="1"/>
  <c r="D24" i="12" s="1"/>
  <c r="G13" i="12"/>
  <c r="F13" i="12"/>
  <c r="E13" i="12"/>
  <c r="G12" i="12"/>
  <c r="F12" i="12"/>
  <c r="E12" i="12"/>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c r="D115" i="10"/>
  <c r="D117" i="10" s="1"/>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C42" i="7" s="1"/>
  <c r="F28" i="7"/>
  <c r="G27" i="7"/>
  <c r="F27" i="7"/>
  <c r="F26" i="7"/>
  <c r="G25" i="7"/>
  <c r="F25" i="7"/>
  <c r="F24" i="7"/>
  <c r="G23" i="7"/>
  <c r="F23" i="7"/>
  <c r="F22" i="7"/>
  <c r="F37" i="7" s="1"/>
  <c r="C19" i="7"/>
  <c r="C312" i="6"/>
  <c r="D300" i="6"/>
  <c r="C299" i="6"/>
  <c r="C298" i="6"/>
  <c r="C297" i="6"/>
  <c r="C296" i="6"/>
  <c r="C295" i="6"/>
  <c r="C294" i="6"/>
  <c r="D293" i="6"/>
  <c r="F292" i="6"/>
  <c r="C291" i="6"/>
  <c r="D290" i="6"/>
  <c r="C289" i="6"/>
  <c r="C288" i="6"/>
  <c r="G218" i="6"/>
  <c r="F218" i="6"/>
  <c r="C217" i="6"/>
  <c r="G217" i="6" s="1"/>
  <c r="G220" i="6" s="1"/>
  <c r="C187" i="6"/>
  <c r="F187" i="6" s="1"/>
  <c r="F179" i="6"/>
  <c r="C179" i="6"/>
  <c r="C193" i="6" s="1"/>
  <c r="F177" i="6"/>
  <c r="F174" i="6"/>
  <c r="D167" i="6"/>
  <c r="C167" i="6"/>
  <c r="F166" i="6" s="1"/>
  <c r="G166" i="6"/>
  <c r="G165" i="6"/>
  <c r="F165" i="6"/>
  <c r="G164" i="6"/>
  <c r="G167" i="6" s="1"/>
  <c r="C155" i="6"/>
  <c r="F153" i="6"/>
  <c r="F155" i="6" s="1"/>
  <c r="D153" i="6"/>
  <c r="F138" i="6"/>
  <c r="D138" i="6"/>
  <c r="C129" i="6"/>
  <c r="F127" i="6" s="1"/>
  <c r="D127" i="6"/>
  <c r="F112" i="6"/>
  <c r="D112" i="6"/>
  <c r="D129" i="6" s="1"/>
  <c r="D100" i="6"/>
  <c r="G99" i="6" s="1"/>
  <c r="C100" i="6"/>
  <c r="F99" i="6"/>
  <c r="F98" i="6"/>
  <c r="F97" i="6"/>
  <c r="G96" i="6"/>
  <c r="F96" i="6"/>
  <c r="F95" i="6"/>
  <c r="G94" i="6"/>
  <c r="F94" i="6"/>
  <c r="F93" i="6"/>
  <c r="F100" i="6" s="1"/>
  <c r="D77" i="6"/>
  <c r="C77" i="6"/>
  <c r="F76" i="6" s="1"/>
  <c r="G76" i="6"/>
  <c r="G75" i="6"/>
  <c r="F75" i="6"/>
  <c r="G74" i="6"/>
  <c r="G73" i="6"/>
  <c r="F73" i="6"/>
  <c r="G72" i="6"/>
  <c r="G71" i="6"/>
  <c r="F71" i="6"/>
  <c r="G70" i="6"/>
  <c r="G77" i="6" s="1"/>
  <c r="C58" i="6"/>
  <c r="F54" i="6" s="1"/>
  <c r="F58" i="6" s="1"/>
  <c r="F56" i="6"/>
  <c r="C56" i="6"/>
  <c r="D45" i="6"/>
  <c r="C38" i="6"/>
  <c r="G127" i="6" l="1"/>
  <c r="G112" i="6"/>
  <c r="G129" i="6" s="1"/>
  <c r="G138" i="6"/>
  <c r="C39" i="7"/>
  <c r="F39" i="7" s="1"/>
  <c r="F41" i="7"/>
  <c r="F40" i="7"/>
  <c r="C207" i="6"/>
  <c r="C208" i="6" s="1"/>
  <c r="F193" i="6" s="1"/>
  <c r="F207" i="6" s="1"/>
  <c r="F208" i="6" s="1"/>
  <c r="F159" i="7"/>
  <c r="F155" i="7"/>
  <c r="F162" i="7"/>
  <c r="F158" i="7"/>
  <c r="F150" i="7" s="1"/>
  <c r="F154" i="7"/>
  <c r="F148" i="7" s="1"/>
  <c r="F161" i="7"/>
  <c r="F157" i="7"/>
  <c r="F153" i="7"/>
  <c r="F151" i="7" s="1"/>
  <c r="F160" i="7"/>
  <c r="F156" i="7"/>
  <c r="F129" i="6"/>
  <c r="G98" i="6"/>
  <c r="D155" i="6"/>
  <c r="G153" i="6" s="1"/>
  <c r="D30" i="12"/>
  <c r="E10" i="12"/>
  <c r="E30" i="12" s="1"/>
  <c r="D13" i="12"/>
  <c r="D12" i="12" s="1"/>
  <c r="G93" i="6"/>
  <c r="G95" i="6"/>
  <c r="G97" i="6"/>
  <c r="F217" i="6"/>
  <c r="F220" i="6" s="1"/>
  <c r="C220" i="6"/>
  <c r="G22" i="7"/>
  <c r="G37" i="7" s="1"/>
  <c r="G24" i="7"/>
  <c r="G26" i="7"/>
  <c r="G28" i="7"/>
  <c r="N39" i="11"/>
  <c r="O27" i="11" s="1"/>
  <c r="F10" i="12"/>
  <c r="F30" i="12" s="1"/>
  <c r="F70" i="6"/>
  <c r="F72" i="6"/>
  <c r="F74" i="6"/>
  <c r="F164" i="6"/>
  <c r="F167" i="6" s="1"/>
  <c r="O34" i="11" l="1"/>
  <c r="O37" i="11"/>
  <c r="O28" i="11"/>
  <c r="O30" i="11"/>
  <c r="O31" i="11"/>
  <c r="O33" i="11"/>
  <c r="O35" i="11"/>
  <c r="G155" i="6"/>
  <c r="F77" i="6"/>
  <c r="O26" i="11"/>
  <c r="F149" i="7"/>
  <c r="O29" i="11"/>
  <c r="O36" i="11"/>
  <c r="G100" i="6"/>
  <c r="O38" i="11"/>
  <c r="F152" i="7"/>
  <c r="O32" i="11"/>
  <c r="F42" i="7"/>
  <c r="O39" i="11" l="1"/>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<sst xmlns="http://schemas.openxmlformats.org/spreadsheetml/2006/main" count="1446" uniqueCount="1121">
  <si>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</si>
  <si>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</si>
  <si>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</si>
  <si>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</si>
  <si>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31/08/22</t>
  </si>
  <si>
    <t>Cut-off Date: 31/08/22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</si>
  <si>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</si>
  <si>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</si>
  <si>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</si>
  <si>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</si>
  <si>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</si>
  <si>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</si>
  <si>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</si>
  <si>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</si>
  <si>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</si>
  <si>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</si>
  <si>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</si>
  <si>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</si>
  <si>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</si>
  <si>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</si>
  <si>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</si>
  <si>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</si>
  <si>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</si>
  <si>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</si>
  <si>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</si>
  <si>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</si>
  <si>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</si>
  <si>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</si>
  <si>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</si>
  <si>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</si>
  <si>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</si>
  <si>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</si>
  <si>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</si>
  <si>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</si>
  <si>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31/08/22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</si>
  <si>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</si>
  <si>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</si>
  <si>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</si>
  <si>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</si>
  <si>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</si>
  <si>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</si>
  <si>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</si>
  <si>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</si>
  <si>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</si>
  <si>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</si>
  <si>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</si>
  <si>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</si>
  <si>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</si>
  <si>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</si>
  <si>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</si>
  <si>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</si>
  <si>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</si>
  <si>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</si>
  <si>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</si>
  <si>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</si>
  <si>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</si>
  <si>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</si>
  <si>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</si>
  <si>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</si>
  <si>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</si>
  <si>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</si>
  <si>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</si>
  <si>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</si>
  <si>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</si>
  <si>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</si>
  <si>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</si>
  <si>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</si>
  <si>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</si>
  <si>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</si>
  <si>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</si>
  <si>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</si>
  <si>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</si>
  <si>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</si>
  <si>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</si>
  <si>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</si>
  <si>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</si>
  <si>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</si>
  <si>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</si>
  <si>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</si>
  <si>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</si>
  <si>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</si>
  <si>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</si>
  <si>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</si>
  <si>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</si>
  <si>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</si>
  <si>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</si>
  <si>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</si>
  <si>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</si>
  <si>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</si>
  <si>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</si>
  <si>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</si>
  <si>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</si>
  <si>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</si>
  <si>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</si>
  <si>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</si>
  <si>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</si>
  <si>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</si>
  <si>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</si>
  <si>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</si>
  <si>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</si>
  <si>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</si>
  <si>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</si>
  <si>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</si>
  <si>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</si>
  <si>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</si>
  <si>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</si>
  <si>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</si>
  <si>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</si>
  <si>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</si>
  <si>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</si>
  <si>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</si>
  <si>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</si>
  <si>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</si>
  <si>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</si>
  <si>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</si>
  <si>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</si>
  <si>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</si>
  <si>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</si>
  <si>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</si>
  <si>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</si>
  <si>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</si>
  <si>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</si>
  <si>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</si>
  <si>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</si>
  <si>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</si>
  <si>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</si>
  <si>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</si>
  <si>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</si>
  <si>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</si>
  <si>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</si>
  <si>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</si>
  <si>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</si>
  <si>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</si>
  <si>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</si>
  <si>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</si>
  <si>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</si>
  <si>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</si>
  <si>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</si>
  <si>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</si>
  <si>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</si>
  <si>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</si>
  <si>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</si>
  <si>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</si>
  <si>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</si>
  <si>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</si>
  <si>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</si>
  <si>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</si>
  <si>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</si>
  <si>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</si>
  <si>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</si>
  <si>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</si>
  <si>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</si>
  <si>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</si>
  <si>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</si>
  <si>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</si>
  <si>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</si>
  <si>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</si>
  <si>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</si>
  <si>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</si>
  <si>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</si>
  <si>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</si>
  <si>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</si>
  <si>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</si>
  <si>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</si>
  <si>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</si>
  <si>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</si>
  <si>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</si>
  <si>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</si>
  <si>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</si>
  <si>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</si>
  <si>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</si>
  <si>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</si>
  <si>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</si>
  <si>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</si>
  <si>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</si>
  <si>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</si>
  <si>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</si>
  <si>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</si>
  <si>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</si>
  <si>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</si>
  <si>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</si>
  <si>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</si>
  <si>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</si>
  <si>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</si>
  <si>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</si>
  <si>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</si>
  <si>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</si>
  <si>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</si>
  <si>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</si>
  <si>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</si>
  <si>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</si>
  <si>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</si>
  <si>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</si>
  <si>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</si>
  <si>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</si>
  <si>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</si>
  <si>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</si>
  <si>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</si>
  <si>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</si>
  <si>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</si>
  <si>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</si>
  <si>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</si>
  <si>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</si>
  <si>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</si>
  <si>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</si>
  <si>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</si>
  <si>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</si>
  <si>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</si>
  <si>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</si>
  <si>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</si>
  <si>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</si>
  <si>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</si>
  <si>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</si>
  <si>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</si>
  <si>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</si>
  <si>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</si>
  <si>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</si>
  <si>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</si>
  <si>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</si>
  <si>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</si>
  <si>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</si>
  <si>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</si>
  <si>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</si>
  <si>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</si>
  <si>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</si>
  <si>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</si>
  <si>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</si>
  <si>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</si>
  <si>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</si>
  <si>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</si>
  <si>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</si>
  <si>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</si>
  <si>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</si>
  <si>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</si>
  <si>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</si>
  <si>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</si>
  <si>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</si>
  <si>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</si>
  <si>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</si>
  <si>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</si>
  <si>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</si>
  <si>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</si>
  <si>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</si>
  <si>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</si>
  <si>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</si>
  <si>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</si>
  <si>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</si>
  <si>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</si>
  <si>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</si>
  <si>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</si>
  <si>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</si>
  <si>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</si>
  <si>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</si>
  <si>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</si>
  <si>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</si>
  <si>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</si>
  <si>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</si>
  <si>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</si>
  <si>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</si>
  <si>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</si>
  <si>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</si>
  <si>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</si>
  <si>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</si>
  <si>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</si>
  <si>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</si>
  <si>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</si>
  <si>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</si>
  <si>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</si>
  <si>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</si>
  <si>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</si>
  <si>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</si>
  <si>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</si>
  <si>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</si>
  <si>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</si>
  <si>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</si>
  <si>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</si>
  <si>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</si>
  <si>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</si>
  <si>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</si>
  <si>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</si>
  <si>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</si>
  <si>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</si>
  <si>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</si>
  <si>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</si>
  <si>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</si>
  <si>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</si>
  <si>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</si>
  <si>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</si>
  <si>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</si>
  <si>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</si>
  <si>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</si>
  <si>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</si>
  <si>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</si>
  <si>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</si>
  <si>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</si>
  <si>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</si>
  <si>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</si>
  <si>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</si>
  <si>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</si>
  <si>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</si>
  <si>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</si>
  <si>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</si>
  <si>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</si>
  <si>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</si>
  <si>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</si>
  <si>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</si>
  <si>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</si>
  <si>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</si>
  <si>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</si>
  <si>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</si>
  <si>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</si>
  <si>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</si>
  <si>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</si>
  <si>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</si>
  <si>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</si>
  <si>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</si>
  <si>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</si>
  <si>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</si>
  <si>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</si>
  <si>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</si>
  <si>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</si>
  <si>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</si>
  <si>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</si>
  <si>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</si>
  <si>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</si>
  <si>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</si>
  <si>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</si>
  <si>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</si>
  <si>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</si>
  <si>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</si>
  <si>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</si>
  <si>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</si>
  <si>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</si>
  <si>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</si>
  <si>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</si>
  <si>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</si>
  <si>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</si>
  <si>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</si>
  <si>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</si>
  <si>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</si>
  <si>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</si>
  <si>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</si>
  <si>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</si>
  <si>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</si>
  <si>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</si>
  <si>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</si>
  <si>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</si>
  <si>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</si>
  <si>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</si>
  <si>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</si>
  <si>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</si>
  <si>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</si>
  <si>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</si>
  <si>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</si>
  <si>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</si>
  <si>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</si>
  <si>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</si>
  <si>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</si>
  <si>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</si>
  <si>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</si>
  <si>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</si>
  <si>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</si>
  <si>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</si>
  <si>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</si>
  <si>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</si>
  <si>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</si>
  <si>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</si>
  <si>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</si>
  <si>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</si>
  <si>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</si>
  <si>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</si>
  <si>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</si>
  <si>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</si>
  <si>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</si>
  <si>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</si>
  <si>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</si>
  <si>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</si>
  <si>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</si>
  <si>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</si>
  <si>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</si>
  <si>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</si>
  <si>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</si>
  <si>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</si>
  <si>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</si>
  <si>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</si>
  <si>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</si>
  <si>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</si>
  <si>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</si>
  <si>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</si>
  <si>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</si>
  <si>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</si>
  <si>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</si>
  <si>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</si>
  <si>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</si>
  <si>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</si>
  <si>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</si>
  <si>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</si>
  <si>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</si>
  <si>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</si>
  <si>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</si>
  <si>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</si>
  <si>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</si>
  <si>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</si>
  <si>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</si>
  <si>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</si>
  <si>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</si>
  <si>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</si>
  <si>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</si>
  <si>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</si>
  <si>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</si>
  <si>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</si>
  <si>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</si>
  <si>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</si>
  <si>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</si>
  <si>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</si>
  <si>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</si>
  <si>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</si>
  <si>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</si>
  <si>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</si>
  <si>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</si>
  <si>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</si>
  <si>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</si>
  <si>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</si>
  <si>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</si>
  <si>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</si>
  <si>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</si>
  <si>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</si>
  <si>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</si>
  <si>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</si>
  <si>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</si>
  <si>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</si>
  <si>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</si>
  <si>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</si>
  <si>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</si>
  <si>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</si>
  <si>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</si>
  <si>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</si>
  <si>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</si>
  <si>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</si>
  <si>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</si>
  <si>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</si>
  <si>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</si>
  <si>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</si>
  <si>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</si>
  <si>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</si>
  <si>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</si>
  <si>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</si>
  <si>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</si>
  <si>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</si>
  <si>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</si>
  <si>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</si>
  <si>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</si>
  <si>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</si>
  <si>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</si>
  <si>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</si>
  <si>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</si>
  <si>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</si>
  <si>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</si>
  <si>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</si>
  <si>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</si>
  <si>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</si>
  <si>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</si>
  <si>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</si>
  <si>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</si>
  <si>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</si>
  <si>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</si>
  <si>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</si>
  <si>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</si>
  <si>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</si>
  <si>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</si>
  <si>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</si>
  <si>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</si>
  <si>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</si>
  <si>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</si>
  <si>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</si>
  <si>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</si>
  <si>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</si>
  <si>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</si>
  <si>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</si>
  <si>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</si>
  <si>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</si>
  <si>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</si>
  <si>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</si>
  <si>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</si>
  <si>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</si>
  <si>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</si>
  <si>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</si>
  <si>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</si>
  <si>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</si>
  <si>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</si>
  <si>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</si>
  <si>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</si>
  <si>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</si>
  <si>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</si>
  <si>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</si>
  <si>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</si>
  <si>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</si>
  <si>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</si>
  <si>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</si>
  <si>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</si>
  <si>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</si>
  <si>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</si>
  <si>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</si>
  <si>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</si>
  <si>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</si>
  <si>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</si>
  <si>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</si>
  <si>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</si>
  <si>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</si>
  <si>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</si>
  <si>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</si>
  <si>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</si>
  <si>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</si>
  <si>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</si>
  <si>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</si>
  <si>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</si>
  <si>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</si>
  <si>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</si>
  <si>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</si>
  <si>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</si>
  <si>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</si>
  <si>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</si>
  <si>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</si>
  <si>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</si>
  <si>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</si>
  <si>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</si>
  <si>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</si>
  <si>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</si>
  <si>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</si>
  <si>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</si>
  <si>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</si>
  <si>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</si>
  <si>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</si>
  <si>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</si>
  <si>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</si>
  <si>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</si>
  <si>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</si>
  <si>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</si>
  <si>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</si>
  <si>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</si>
  <si>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</si>
  <si>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</si>
  <si>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</si>
  <si>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</si>
  <si>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</si>
  <si>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</si>
  <si>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</si>
  <si>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</si>
  <si>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</si>
  <si>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</si>
  <si>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</si>
  <si>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</si>
  <si>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</si>
  <si>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</si>
  <si>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</si>
  <si>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</si>
  <si>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</si>
  <si>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</si>
  <si>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</si>
  <si>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</si>
  <si>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</si>
  <si>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</si>
  <si>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</si>
  <si>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</si>
  <si>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</si>
  <si>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</si>
  <si>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</si>
  <si>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</si>
  <si>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</si>
  <si>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</si>
  <si>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</si>
  <si>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</si>
  <si>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</si>
  <si>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</si>
  <si>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</si>
  <si>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</si>
  <si>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</si>
  <si>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</si>
  <si>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</si>
  <si>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</si>
  <si>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</si>
  <si>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</si>
  <si>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</si>
  <si>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</si>
  <si>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</si>
  <si>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</si>
  <si>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</si>
  <si>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</si>
  <si>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</si>
  <si>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</si>
  <si>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</si>
  <si>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</si>
  <si>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</si>
  <si>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</si>
  <si>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</si>
  <si>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</si>
  <si>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</si>
  <si>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</si>
  <si>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</si>
  <si>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</si>
  <si>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</si>
  <si>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</si>
  <si>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</si>
  <si>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</si>
  <si>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</si>
  <si>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</si>
  <si>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</si>
  <si>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</si>
  <si>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</si>
  <si>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</si>
  <si>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</si>
  <si>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</si>
  <si>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</si>
  <si>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</si>
  <si>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</si>
  <si>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</si>
  <si>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</si>
  <si>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</si>
  <si>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</si>
  <si>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</si>
  <si>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</si>
  <si>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</si>
  <si>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</si>
  <si>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</si>
  <si>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</si>
  <si>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</si>
  <si>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</si>
  <si>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</si>
  <si>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</si>
  <si>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</si>
  <si>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</si>
  <si>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</si>
  <si>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</si>
  <si>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</si>
  <si>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</si>
  <si>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</si>
  <si>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</si>
  <si>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</si>
  <si>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</si>
  <si>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</si>
  <si>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</si>
  <si>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</si>
  <si>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</si>
  <si>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</si>
  <si>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</si>
  <si>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</si>
  <si>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</si>
  <si>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</si>
  <si>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</si>
  <si>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</si>
  <si>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</si>
  <si>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</si>
  <si>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</si>
  <si>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</si>
  <si>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</si>
  <si>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</si>
  <si>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</si>
  <si>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</si>
  <si>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</si>
  <si>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</si>
  <si>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</si>
  <si>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</si>
  <si>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</si>
  <si>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</si>
  <si>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</si>
  <si>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</si>
  <si>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</si>
  <si>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</si>
  <si>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</si>
  <si>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</si>
  <si>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</si>
  <si>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</si>
  <si>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</si>
  <si>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</si>
  <si>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</si>
  <si>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</si>
  <si>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</si>
  <si>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</si>
  <si>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</si>
  <si>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</si>
  <si>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</si>
  <si>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</si>
  <si>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</si>
  <si>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</si>
  <si>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</si>
  <si>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</si>
  <si>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</si>
  <si>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</si>
  <si>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</si>
  <si>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</si>
  <si>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</si>
  <si>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</si>
  <si>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</si>
  <si>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</si>
  <si>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</si>
  <si>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</si>
  <si>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</si>
  <si>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</si>
  <si>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</si>
  <si>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</si>
  <si>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</si>
  <si>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</si>
  <si>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</si>
  <si>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</si>
  <si>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</si>
  <si>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</si>
  <si>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</si>
  <si>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</si>
  <si>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</si>
  <si>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</si>
  <si>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</si>
  <si>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</si>
  <si>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</si>
  <si>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</si>
  <si>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</si>
  <si>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</si>
  <si>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</si>
  <si>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</si>
  <si>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</si>
  <si>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</si>
  <si>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</si>
  <si>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</si>
  <si>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</si>
  <si>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</si>
  <si>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</si>
  <si>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</si>
  <si>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</si>
  <si>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</si>
  <si>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</si>
  <si>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</si>
  <si>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</si>
  <si>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</si>
  <si>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</si>
  <si>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</si>
  <si>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</si>
  <si>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</si>
  <si>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</si>
  <si>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</si>
  <si>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</si>
  <si>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</si>
  <si>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</si>
  <si>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</si>
  <si>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</si>
  <si>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</si>
  <si>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</si>
  <si>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</si>
  <si>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</si>
  <si>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</si>
  <si>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</si>
  <si>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</si>
  <si>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</si>
  <si>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</si>
  <si>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</si>
  <si>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</si>
  <si>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</si>
  <si>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</si>
  <si>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</si>
  <si>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</si>
  <si>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</si>
  <si>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</si>
  <si>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</si>
  <si>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</si>
  <si>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</si>
  <si>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</si>
  <si>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</si>
  <si>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</si>
  <si>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</si>
  <si>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</si>
  <si>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</si>
  <si>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</si>
  <si>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</si>
  <si>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</si>
  <si>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</si>
  <si>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</si>
  <si>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</si>
  <si>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</si>
  <si>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</si>
  <si>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</si>
  <si>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</si>
  <si>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</si>
  <si>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</si>
  <si>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</si>
  <si>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t>HG.1.2</t>
  </si>
  <si>
    <t>OC Calculation: Legal minimum</t>
  </si>
  <si>
    <t>HG.1.3</t>
  </si>
  <si>
    <t>OC Calculation: Committed</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</si>
  <si>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</si>
  <si>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</si>
  <si>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</si>
  <si>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</si>
  <si>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</si>
  <si>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</si>
  <si>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</si>
  <si>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</si>
  <si>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</si>
  <si>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</si>
  <si>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</si>
  <si>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</si>
  <si>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</si>
  <si>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</si>
  <si>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</si>
  <si>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</si>
  <si>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</si>
  <si>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</si>
  <si>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</si>
  <si>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</si>
  <si>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</si>
  <si>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</si>
  <si>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</si>
  <si>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</si>
  <si>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</si>
  <si>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</si>
  <si>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</si>
  <si>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</si>
  <si>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</si>
  <si>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</si>
  <si>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</si>
  <si>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</si>
  <si>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</si>
  <si>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</si>
  <si>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</si>
  <si>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</si>
  <si>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</si>
  <si>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</si>
  <si>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</si>
  <si>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</si>
  <si>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</si>
  <si>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</si>
  <si>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</si>
  <si>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</si>
  <si>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</si>
  <si>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</si>
  <si>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</si>
  <si>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</si>
  <si>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</si>
  <si>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</si>
  <si>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</si>
  <si>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</si>
  <si>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</si>
  <si>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</si>
  <si>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</si>
  <si>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</si>
  <si>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</si>
  <si>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</si>
  <si>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</si>
  <si>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</si>
  <si>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</si>
  <si>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</si>
  <si>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</si>
  <si>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</si>
  <si>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</si>
  <si>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</si>
  <si>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</si>
  <si>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</si>
  <si>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</si>
  <si>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</si>
  <si>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</si>
  <si>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</si>
  <si>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</si>
  <si>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</si>
  <si>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</si>
  <si>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</si>
  <si>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</si>
  <si>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</si>
  <si>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</si>
  <si>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</si>
  <si>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</si>
  <si>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</si>
  <si>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</si>
  <si>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</si>
  <si>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</si>
  <si>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</si>
  <si>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</si>
  <si>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</si>
  <si>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</si>
  <si>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</si>
  <si>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</si>
  <si>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</si>
  <si>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</si>
  <si>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</si>
  <si>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</si>
  <si>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</si>
  <si>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</si>
  <si>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</si>
  <si>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</si>
  <si>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</si>
  <si>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</si>
  <si>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</si>
  <si>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</si>
  <si>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</si>
  <si>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</si>
  <si>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</si>
  <si>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</si>
  <si>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</si>
  <si>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</si>
  <si>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</si>
  <si>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</si>
  <si>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</si>
  <si>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</si>
  <si>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</si>
  <si>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</si>
  <si>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</si>
  <si>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</si>
  <si>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</si>
  <si>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</si>
  <si>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</si>
  <si>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</si>
  <si>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</si>
  <si>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</si>
  <si>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</si>
  <si>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</si>
  <si>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</si>
  <si>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</si>
  <si>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</si>
  <si>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</si>
  <si>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</si>
  <si>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</si>
  <si>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</si>
  <si>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</si>
  <si>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</si>
  <si>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</si>
  <si>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</si>
  <si>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</si>
  <si>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</si>
  <si>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</si>
  <si>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</si>
  <si>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</si>
  <si>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</si>
  <si>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</si>
  <si>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</si>
  <si>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</si>
  <si>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</si>
  <si>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</si>
  <si>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</si>
  <si>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</si>
  <si>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</si>
  <si>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</si>
  <si>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</si>
  <si>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</si>
  <si>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</si>
  <si>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</si>
  <si>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</si>
  <si>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</si>
  <si>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</si>
  <si>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</si>
  <si>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</si>
  <si>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</si>
  <si>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</si>
  <si>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</si>
  <si>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</si>
  <si>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</si>
  <si>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</si>
  <si>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</si>
  <si>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</si>
  <si>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</si>
  <si>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</si>
  <si>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</si>
  <si>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</si>
  <si>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</si>
  <si>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</si>
  <si>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</si>
  <si>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</si>
  <si>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</si>
  <si>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</si>
  <si>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</si>
  <si>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</si>
  <si>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</si>
  <si>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</si>
  <si>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</si>
  <si>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</si>
  <si>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</si>
  <si>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</si>
  <si>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</si>
  <si>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</si>
  <si>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</si>
  <si>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</si>
  <si>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</si>
  <si>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</si>
  <si>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</si>
  <si>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</si>
  <si>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</si>
  <si>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</si>
  <si>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</si>
  <si>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</si>
  <si>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</si>
  <si>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</si>
  <si>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</si>
  <si>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</si>
  <si>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</si>
  <si>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</si>
  <si>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</si>
  <si>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</si>
  <si>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</si>
  <si>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</si>
  <si>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</si>
  <si>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</si>
  <si>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</si>
  <si>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</si>
  <si>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</si>
  <si>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</si>
  <si>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</si>
  <si>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</si>
  <si>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</si>
  <si>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</si>
  <si>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</si>
  <si>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</si>
  <si>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</si>
  <si>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</si>
  <si>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</si>
  <si>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</si>
  <si>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</si>
  <si>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</si>
  <si>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</si>
  <si>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</si>
  <si>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</si>
  <si>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</si>
  <si>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</si>
  <si>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</si>
  <si>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</si>
  <si>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</si>
  <si>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</si>
  <si>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</si>
  <si>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</si>
  <si>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</si>
  <si>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</si>
  <si>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</si>
  <si>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</si>
  <si>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</si>
  <si>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</si>
  <si>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</si>
  <si>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</si>
  <si>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</si>
  <si>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</si>
  <si>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</si>
  <si>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</si>
  <si>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</si>
  <si>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</si>
  <si>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</si>
  <si>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CPR=1.48%;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</si>
  <si>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</si>
  <si>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</si>
  <si>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</si>
  <si>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</si>
  <si>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</si>
  <si>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</si>
  <si>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</si>
  <si>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</si>
  <si>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</si>
  <si>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</si>
  <si>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</si>
  <si>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</si>
  <si>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</si>
  <si>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</si>
  <si>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</si>
  <si>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</si>
  <si>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</si>
  <si>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</si>
  <si>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</si>
  <si>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</si>
  <si>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</si>
  <si>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</si>
  <si>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</si>
  <si>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</si>
  <si>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</si>
  <si>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</si>
  <si>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</si>
  <si>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</si>
  <si>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</si>
  <si>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</si>
  <si>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</si>
  <si>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</si>
  <si>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</si>
  <si>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</si>
  <si>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</si>
  <si>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</si>
  <si>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</si>
  <si>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</si>
  <si>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</si>
  <si>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</si>
  <si>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</si>
  <si>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</si>
  <si>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</si>
  <si>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</si>
  <si>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</si>
  <si>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</si>
  <si>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</si>
  <si>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</si>
  <si>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</si>
  <si>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</si>
  <si>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</si>
  <si>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</si>
  <si>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</si>
  <si>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</si>
  <si>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</si>
  <si>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</si>
  <si>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</si>
  <si>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</si>
  <si>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</si>
  <si>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</si>
  <si>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</si>
  <si>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</si>
  <si>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</si>
  <si>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</si>
  <si>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</si>
  <si>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</si>
  <si>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</si>
  <si>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</si>
  <si>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</si>
  <si>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</si>
  <si>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</si>
  <si>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r>
      <t xml:space="preserve">Contractual &amp; Other "OC" ratio :
</t>
    </r>
    <r>
      <rPr>
        <sz val="10"/>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</si>
  <si>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r>
      <t xml:space="preserve">Legal "Coverage ratio" :
</t>
    </r>
    <r>
      <rPr>
        <sz val="10"/>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</si>
  <si>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r>
      <rPr>
        <b/>
        <u/>
        <sz val="10"/>
        <rFont val="Calibri"/>
        <family val="2"/>
        <scheme val="minor"/>
      </rPr>
      <t>"Committed" OC</t>
    </r>
    <r>
      <rPr>
        <sz val="10"/>
        <rFont val="Calibri"/>
        <family val="2"/>
        <scheme val="minor"/>
      </rPr>
      <t xml:space="preserve"> is equal to Contractual OC in order to reassure Rating Agencies.</t>
    </r>
  </si>
  <si>
    <r>
      <t xml:space="preserve">Contractual maturities :
</t>
    </r>
    <r>
      <rPr>
        <sz val="10"/>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0"/>
        <rFont val="Calibri"/>
        <family val="2"/>
        <scheme val="minor"/>
      </rPr>
      <t xml:space="preserve">Expected maturities :
</t>
    </r>
    <r>
      <rPr>
        <sz val="10"/>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</si>
  <si>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r>
      <t xml:space="preserve">Interest rate risk :
</t>
    </r>
    <r>
      <rPr>
        <sz val="10"/>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0"/>
        <rFont val="Calibri"/>
        <family val="2"/>
        <scheme val="minor"/>
      </rPr>
      <t xml:space="preserve">
Currency risk :
</t>
    </r>
    <r>
      <rPr>
        <sz val="10"/>
        <rFont val="Calibri"/>
        <family val="2"/>
        <scheme val="minor"/>
      </rPr>
      <t>For USD issues, Societe Generale SCF has eliminated the exchange rate risk by implementing EUR/USD financial hedging swaps.
As a result, Société Générale SCF is not exposed to foreign exchange risk through its issues.</t>
    </r>
  </si>
  <si>
    <r>
      <t xml:space="preserve">Covered bond issuer ratings :
</t>
    </r>
    <r>
      <rPr>
        <sz val="10"/>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</si>
  <si>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r>
      <t xml:space="preserve">Core Tier 1 ratio (%) :
</t>
    </r>
    <r>
      <rPr>
        <sz val="10"/>
        <rFont val="Calibri"/>
        <family val="2"/>
        <scheme val="minor"/>
      </rPr>
      <t>Core Tier 1  is the Common Equity Tier 1 ratio - CET1 calculated for Bale 2.5.</t>
    </r>
    <r>
      <rPr>
        <b/>
        <u/>
        <sz val="10"/>
        <rFont val="Calibri"/>
        <family val="2"/>
        <scheme val="minor"/>
      </rPr>
      <t xml:space="preserve">
Covered bonds :
</t>
    </r>
    <r>
      <rPr>
        <sz val="10"/>
        <rFont val="Calibri"/>
        <family val="2"/>
        <scheme val="minor"/>
      </rPr>
      <t>Nominal amount of covered bonds (accrued interests excluded) in euro equivalent after taking into account the cross currency swaps.</t>
    </r>
  </si>
  <si>
    <r>
      <t xml:space="preserve">Guaranteed loans :
</t>
    </r>
    <r>
      <rPr>
        <sz val="10"/>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</si>
  <si>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r>
      <t xml:space="preserve">Substitute assets :
</t>
    </r>
    <r>
      <rPr>
        <sz val="10"/>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</si>
  <si>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r>
      <t xml:space="preserve">Accounting assets not included in the cover pool :
</t>
    </r>
    <r>
      <rPr>
        <sz val="10"/>
        <rFont val="Calibri"/>
        <family val="2"/>
        <scheme val="minor"/>
      </rPr>
      <t>Are not included in the cover pool the guaranteed loans (replaced by the eligible assets pledged as collateral) and the prepayments and accrued income on derivatives.</t>
    </r>
  </si>
  <si>
    <r>
      <t xml:space="preserve">"Of which eligible to central bank repo-operations" :
</t>
    </r>
    <r>
      <rPr>
        <sz val="10"/>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</si>
</sst>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sz val="10"/>
      <color theme="1"/>
      <name val="Calibri"/>
      <family val="2"/>
      <scheme val="minor"/>
    </font>
    <font>
      <b/>
      <u/>
      <sz val="10"/>
      <name val="Calibri"/>
      <family val="2"/>
      <scheme val="minor"/>
    </font>
    <font>
      <i/>
      <sz val="10"/>
      <name val="Calibri"/>
      <family val="2"/>
      <scheme val="minor"/>
    </font>
    <font>
      <b/>
      <i/>
      <sz val="10"/>
      <name val="Calibri"/>
      <family val="2"/>
      <scheme val="minor"/>
    </font>
    <font>
      <b/>
      <sz val="10"/>
      <color theme="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6" fillId="0" borderId="0" xfId="3" applyFont="1" applyAlignment="1" applyProtection="1">
      <alignment horizontal="center"/>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xf numFmtId="0" fontId="45" fillId="0" borderId="0" xfId="0" applyFont="1" applyAlignment="1" applyProtection="1">
      <alignment horizontal="center" vertical="center"/>
    </xf>
    <xf numFmtId="0" fontId="12" fillId="0" borderId="0" xfId="0" applyFont="1" applyAlignment="1" applyProtection="1">
      <alignment horizontal="center" vertical="center" wrapText="1"/>
    </xf>
    <xf numFmtId="0" fontId="46" fillId="0" borderId="0" xfId="0" applyFont="1" applyAlignment="1" applyProtection="1">
      <alignment horizontal="left" vertical="center" wrapText="1"/>
    </xf>
    <xf numFmtId="0" fontId="13" fillId="0" borderId="0" xfId="0" applyFont="1" applyAlignment="1" applyProtection="1">
      <alignment horizontal="left" vertical="center" wrapText="1"/>
    </xf>
    <xf numFmtId="0" fontId="45" fillId="0" borderId="0" xfId="0" applyFont="1" applyAlignment="1" applyProtection="1">
      <alignment wrapText="1"/>
    </xf>
    <xf numFmtId="0" fontId="12" fillId="0" borderId="0" xfId="0" quotePrefix="1" applyFont="1" applyAlignment="1" applyProtection="1">
      <alignment horizontal="center" vertical="center" wrapText="1"/>
    </xf>
    <xf numFmtId="0" fontId="47"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48" fillId="0" borderId="0" xfId="0" quotePrefix="1" applyFont="1" applyAlignment="1" applyProtection="1">
      <alignment horizontal="center" vertical="center" wrapText="1"/>
    </xf>
    <xf numFmtId="0" fontId="49" fillId="2" borderId="0" xfId="0" applyFont="1" applyFill="1" applyAlignment="1" applyProtection="1">
      <alignment horizontal="center" vertical="center" wrapText="1"/>
    </xf>
    <xf numFmtId="0" fontId="13" fillId="0" borderId="0" xfId="0" quotePrefix="1" applyFont="1" applyAlignment="1" applyProtection="1">
      <alignment horizontal="center" vertical="center" wrapText="1"/>
    </xf>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M2" sqref="M2"/>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4" t="s">
        <v>1</v>
      </c>
      <c r="F6" s="374"/>
      <c r="G6" s="374"/>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5" t="s">
        <v>7</v>
      </c>
      <c r="E24" s="376" t="s">
        <v>8</v>
      </c>
      <c r="F24" s="376"/>
      <c r="G24" s="376"/>
      <c r="H24" s="376"/>
      <c r="I24" s="8"/>
      <c r="J24" s="9"/>
    </row>
    <row r="25" spans="2:10" x14ac:dyDescent="0.25">
      <c r="B25" s="7"/>
      <c r="C25" s="8"/>
      <c r="D25" s="8"/>
      <c r="H25" s="8"/>
      <c r="I25" s="8"/>
      <c r="J25" s="9"/>
    </row>
    <row r="26" spans="2:10" x14ac:dyDescent="0.25">
      <c r="B26" s="7"/>
      <c r="C26" s="8"/>
      <c r="D26" s="375" t="s">
        <v>9</v>
      </c>
      <c r="E26" s="376" t="s">
        <v>8</v>
      </c>
      <c r="F26" s="376"/>
      <c r="G26" s="376"/>
      <c r="H26" s="376"/>
      <c r="I26" s="8"/>
      <c r="J26" s="9"/>
    </row>
    <row r="27" spans="2:10" x14ac:dyDescent="0.25">
      <c r="B27" s="7"/>
      <c r="C27" s="8"/>
      <c r="D27" s="16"/>
      <c r="E27" s="16"/>
      <c r="F27" s="16"/>
      <c r="G27" s="16"/>
      <c r="H27" s="16"/>
      <c r="I27" s="8"/>
      <c r="J27" s="9"/>
    </row>
    <row r="28" spans="2:10" x14ac:dyDescent="0.25">
      <c r="B28" s="7"/>
      <c r="C28" s="8"/>
      <c r="D28" s="375" t="s">
        <v>10</v>
      </c>
      <c r="E28" s="376" t="s">
        <v>8</v>
      </c>
      <c r="F28" s="376"/>
      <c r="G28" s="376"/>
      <c r="H28" s="376"/>
      <c r="I28" s="8"/>
      <c r="J28" s="9"/>
    </row>
    <row r="29" spans="2:10" x14ac:dyDescent="0.25">
      <c r="B29" s="7"/>
      <c r="C29" s="8"/>
      <c r="I29" s="8"/>
      <c r="J29" s="9"/>
    </row>
    <row r="30" spans="2:10" x14ac:dyDescent="0.25">
      <c r="B30" s="7"/>
      <c r="C30" s="8"/>
      <c r="D30" s="372" t="s">
        <v>11</v>
      </c>
      <c r="E30" s="373"/>
      <c r="F30" s="373"/>
      <c r="G30" s="373"/>
      <c r="H30" s="373"/>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2. HTT Public Sector Assets'!A1" display="Worksheet C: HTT Public Sector Assets" xr:uid="{00000000-0004-0000-0100-000005000000}"/>
    <hyperlink ref="E26:I26" location="'B2. HTT Public Sector Assets'!A1" display="Worksheet C: HTT Public Sector Assets" xr:uid="{00000000-0004-0000-0100-000006000000}"/>
    <hyperlink ref="F26:J26" location="'B2. HTT Public Sector Assets'!A1" display="Worksheet C: HTT Public Sector Assets" xr:uid="{00000000-0004-0000-0100-000007000000}"/>
    <hyperlink ref="G26:K26" location="'B2. HTT Public Sector Assets'!A1" display="Worksheet C: HTT Public Sector Assets" xr:uid="{00000000-0004-0000-0100-000008000000}"/>
    <hyperlink ref="H26:L26" location="'B2. HTT Public Sector Assets'!A1" display="Worksheet C: HTT Public Sector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opLeftCell="A220" workbookViewId="0">
      <selection activeCell="C54" sqref="C54"/>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77" t="s">
        <v>31</v>
      </c>
      <c r="D16" s="377"/>
      <c r="E16" s="377"/>
      <c r="F16" s="377"/>
      <c r="G16" s="377"/>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4"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17198.802571147313</v>
      </c>
      <c r="D38" s="26"/>
      <c r="E38" s="26"/>
      <c r="F38" s="40"/>
      <c r="G38" s="20"/>
    </row>
    <row r="39" spans="1:7" x14ac:dyDescent="0.25">
      <c r="A39" s="26" t="s">
        <v>63</v>
      </c>
      <c r="B39" s="40" t="s">
        <v>64</v>
      </c>
      <c r="C39" s="47">
        <v>12720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0.2698307497914556</v>
      </c>
      <c r="E45" s="50"/>
      <c r="F45" s="50">
        <v>7.4999999999999997E-2</v>
      </c>
      <c r="G45" s="263"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16152.247137347314</v>
      </c>
      <c r="D54" s="26"/>
      <c r="E54" s="52"/>
      <c r="F54" s="53">
        <f>C54/C$58</f>
        <v>0.93914951756259479</v>
      </c>
      <c r="G54" s="54"/>
    </row>
    <row r="55" spans="1:7" x14ac:dyDescent="0.25">
      <c r="A55" s="26" t="s">
        <v>94</v>
      </c>
      <c r="B55" s="40" t="s">
        <v>95</v>
      </c>
      <c r="C55" s="47"/>
      <c r="D55" s="26"/>
      <c r="E55" s="52"/>
      <c r="F55" s="53"/>
      <c r="G55" s="54"/>
    </row>
    <row r="56" spans="1:7" x14ac:dyDescent="0.25">
      <c r="A56" s="26" t="s">
        <v>96</v>
      </c>
      <c r="B56" s="40" t="s">
        <v>97</v>
      </c>
      <c r="C56" s="47">
        <f>C179</f>
        <v>1046.5554337999999</v>
      </c>
      <c r="D56" s="26"/>
      <c r="E56" s="52"/>
      <c r="F56" s="53">
        <f>C56/C$58</f>
        <v>6.0850482437405255E-2</v>
      </c>
      <c r="G56" s="54"/>
    </row>
    <row r="57" spans="1:7" x14ac:dyDescent="0.25">
      <c r="A57" s="26" t="s">
        <v>98</v>
      </c>
      <c r="B57" s="26" t="s">
        <v>99</v>
      </c>
      <c r="C57" s="47"/>
      <c r="D57" s="26"/>
      <c r="E57" s="52"/>
      <c r="F57" s="53"/>
      <c r="G57" s="54"/>
    </row>
    <row r="58" spans="1:7" x14ac:dyDescent="0.25">
      <c r="A58" s="26" t="s">
        <v>100</v>
      </c>
      <c r="B58" s="55" t="s">
        <v>101</v>
      </c>
      <c r="C58" s="56">
        <f>C54+C56</f>
        <v>17198.802571147313</v>
      </c>
      <c r="D58" s="52"/>
      <c r="E58" s="52"/>
      <c r="F58" s="57">
        <f>F54+F56</f>
        <v>1</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6.274607383670916</v>
      </c>
      <c r="D66" s="62">
        <v>5.8327906351356207</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1773.6110382250361</v>
      </c>
      <c r="D70" s="47">
        <v>1986.4148524920456</v>
      </c>
      <c r="E70" s="65"/>
      <c r="F70" s="53">
        <f>C70/C$77</f>
        <v>0.10980583835447162</v>
      </c>
      <c r="G70" s="53">
        <f>D70/D$77</f>
        <v>0.12298071194682543</v>
      </c>
    </row>
    <row r="71" spans="1:7" x14ac:dyDescent="0.25">
      <c r="A71" s="26" t="s">
        <v>120</v>
      </c>
      <c r="B71" s="65" t="s">
        <v>121</v>
      </c>
      <c r="C71" s="47">
        <v>1655.8447721482289</v>
      </c>
      <c r="D71" s="47">
        <v>1816.8487809473907</v>
      </c>
      <c r="E71" s="65"/>
      <c r="F71" s="53">
        <f t="shared" ref="F71:F76" si="0">C71/C$77</f>
        <v>0.10251482397886147</v>
      </c>
      <c r="G71" s="53">
        <f t="shared" ref="G71:G76" si="1">D71/D$77</f>
        <v>0.11248272549931849</v>
      </c>
    </row>
    <row r="72" spans="1:7" x14ac:dyDescent="0.25">
      <c r="A72" s="26" t="s">
        <v>122</v>
      </c>
      <c r="B72" s="65" t="s">
        <v>123</v>
      </c>
      <c r="C72" s="47">
        <v>1602.63793080653</v>
      </c>
      <c r="D72" s="47">
        <v>1715.2936925548254</v>
      </c>
      <c r="E72" s="65"/>
      <c r="F72" s="53">
        <f t="shared" si="0"/>
        <v>9.9220741063384424E-2</v>
      </c>
      <c r="G72" s="53">
        <f t="shared" si="1"/>
        <v>0.10619535956633019</v>
      </c>
    </row>
    <row r="73" spans="1:7" x14ac:dyDescent="0.25">
      <c r="A73" s="26" t="s">
        <v>124</v>
      </c>
      <c r="B73" s="65" t="s">
        <v>125</v>
      </c>
      <c r="C73" s="47">
        <v>1485.85582382453</v>
      </c>
      <c r="D73" s="47">
        <v>1557.2053433671263</v>
      </c>
      <c r="E73" s="65"/>
      <c r="F73" s="53">
        <f t="shared" si="0"/>
        <v>9.1990656853492919E-2</v>
      </c>
      <c r="G73" s="53">
        <f t="shared" si="1"/>
        <v>9.6407969128118873E-2</v>
      </c>
    </row>
    <row r="74" spans="1:7" x14ac:dyDescent="0.25">
      <c r="A74" s="26" t="s">
        <v>126</v>
      </c>
      <c r="B74" s="65" t="s">
        <v>127</v>
      </c>
      <c r="C74" s="47">
        <v>1327.566092854086</v>
      </c>
      <c r="D74" s="47">
        <v>1366.5233534780746</v>
      </c>
      <c r="E74" s="65"/>
      <c r="F74" s="53">
        <f t="shared" si="0"/>
        <v>8.2190798689829397E-2</v>
      </c>
      <c r="G74" s="53">
        <f t="shared" si="1"/>
        <v>8.4602677377217189E-2</v>
      </c>
    </row>
    <row r="75" spans="1:7" x14ac:dyDescent="0.25">
      <c r="A75" s="26" t="s">
        <v>128</v>
      </c>
      <c r="B75" s="65" t="s">
        <v>129</v>
      </c>
      <c r="C75" s="47">
        <v>4896.9633946355034</v>
      </c>
      <c r="D75" s="47">
        <v>4772.5220028236508</v>
      </c>
      <c r="E75" s="65"/>
      <c r="F75" s="53">
        <f t="shared" si="0"/>
        <v>0.30317536334078982</v>
      </c>
      <c r="G75" s="53">
        <f t="shared" si="1"/>
        <v>0.29547108598831429</v>
      </c>
    </row>
    <row r="76" spans="1:7" x14ac:dyDescent="0.25">
      <c r="A76" s="26" t="s">
        <v>130</v>
      </c>
      <c r="B76" s="65" t="s">
        <v>131</v>
      </c>
      <c r="C76" s="47">
        <v>3409.7680848534001</v>
      </c>
      <c r="D76" s="47">
        <v>2937.4391116841989</v>
      </c>
      <c r="E76" s="65"/>
      <c r="F76" s="53">
        <f t="shared" si="0"/>
        <v>0.21110177771917049</v>
      </c>
      <c r="G76" s="53">
        <f t="shared" si="1"/>
        <v>0.18185947049387552</v>
      </c>
    </row>
    <row r="77" spans="1:7" x14ac:dyDescent="0.25">
      <c r="A77" s="26" t="s">
        <v>132</v>
      </c>
      <c r="B77" s="66" t="s">
        <v>101</v>
      </c>
      <c r="C77" s="56">
        <f>SUM(C70:C76)</f>
        <v>16152.247137347313</v>
      </c>
      <c r="D77" s="56">
        <f>SUM(D70:D76)</f>
        <v>16152.247137347313</v>
      </c>
      <c r="E77" s="40"/>
      <c r="F77" s="57">
        <f>SUM(F70:F76)</f>
        <v>1</v>
      </c>
      <c r="G77" s="57">
        <f>SUM(G70:G76)</f>
        <v>1</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5.2760154612159331</v>
      </c>
      <c r="D89" s="62">
        <v>6.1447261530398327</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1000</v>
      </c>
      <c r="D93" s="47">
        <v>1000</v>
      </c>
      <c r="E93" s="65"/>
      <c r="F93" s="53">
        <f>C93/C$100</f>
        <v>7.8616352201257858E-2</v>
      </c>
      <c r="G93" s="53">
        <f>D93/D$100</f>
        <v>7.8616352201257858E-2</v>
      </c>
    </row>
    <row r="94" spans="1:7" x14ac:dyDescent="0.25">
      <c r="A94" s="26" t="s">
        <v>158</v>
      </c>
      <c r="B94" s="65" t="s">
        <v>121</v>
      </c>
      <c r="C94" s="47">
        <v>3070</v>
      </c>
      <c r="D94" s="47">
        <v>70</v>
      </c>
      <c r="E94" s="65"/>
      <c r="F94" s="53">
        <f t="shared" ref="F94:F99" si="2">C94/C$100</f>
        <v>0.24135220125786164</v>
      </c>
      <c r="G94" s="53">
        <f t="shared" ref="G94:G99" si="3">D94/D$100</f>
        <v>5.50314465408805E-3</v>
      </c>
    </row>
    <row r="95" spans="1:7" x14ac:dyDescent="0.25">
      <c r="A95" s="26" t="s">
        <v>159</v>
      </c>
      <c r="B95" s="65" t="s">
        <v>123</v>
      </c>
      <c r="C95" s="47">
        <v>1000</v>
      </c>
      <c r="D95" s="47">
        <v>3000</v>
      </c>
      <c r="E95" s="65"/>
      <c r="F95" s="53">
        <f t="shared" si="2"/>
        <v>7.8616352201257858E-2</v>
      </c>
      <c r="G95" s="53">
        <f t="shared" si="3"/>
        <v>0.23584905660377359</v>
      </c>
    </row>
    <row r="96" spans="1:7" x14ac:dyDescent="0.25">
      <c r="A96" s="26" t="s">
        <v>160</v>
      </c>
      <c r="B96" s="65" t="s">
        <v>125</v>
      </c>
      <c r="C96" s="47">
        <v>1000</v>
      </c>
      <c r="D96" s="47">
        <v>1000</v>
      </c>
      <c r="E96" s="65"/>
      <c r="F96" s="53">
        <f t="shared" si="2"/>
        <v>7.8616352201257858E-2</v>
      </c>
      <c r="G96" s="53">
        <f t="shared" si="3"/>
        <v>7.8616352201257858E-2</v>
      </c>
    </row>
    <row r="97" spans="1:7" x14ac:dyDescent="0.25">
      <c r="A97" s="26" t="s">
        <v>161</v>
      </c>
      <c r="B97" s="65" t="s">
        <v>127</v>
      </c>
      <c r="C97" s="47">
        <v>1000</v>
      </c>
      <c r="D97" s="47">
        <v>1000</v>
      </c>
      <c r="E97" s="65"/>
      <c r="F97" s="53">
        <f t="shared" si="2"/>
        <v>7.8616352201257858E-2</v>
      </c>
      <c r="G97" s="53">
        <f t="shared" si="3"/>
        <v>7.8616352201257858E-2</v>
      </c>
    </row>
    <row r="98" spans="1:7" x14ac:dyDescent="0.25">
      <c r="A98" s="26" t="s">
        <v>162</v>
      </c>
      <c r="B98" s="65" t="s">
        <v>129</v>
      </c>
      <c r="C98" s="47">
        <v>3900</v>
      </c>
      <c r="D98" s="47">
        <v>4400</v>
      </c>
      <c r="E98" s="65"/>
      <c r="F98" s="53">
        <f t="shared" si="2"/>
        <v>0.30660377358490565</v>
      </c>
      <c r="G98" s="53">
        <f t="shared" si="3"/>
        <v>0.34591194968553457</v>
      </c>
    </row>
    <row r="99" spans="1:7" x14ac:dyDescent="0.25">
      <c r="A99" s="26" t="s">
        <v>163</v>
      </c>
      <c r="B99" s="65" t="s">
        <v>131</v>
      </c>
      <c r="C99" s="47">
        <v>1750</v>
      </c>
      <c r="D99" s="47">
        <v>2250</v>
      </c>
      <c r="E99" s="65"/>
      <c r="F99" s="53">
        <f t="shared" si="2"/>
        <v>0.13757861635220126</v>
      </c>
      <c r="G99" s="53">
        <f t="shared" si="3"/>
        <v>0.17688679245283018</v>
      </c>
    </row>
    <row r="100" spans="1:7" x14ac:dyDescent="0.25">
      <c r="A100" s="26" t="s">
        <v>164</v>
      </c>
      <c r="B100" s="66" t="s">
        <v>101</v>
      </c>
      <c r="C100" s="56">
        <f>SUM(C93:C99)</f>
        <v>12720</v>
      </c>
      <c r="D100" s="56">
        <f>SUM(D93:D99)</f>
        <v>12720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14345.234538859415</v>
      </c>
      <c r="D112" s="47">
        <f>C112</f>
        <v>14345.234538859415</v>
      </c>
      <c r="E112" s="54"/>
      <c r="F112" s="53">
        <f>C112/C$129</f>
        <v>0.88812624131352502</v>
      </c>
      <c r="G112" s="53">
        <f>D112/D$129</f>
        <v>0.88812624131352502</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1807.0125984879</v>
      </c>
      <c r="D127" s="47">
        <f>C127</f>
        <v>1807.0125984879</v>
      </c>
      <c r="E127" s="40"/>
      <c r="F127" s="53">
        <f>C127/C$129</f>
        <v>0.11187375868647499</v>
      </c>
      <c r="G127" s="53">
        <f>D127/D$129</f>
        <v>0.11187375868647499</v>
      </c>
    </row>
    <row r="128" spans="1:7" x14ac:dyDescent="0.25">
      <c r="A128" s="26" t="s">
        <v>211</v>
      </c>
      <c r="B128" s="40" t="s">
        <v>99</v>
      </c>
      <c r="C128" s="47"/>
      <c r="D128" s="47"/>
      <c r="E128" s="40"/>
      <c r="F128" s="53"/>
      <c r="G128" s="53"/>
    </row>
    <row r="129" spans="1:7" x14ac:dyDescent="0.25">
      <c r="A129" s="26" t="s">
        <v>212</v>
      </c>
      <c r="B129" s="66" t="s">
        <v>101</v>
      </c>
      <c r="C129" s="47">
        <f>C112+C127</f>
        <v>16152.247137347314</v>
      </c>
      <c r="D129" s="47">
        <f>D112+D127</f>
        <v>16152.247137347314</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12720</v>
      </c>
      <c r="D138" s="47">
        <f>C138</f>
        <v>12720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12720</v>
      </c>
      <c r="D155" s="47">
        <f>D138+D153</f>
        <v>12720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0.13522012578616352</v>
      </c>
      <c r="G164" s="53">
        <f>D164/D$167</f>
        <v>3.9308176100628929E-2</v>
      </c>
    </row>
    <row r="165" spans="1:7" x14ac:dyDescent="0.25">
      <c r="A165" s="26" t="s">
        <v>249</v>
      </c>
      <c r="B165" s="20" t="s">
        <v>250</v>
      </c>
      <c r="C165" s="47">
        <v>10850</v>
      </c>
      <c r="D165" s="47">
        <v>12070</v>
      </c>
      <c r="E165" s="72"/>
      <c r="F165" s="53">
        <f t="shared" ref="F165:F166" si="4">C165/C$167</f>
        <v>0.8529874213836478</v>
      </c>
      <c r="G165" s="53">
        <f t="shared" ref="G165:G166" si="5">D165/D$167</f>
        <v>0.94889937106918243</v>
      </c>
    </row>
    <row r="166" spans="1:7" x14ac:dyDescent="0.25">
      <c r="A166" s="26" t="s">
        <v>251</v>
      </c>
      <c r="B166" s="20" t="s">
        <v>99</v>
      </c>
      <c r="C166" s="47">
        <v>150</v>
      </c>
      <c r="D166" s="47">
        <v>150</v>
      </c>
      <c r="E166" s="72"/>
      <c r="F166" s="53">
        <f t="shared" si="4"/>
        <v>1.179245283018868E-2</v>
      </c>
      <c r="G166" s="53">
        <f t="shared" si="5"/>
        <v>1.179245283018868E-2</v>
      </c>
    </row>
    <row r="167" spans="1:7" x14ac:dyDescent="0.25">
      <c r="A167" s="26" t="s">
        <v>252</v>
      </c>
      <c r="B167" s="73" t="s">
        <v>101</v>
      </c>
      <c r="C167" s="74">
        <f>SUM(C164:C166)</f>
        <v>12720</v>
      </c>
      <c r="D167" s="47">
        <f>SUM(D164:D166)</f>
        <v>12720</v>
      </c>
      <c r="E167" s="72"/>
      <c r="F167" s="53">
        <f>SUM(F164:F166)</f>
        <v>1</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773.55543379999995</v>
      </c>
      <c r="D174" s="37"/>
      <c r="E174" s="29"/>
      <c r="F174" s="53">
        <f>C174/C$179</f>
        <v>0.73914425248479365</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273</v>
      </c>
      <c r="D177" s="26"/>
      <c r="E177" s="60"/>
      <c r="F177" s="53">
        <f>C177/C$179</f>
        <v>0.26085574751520629</v>
      </c>
      <c r="G177" s="54"/>
    </row>
    <row r="178" spans="1:7" x14ac:dyDescent="0.25">
      <c r="A178" s="26" t="s">
        <v>268</v>
      </c>
      <c r="B178" s="40" t="s">
        <v>99</v>
      </c>
      <c r="C178" s="47"/>
      <c r="D178" s="26"/>
      <c r="E178" s="60"/>
      <c r="F178" s="53"/>
      <c r="G178" s="54"/>
    </row>
    <row r="179" spans="1:7" x14ac:dyDescent="0.25">
      <c r="A179" s="26" t="s">
        <v>269</v>
      </c>
      <c r="B179" s="66" t="s">
        <v>101</v>
      </c>
      <c r="C179" s="56">
        <f>C174+C177</f>
        <v>1046.5554337999999</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1046.5554337999999</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1046.5554337999999</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1046.5554337999999</v>
      </c>
      <c r="D207" s="26"/>
      <c r="E207" s="60"/>
      <c r="F207" s="53">
        <f>F193</f>
        <v>1</v>
      </c>
      <c r="G207" s="60"/>
    </row>
    <row r="208" spans="1:7" x14ac:dyDescent="0.25">
      <c r="A208" s="26" t="s">
        <v>320</v>
      </c>
      <c r="B208" s="66" t="s">
        <v>101</v>
      </c>
      <c r="C208" s="56">
        <f>C207</f>
        <v>1046.5554337999999</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1046.5554337999999</v>
      </c>
      <c r="D217" s="26"/>
      <c r="E217" s="72"/>
      <c r="F217" s="53">
        <f>C217/C$58</f>
        <v>6.0850482437405255E-2</v>
      </c>
      <c r="G217" s="53">
        <f>C217/C$39</f>
        <v>8.2276370581761002E-2</v>
      </c>
    </row>
    <row r="218" spans="1:7" x14ac:dyDescent="0.25">
      <c r="A218" s="26" t="s">
        <v>332</v>
      </c>
      <c r="B218" s="65" t="s">
        <v>333</v>
      </c>
      <c r="C218" s="47">
        <v>804.33540237</v>
      </c>
      <c r="D218" s="26"/>
      <c r="E218" s="72"/>
      <c r="F218" s="53">
        <f>C218/C$58</f>
        <v>4.6766942003238755E-2</v>
      </c>
      <c r="G218" s="53">
        <f>C218/C$39</f>
        <v>6.3233915280660372E-2</v>
      </c>
    </row>
    <row r="219" spans="1:7" x14ac:dyDescent="0.25">
      <c r="A219" s="26" t="s">
        <v>334</v>
      </c>
      <c r="B219" s="65" t="s">
        <v>99</v>
      </c>
      <c r="C219" s="47"/>
      <c r="D219" s="26"/>
      <c r="E219" s="72"/>
      <c r="F219" s="53"/>
      <c r="G219" s="53"/>
    </row>
    <row r="220" spans="1:7" x14ac:dyDescent="0.25">
      <c r="A220" s="26" t="s">
        <v>335</v>
      </c>
      <c r="B220" s="66" t="s">
        <v>101</v>
      </c>
      <c r="C220" s="47">
        <f>C217+C218</f>
        <v>1850.8908361700001</v>
      </c>
      <c r="D220" s="26"/>
      <c r="E220" s="72"/>
      <c r="F220" s="50">
        <f>F217+F218</f>
        <v>0.10761742444064401</v>
      </c>
      <c r="G220" s="50">
        <f>G217+G218</f>
        <v>0.14551028586242137</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4"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collapsed="1" x14ac:dyDescent="0.25">
      <c r="A311" s="35"/>
      <c r="B311" s="34" t="s">
        <v>22</v>
      </c>
      <c r="C311" s="35"/>
      <c r="D311" s="35"/>
      <c r="E311" s="35"/>
      <c r="F311" s="35"/>
      <c r="G311" s="36"/>
    </row>
    <row r="312" spans="1:7" x14ac:dyDescent="0.25">
      <c r="A312" s="26" t="s">
        <v>453</v>
      </c>
      <c r="B312" s="46" t="s">
        <v>454</v>
      </c>
      <c r="C312" s="47">
        <f>C177</f>
        <v>273</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collapsed="1"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40" workbookViewId="0">
      <selection activeCell="C104" sqref="C104:C118"/>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1414</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11423.088498831199</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1" t="s">
        <v>541</v>
      </c>
      <c r="C22" s="47">
        <v>65.049405210000003</v>
      </c>
      <c r="D22" s="85">
        <v>323</v>
      </c>
      <c r="E22" s="40"/>
      <c r="F22" s="53">
        <f>C22/C$37</f>
        <v>4.0272665875444921E-3</v>
      </c>
      <c r="G22" s="53">
        <f>D22/D$37</f>
        <v>0.22842998585572843</v>
      </c>
    </row>
    <row r="23" spans="1:7" x14ac:dyDescent="0.25">
      <c r="A23" s="26" t="s">
        <v>542</v>
      </c>
      <c r="B23" s="91" t="s">
        <v>543</v>
      </c>
      <c r="C23" s="47">
        <v>137.66334273999999</v>
      </c>
      <c r="D23" s="85">
        <v>188</v>
      </c>
      <c r="E23" s="40"/>
      <c r="F23" s="53">
        <f t="shared" ref="F23:G28" si="0">C23/C$37</f>
        <v>8.5228601054335076E-3</v>
      </c>
      <c r="G23" s="53">
        <f t="shared" si="0"/>
        <v>0.13295615275813297</v>
      </c>
    </row>
    <row r="24" spans="1:7" x14ac:dyDescent="0.25">
      <c r="A24" s="26" t="s">
        <v>544</v>
      </c>
      <c r="B24" s="91" t="s">
        <v>545</v>
      </c>
      <c r="C24" s="47">
        <v>1232.9197674100001</v>
      </c>
      <c r="D24" s="85">
        <v>506</v>
      </c>
      <c r="E24" s="26"/>
      <c r="F24" s="53">
        <f t="shared" si="0"/>
        <v>7.6331160421588412E-2</v>
      </c>
      <c r="G24" s="53">
        <f t="shared" si="0"/>
        <v>0.35785007072135783</v>
      </c>
    </row>
    <row r="25" spans="1:7" x14ac:dyDescent="0.25">
      <c r="A25" s="26" t="s">
        <v>546</v>
      </c>
      <c r="B25" s="91" t="s">
        <v>547</v>
      </c>
      <c r="C25" s="47">
        <v>1037.7205463499999</v>
      </c>
      <c r="D25" s="85">
        <v>149</v>
      </c>
      <c r="E25" s="51"/>
      <c r="F25" s="53">
        <f t="shared" si="0"/>
        <v>6.4246202867375451E-2</v>
      </c>
      <c r="G25" s="53">
        <f t="shared" si="0"/>
        <v>0.10537482319660538</v>
      </c>
    </row>
    <row r="26" spans="1:7" x14ac:dyDescent="0.25">
      <c r="A26" s="26" t="s">
        <v>548</v>
      </c>
      <c r="B26" s="91" t="s">
        <v>549</v>
      </c>
      <c r="C26" s="47">
        <v>4295.7173310625003</v>
      </c>
      <c r="D26" s="85">
        <v>196</v>
      </c>
      <c r="E26" s="51"/>
      <c r="F26" s="53">
        <f t="shared" si="0"/>
        <v>0.26595168427864868</v>
      </c>
      <c r="G26" s="53">
        <f t="shared" si="0"/>
        <v>0.13861386138613863</v>
      </c>
    </row>
    <row r="27" spans="1:7" x14ac:dyDescent="0.25">
      <c r="A27" s="26" t="s">
        <v>550</v>
      </c>
      <c r="B27" s="91" t="s">
        <v>551</v>
      </c>
      <c r="C27" s="47">
        <v>2158.2060642500001</v>
      </c>
      <c r="D27" s="85">
        <v>30</v>
      </c>
      <c r="E27" s="51"/>
      <c r="F27" s="53">
        <f t="shared" si="0"/>
        <v>0.13361645880589482</v>
      </c>
      <c r="G27" s="53">
        <f t="shared" si="0"/>
        <v>2.1216407355021217E-2</v>
      </c>
    </row>
    <row r="28" spans="1:7" x14ac:dyDescent="0.25">
      <c r="A28" s="26" t="s">
        <v>552</v>
      </c>
      <c r="B28" s="91" t="s">
        <v>553</v>
      </c>
      <c r="C28" s="47">
        <v>7224.9706803248137</v>
      </c>
      <c r="D28" s="85">
        <v>22</v>
      </c>
      <c r="E28" s="51"/>
      <c r="F28" s="53">
        <f t="shared" si="0"/>
        <v>0.44730436693351461</v>
      </c>
      <c r="G28" s="53">
        <f t="shared" si="0"/>
        <v>1.5558698727015558E-2</v>
      </c>
    </row>
    <row r="29" spans="1:7" x14ac:dyDescent="0.25">
      <c r="A29" s="26" t="s">
        <v>554</v>
      </c>
      <c r="B29" s="91"/>
      <c r="C29" s="47"/>
      <c r="D29" s="85"/>
      <c r="E29" s="51"/>
      <c r="F29" s="53"/>
      <c r="G29" s="53"/>
    </row>
    <row r="30" spans="1:7" x14ac:dyDescent="0.25">
      <c r="A30" s="26" t="s">
        <v>555</v>
      </c>
      <c r="B30" s="91"/>
      <c r="C30" s="47"/>
      <c r="D30" s="85"/>
      <c r="E30" s="51"/>
      <c r="F30" s="53"/>
      <c r="G30" s="53"/>
    </row>
    <row r="31" spans="1:7" x14ac:dyDescent="0.25">
      <c r="A31" s="26" t="s">
        <v>556</v>
      </c>
      <c r="B31" s="91"/>
      <c r="C31" s="47"/>
      <c r="D31" s="85"/>
      <c r="E31" s="51"/>
      <c r="F31" s="53"/>
      <c r="G31" s="53"/>
    </row>
    <row r="32" spans="1:7" x14ac:dyDescent="0.25">
      <c r="A32" s="26" t="s">
        <v>557</v>
      </c>
      <c r="B32" s="91"/>
      <c r="C32" s="47"/>
      <c r="D32" s="85"/>
      <c r="E32" s="51"/>
      <c r="F32" s="53"/>
      <c r="G32" s="53"/>
    </row>
    <row r="33" spans="1:7" x14ac:dyDescent="0.25">
      <c r="A33" s="26" t="s">
        <v>558</v>
      </c>
      <c r="B33" s="91"/>
      <c r="C33" s="47"/>
      <c r="D33" s="85"/>
      <c r="E33" s="51"/>
      <c r="F33" s="53"/>
      <c r="G33" s="53"/>
    </row>
    <row r="34" spans="1:7" x14ac:dyDescent="0.25">
      <c r="A34" s="26" t="s">
        <v>559</v>
      </c>
      <c r="B34" s="91"/>
      <c r="C34" s="47"/>
      <c r="D34" s="85"/>
      <c r="E34" s="51"/>
      <c r="F34" s="53"/>
      <c r="G34" s="53"/>
    </row>
    <row r="35" spans="1:7" x14ac:dyDescent="0.25">
      <c r="A35" s="26" t="s">
        <v>560</v>
      </c>
      <c r="B35" s="91"/>
      <c r="C35" s="47"/>
      <c r="D35" s="85"/>
      <c r="E35" s="51"/>
      <c r="F35" s="53"/>
      <c r="G35" s="53"/>
    </row>
    <row r="36" spans="1:7" x14ac:dyDescent="0.25">
      <c r="A36" s="26" t="s">
        <v>561</v>
      </c>
      <c r="B36" s="91"/>
      <c r="C36" s="47"/>
      <c r="D36" s="85"/>
      <c r="E36" s="51"/>
      <c r="F36" s="53"/>
      <c r="G36" s="53"/>
    </row>
    <row r="37" spans="1:7" x14ac:dyDescent="0.25">
      <c r="A37" s="26" t="s">
        <v>562</v>
      </c>
      <c r="B37" s="55" t="s">
        <v>101</v>
      </c>
      <c r="C37" s="56">
        <f>SUM(C22:C28)</f>
        <v>16152.247137347314</v>
      </c>
      <c r="D37" s="52">
        <f>SUM(D22:D28)</f>
        <v>1414</v>
      </c>
      <c r="E37" s="51"/>
      <c r="F37" s="57">
        <f>SUM(F22:F28)</f>
        <v>1</v>
      </c>
      <c r="G37" s="57">
        <f>SUM(G22:G28)</f>
        <v>0.99999999999999989</v>
      </c>
    </row>
    <row r="38" spans="1:7" x14ac:dyDescent="0.25">
      <c r="A38" s="42"/>
      <c r="B38" s="43" t="s">
        <v>563</v>
      </c>
      <c r="C38" s="42" t="s">
        <v>60</v>
      </c>
      <c r="D38" s="42"/>
      <c r="E38" s="44"/>
      <c r="F38" s="42" t="s">
        <v>535</v>
      </c>
      <c r="G38" s="42"/>
    </row>
    <row r="39" spans="1:7" x14ac:dyDescent="0.25">
      <c r="A39" s="26" t="s">
        <v>564</v>
      </c>
      <c r="B39" s="40" t="s">
        <v>565</v>
      </c>
      <c r="C39" s="47">
        <f>C42-C40</f>
        <v>16074.228609337315</v>
      </c>
      <c r="D39" s="26"/>
      <c r="E39" s="87"/>
      <c r="F39" s="53">
        <f>C39/C$42</f>
        <v>0.99516980347399431</v>
      </c>
      <c r="G39" s="52"/>
    </row>
    <row r="40" spans="1:7" x14ac:dyDescent="0.25">
      <c r="A40" s="26" t="s">
        <v>566</v>
      </c>
      <c r="B40" s="40" t="s">
        <v>567</v>
      </c>
      <c r="C40" s="47">
        <v>78.018528009999997</v>
      </c>
      <c r="D40" s="26"/>
      <c r="E40" s="87"/>
      <c r="F40" s="53">
        <f t="shared" ref="F40:F41" si="1">C40/C$42</f>
        <v>4.830196526005668E-3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16152.247137347314</v>
      </c>
      <c r="D42" s="40"/>
      <c r="E42" s="51"/>
      <c r="F42" s="57">
        <f>SUM(F39:F41)</f>
        <v>1</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88" t="s">
        <v>577</v>
      </c>
      <c r="C49" s="371">
        <f>SUM(C50:C76)</f>
        <v>0.8816357311828511</v>
      </c>
      <c r="D49" s="26"/>
      <c r="E49" s="26"/>
      <c r="F49" s="26"/>
      <c r="G49" s="26"/>
    </row>
    <row r="50" spans="1:7" x14ac:dyDescent="0.25">
      <c r="A50" s="26" t="s">
        <v>578</v>
      </c>
      <c r="B50" s="26" t="s">
        <v>579</v>
      </c>
      <c r="C50" s="50">
        <v>2.1786367838648141E-3</v>
      </c>
      <c r="D50" s="26"/>
      <c r="E50" s="26"/>
      <c r="F50" s="26"/>
      <c r="G50" s="26"/>
    </row>
    <row r="51" spans="1:7" x14ac:dyDescent="0.25">
      <c r="A51" s="26" t="s">
        <v>580</v>
      </c>
      <c r="B51" s="26" t="s">
        <v>581</v>
      </c>
      <c r="C51" s="50">
        <v>6.593509812869945E-3</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2.5549413799260045E-3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9.7121252625758942E-4</v>
      </c>
      <c r="D58" s="26"/>
      <c r="E58" s="26"/>
      <c r="F58" s="26"/>
      <c r="G58" s="26"/>
    </row>
    <row r="59" spans="1:7" x14ac:dyDescent="0.25">
      <c r="A59" s="26" t="s">
        <v>596</v>
      </c>
      <c r="B59" s="26" t="s">
        <v>2</v>
      </c>
      <c r="C59" s="50">
        <v>0.83034011807579644</v>
      </c>
      <c r="D59" s="26"/>
      <c r="E59" s="26"/>
      <c r="F59" s="26"/>
      <c r="G59" s="26"/>
    </row>
    <row r="60" spans="1:7" x14ac:dyDescent="0.25">
      <c r="A60" s="26" t="s">
        <v>597</v>
      </c>
      <c r="B60" s="26" t="s">
        <v>598</v>
      </c>
      <c r="C60" s="50">
        <v>2.9863248801443105E-2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9.1340638026932656E-3</v>
      </c>
      <c r="D75" s="26"/>
      <c r="E75" s="26"/>
      <c r="F75" s="26"/>
      <c r="G75" s="26"/>
    </row>
    <row r="76" spans="1:7" x14ac:dyDescent="0.25">
      <c r="A76" s="26" t="s">
        <v>629</v>
      </c>
      <c r="B76" s="26" t="s">
        <v>630</v>
      </c>
      <c r="C76" s="50">
        <v>0</v>
      </c>
      <c r="D76" s="26"/>
      <c r="E76" s="26"/>
      <c r="F76" s="26"/>
      <c r="G76" s="26"/>
    </row>
    <row r="77" spans="1:7" x14ac:dyDescent="0.25">
      <c r="A77" s="26" t="s">
        <v>631</v>
      </c>
      <c r="B77" s="88" t="s">
        <v>298</v>
      </c>
      <c r="C77" s="371">
        <f>SUM(C78:C80)</f>
        <v>5.3111031097118728E-4</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5.3111031097118728E-4</v>
      </c>
      <c r="D80" s="26"/>
      <c r="E80" s="26"/>
      <c r="F80" s="26"/>
      <c r="G80" s="26"/>
    </row>
    <row r="81" spans="1:7" x14ac:dyDescent="0.25">
      <c r="A81" s="26" t="s">
        <v>638</v>
      </c>
      <c r="B81" s="88" t="s">
        <v>99</v>
      </c>
      <c r="C81" s="371">
        <f>SUM(C82:C92)</f>
        <v>0.11783315850617763</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3.6254093181004338E-2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3.1774147387877746E-2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2.9437445288995764E-3</v>
      </c>
      <c r="D91" s="26"/>
      <c r="E91" s="26"/>
      <c r="F91" s="26"/>
      <c r="G91" s="26"/>
    </row>
    <row r="92" spans="1:7" x14ac:dyDescent="0.25">
      <c r="A92" s="26" t="s">
        <v>650</v>
      </c>
      <c r="B92" s="40" t="s">
        <v>99</v>
      </c>
      <c r="C92" s="371">
        <f>SUM(C93:C102)</f>
        <v>4.6861173408395976E-2</v>
      </c>
      <c r="D92" s="26"/>
      <c r="E92" s="26"/>
      <c r="F92" s="26"/>
      <c r="G92" s="26"/>
    </row>
    <row r="93" spans="1:7" outlineLevel="1" x14ac:dyDescent="0.25">
      <c r="A93" s="26" t="s">
        <v>651</v>
      </c>
      <c r="B93" s="58" t="s">
        <v>652</v>
      </c>
      <c r="C93" s="50">
        <v>3.1474924811730753E-2</v>
      </c>
      <c r="D93" s="26"/>
      <c r="E93" s="26"/>
      <c r="F93" s="26"/>
      <c r="G93" s="26"/>
    </row>
    <row r="94" spans="1:7" outlineLevel="1" x14ac:dyDescent="0.25">
      <c r="A94" s="26" t="s">
        <v>653</v>
      </c>
      <c r="B94" s="58" t="s">
        <v>654</v>
      </c>
      <c r="C94" s="50">
        <v>1.5386248596665224E-2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9" t="s">
        <v>663</v>
      </c>
      <c r="C103" s="90" t="s">
        <v>535</v>
      </c>
      <c r="D103" s="42"/>
      <c r="E103" s="44"/>
      <c r="F103" s="42"/>
      <c r="G103" s="45"/>
    </row>
    <row r="104" spans="1:7" x14ac:dyDescent="0.25">
      <c r="A104" s="26" t="s">
        <v>664</v>
      </c>
      <c r="B104" s="40" t="s">
        <v>665</v>
      </c>
      <c r="C104" s="50">
        <v>9.8747460634059495E-2</v>
      </c>
      <c r="D104" s="26"/>
      <c r="E104" s="26"/>
      <c r="F104" s="26"/>
      <c r="G104" s="26"/>
    </row>
    <row r="105" spans="1:7" x14ac:dyDescent="0.25">
      <c r="A105" s="26" t="s">
        <v>666</v>
      </c>
      <c r="B105" s="40" t="s">
        <v>667</v>
      </c>
      <c r="C105" s="50">
        <v>2.0349985375434063E-2</v>
      </c>
      <c r="D105" s="26"/>
      <c r="E105" s="26"/>
      <c r="F105" s="26"/>
      <c r="G105" s="26"/>
    </row>
    <row r="106" spans="1:7" x14ac:dyDescent="0.25">
      <c r="A106" s="26" t="s">
        <v>668</v>
      </c>
      <c r="B106" s="40" t="s">
        <v>669</v>
      </c>
      <c r="C106" s="50">
        <v>1.7408432507752734E-2</v>
      </c>
      <c r="D106" s="26"/>
      <c r="E106" s="26"/>
      <c r="F106" s="26"/>
      <c r="G106" s="26"/>
    </row>
    <row r="107" spans="1:7" x14ac:dyDescent="0.25">
      <c r="A107" s="26" t="s">
        <v>670</v>
      </c>
      <c r="B107" s="40" t="s">
        <v>671</v>
      </c>
      <c r="C107" s="50">
        <v>2.9218582600931353E-2</v>
      </c>
      <c r="D107" s="26"/>
      <c r="E107" s="26"/>
      <c r="F107" s="26"/>
      <c r="G107" s="26"/>
    </row>
    <row r="108" spans="1:7" x14ac:dyDescent="0.25">
      <c r="A108" s="26" t="s">
        <v>672</v>
      </c>
      <c r="B108" s="40" t="s">
        <v>673</v>
      </c>
      <c r="C108" s="50">
        <v>3.0386347129259701E-3</v>
      </c>
      <c r="D108" s="26"/>
      <c r="E108" s="26"/>
      <c r="F108" s="26"/>
      <c r="G108" s="26"/>
    </row>
    <row r="109" spans="1:7" x14ac:dyDescent="0.25">
      <c r="A109" s="26" t="s">
        <v>674</v>
      </c>
      <c r="B109" s="40" t="s">
        <v>675</v>
      </c>
      <c r="C109" s="50">
        <v>7.6018622964014039E-4</v>
      </c>
      <c r="D109" s="26"/>
      <c r="E109" s="26"/>
      <c r="F109" s="26"/>
      <c r="G109" s="26"/>
    </row>
    <row r="110" spans="1:7" x14ac:dyDescent="0.25">
      <c r="A110" s="26" t="s">
        <v>676</v>
      </c>
      <c r="B110" s="40" t="s">
        <v>677</v>
      </c>
      <c r="C110" s="50">
        <v>5.2135810531311326E-2</v>
      </c>
      <c r="D110" s="26"/>
      <c r="E110" s="26"/>
      <c r="F110" s="26"/>
      <c r="G110" s="26"/>
    </row>
    <row r="111" spans="1:7" x14ac:dyDescent="0.25">
      <c r="A111" s="26" t="s">
        <v>678</v>
      </c>
      <c r="B111" s="40" t="s">
        <v>679</v>
      </c>
      <c r="C111" s="50">
        <v>8.4809079770945789E-2</v>
      </c>
      <c r="D111" s="26"/>
      <c r="E111" s="26"/>
      <c r="F111" s="26"/>
      <c r="G111" s="26"/>
    </row>
    <row r="112" spans="1:7" x14ac:dyDescent="0.25">
      <c r="A112" s="26" t="s">
        <v>680</v>
      </c>
      <c r="B112" s="40" t="s">
        <v>681</v>
      </c>
      <c r="C112" s="50">
        <v>0.32268131323367594</v>
      </c>
      <c r="D112" s="26"/>
      <c r="E112" s="26"/>
      <c r="F112" s="26"/>
      <c r="G112" s="26"/>
    </row>
    <row r="113" spans="1:7" x14ac:dyDescent="0.25">
      <c r="A113" s="26" t="s">
        <v>682</v>
      </c>
      <c r="B113" s="40" t="s">
        <v>683</v>
      </c>
      <c r="C113" s="50">
        <v>3.4122422716923909E-2</v>
      </c>
      <c r="D113" s="26"/>
      <c r="E113" s="26"/>
      <c r="F113" s="26"/>
      <c r="G113" s="26"/>
    </row>
    <row r="114" spans="1:7" x14ac:dyDescent="0.25">
      <c r="A114" s="26" t="s">
        <v>684</v>
      </c>
      <c r="B114" s="40" t="s">
        <v>685</v>
      </c>
      <c r="C114" s="50">
        <v>8.9948125957041422E-2</v>
      </c>
      <c r="D114" s="26"/>
      <c r="E114" s="26"/>
      <c r="F114" s="26"/>
      <c r="G114" s="26"/>
    </row>
    <row r="115" spans="1:7" x14ac:dyDescent="0.25">
      <c r="A115" s="26" t="s">
        <v>686</v>
      </c>
      <c r="B115" s="40" t="s">
        <v>687</v>
      </c>
      <c r="C115" s="50">
        <v>9.9127170943253712E-2</v>
      </c>
      <c r="D115" s="26"/>
      <c r="E115" s="26"/>
      <c r="F115" s="26"/>
      <c r="G115" s="26"/>
    </row>
    <row r="116" spans="1:7" x14ac:dyDescent="0.25">
      <c r="A116" s="26" t="s">
        <v>688</v>
      </c>
      <c r="B116" s="40" t="s">
        <v>689</v>
      </c>
      <c r="C116" s="50">
        <v>2.8870545943129263E-2</v>
      </c>
      <c r="D116" s="26"/>
      <c r="E116" s="26"/>
      <c r="F116" s="26"/>
      <c r="G116" s="26"/>
    </row>
    <row r="117" spans="1:7" x14ac:dyDescent="0.25">
      <c r="A117" s="26" t="s">
        <v>690</v>
      </c>
      <c r="B117" s="40" t="s">
        <v>691</v>
      </c>
      <c r="C117" s="50">
        <v>0.10731788159099759</v>
      </c>
      <c r="D117" s="26"/>
      <c r="E117" s="26"/>
      <c r="F117" s="26"/>
      <c r="G117" s="26"/>
    </row>
    <row r="118" spans="1:7" x14ac:dyDescent="0.25">
      <c r="A118" s="26" t="s">
        <v>692</v>
      </c>
      <c r="B118" s="40" t="s">
        <v>693</v>
      </c>
      <c r="C118" s="50">
        <v>1.1464367251977312E-2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0.64347228074814666</v>
      </c>
    </row>
    <row r="131" spans="1:7" x14ac:dyDescent="0.25">
      <c r="A131" s="26" t="s">
        <v>707</v>
      </c>
      <c r="B131" s="26" t="s">
        <v>708</v>
      </c>
      <c r="C131" s="50">
        <f>1-C130</f>
        <v>0.35652771925185334</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1.2681311293949131E-2</v>
      </c>
      <c r="D138" s="87"/>
      <c r="E138" s="87"/>
      <c r="F138" s="51"/>
      <c r="G138" s="52"/>
    </row>
    <row r="139" spans="1:7" x14ac:dyDescent="0.25">
      <c r="A139" s="26" t="s">
        <v>717</v>
      </c>
      <c r="B139" s="26" t="s">
        <v>718</v>
      </c>
      <c r="C139" s="50">
        <f>1-C138</f>
        <v>0.98731868870605088</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402.28096461000001</v>
      </c>
      <c r="D148" s="87"/>
      <c r="E148" s="87"/>
      <c r="F148" s="53">
        <f>SUM(F154:F155)</f>
        <v>2.490557265433636E-2</v>
      </c>
      <c r="G148" s="52"/>
    </row>
    <row r="149" spans="1:7" x14ac:dyDescent="0.25">
      <c r="A149" s="26" t="s">
        <v>729</v>
      </c>
      <c r="B149" s="40" t="s">
        <v>730</v>
      </c>
      <c r="C149" s="47">
        <f>SUM(C156:C157)</f>
        <v>3685.8907133499997</v>
      </c>
      <c r="D149" s="87"/>
      <c r="E149" s="87"/>
      <c r="F149" s="53">
        <f>SUM(F156:F157)</f>
        <v>0.22819677547079276</v>
      </c>
      <c r="G149" s="52"/>
    </row>
    <row r="150" spans="1:7" x14ac:dyDescent="0.25">
      <c r="A150" s="26" t="s">
        <v>731</v>
      </c>
      <c r="B150" s="40" t="s">
        <v>732</v>
      </c>
      <c r="C150" s="47">
        <f>SUM(C158:C159)</f>
        <v>5381.4708802699997</v>
      </c>
      <c r="D150" s="87"/>
      <c r="E150" s="87"/>
      <c r="F150" s="53">
        <f>SUM(F158:F159)</f>
        <v>0.33317165311487429</v>
      </c>
      <c r="G150" s="52"/>
    </row>
    <row r="151" spans="1:7" x14ac:dyDescent="0.25">
      <c r="A151" s="26" t="s">
        <v>733</v>
      </c>
      <c r="B151" s="40" t="s">
        <v>734</v>
      </c>
      <c r="C151" s="47">
        <f>SUM(C153,C160,C161,C162)</f>
        <v>6682.6045791173137</v>
      </c>
      <c r="D151" s="87"/>
      <c r="E151" s="87"/>
      <c r="F151" s="53">
        <f>SUM(F153,F160,F161,F162)</f>
        <v>0.41372599875999666</v>
      </c>
      <c r="G151" s="52"/>
    </row>
    <row r="152" spans="1:7" x14ac:dyDescent="0.25">
      <c r="A152" s="26" t="s">
        <v>735</v>
      </c>
      <c r="B152" s="55" t="s">
        <v>101</v>
      </c>
      <c r="C152" s="56">
        <f>SUM(C148:C151)</f>
        <v>16152.247137347313</v>
      </c>
      <c r="D152" s="87"/>
      <c r="E152" s="87"/>
      <c r="F152" s="53">
        <f>SUM(F148:F151)</f>
        <v>1</v>
      </c>
      <c r="G152" s="52"/>
    </row>
    <row r="153" spans="1:7" outlineLevel="1" x14ac:dyDescent="0.25">
      <c r="A153" s="26" t="s">
        <v>736</v>
      </c>
      <c r="B153" s="58" t="s">
        <v>737</v>
      </c>
      <c r="C153" s="47">
        <v>508.39076418849999</v>
      </c>
      <c r="D153" s="87"/>
      <c r="E153" s="87"/>
      <c r="F153" s="53">
        <f t="shared" ref="F153:F162" si="2">C153/C$152</f>
        <v>3.1474924811730753E-2</v>
      </c>
      <c r="G153" s="52"/>
    </row>
    <row r="154" spans="1:7" outlineLevel="1" x14ac:dyDescent="0.25">
      <c r="A154" s="26" t="s">
        <v>738</v>
      </c>
      <c r="B154" s="58" t="s">
        <v>739</v>
      </c>
      <c r="C154" s="47">
        <v>352.09398659999999</v>
      </c>
      <c r="D154" s="87"/>
      <c r="E154" s="87"/>
      <c r="F154" s="53">
        <f t="shared" si="2"/>
        <v>2.179845216619342E-2</v>
      </c>
      <c r="G154" s="52"/>
    </row>
    <row r="155" spans="1:7" outlineLevel="1" x14ac:dyDescent="0.25">
      <c r="A155" s="26" t="s">
        <v>740</v>
      </c>
      <c r="B155" s="58" t="s">
        <v>741</v>
      </c>
      <c r="C155" s="47">
        <v>50.186978009999997</v>
      </c>
      <c r="D155" s="87"/>
      <c r="E155" s="87"/>
      <c r="F155" s="53">
        <f t="shared" si="2"/>
        <v>3.1071204881429407E-3</v>
      </c>
      <c r="G155" s="52"/>
    </row>
    <row r="156" spans="1:7" outlineLevel="1" x14ac:dyDescent="0.25">
      <c r="A156" s="26" t="s">
        <v>742</v>
      </c>
      <c r="B156" s="58" t="s">
        <v>743</v>
      </c>
      <c r="C156" s="47">
        <v>3425.3378669899998</v>
      </c>
      <c r="D156" s="87"/>
      <c r="E156" s="87"/>
      <c r="F156" s="53">
        <f t="shared" si="2"/>
        <v>0.21206571679242792</v>
      </c>
      <c r="G156" s="52"/>
    </row>
    <row r="157" spans="1:7" outlineLevel="1" x14ac:dyDescent="0.25">
      <c r="A157" s="26" t="s">
        <v>744</v>
      </c>
      <c r="B157" s="58" t="s">
        <v>745</v>
      </c>
      <c r="C157" s="47">
        <v>260.55284635999999</v>
      </c>
      <c r="D157" s="87"/>
      <c r="E157" s="87"/>
      <c r="F157" s="53">
        <f t="shared" si="2"/>
        <v>1.613105867836484E-2</v>
      </c>
      <c r="G157" s="52"/>
    </row>
    <row r="158" spans="1:7" outlineLevel="1" x14ac:dyDescent="0.25">
      <c r="A158" s="26" t="s">
        <v>746</v>
      </c>
      <c r="B158" s="58" t="s">
        <v>747</v>
      </c>
      <c r="C158" s="47">
        <v>4882.46724438</v>
      </c>
      <c r="D158" s="87"/>
      <c r="E158" s="87"/>
      <c r="F158" s="53">
        <f t="shared" si="2"/>
        <v>0.30227789377310438</v>
      </c>
      <c r="G158" s="52"/>
    </row>
    <row r="159" spans="1:7" outlineLevel="1" x14ac:dyDescent="0.25">
      <c r="A159" s="26" t="s">
        <v>748</v>
      </c>
      <c r="B159" s="58" t="s">
        <v>749</v>
      </c>
      <c r="C159" s="47">
        <v>499.00363589</v>
      </c>
      <c r="D159" s="87"/>
      <c r="E159" s="87"/>
      <c r="F159" s="53">
        <f t="shared" si="2"/>
        <v>3.0893759341769921E-2</v>
      </c>
      <c r="G159" s="52"/>
    </row>
    <row r="160" spans="1:7" outlineLevel="1" x14ac:dyDescent="0.25">
      <c r="A160" s="26" t="s">
        <v>750</v>
      </c>
      <c r="B160" s="58" t="s">
        <v>751</v>
      </c>
      <c r="C160" s="47">
        <v>3997.4351014288141</v>
      </c>
      <c r="D160" s="87"/>
      <c r="E160" s="87"/>
      <c r="F160" s="53">
        <f t="shared" si="2"/>
        <v>0.24748476589278548</v>
      </c>
      <c r="G160" s="52"/>
    </row>
    <row r="161" spans="1:7" outlineLevel="1" x14ac:dyDescent="0.25">
      <c r="A161" s="26" t="s">
        <v>752</v>
      </c>
      <c r="B161" s="58" t="s">
        <v>753</v>
      </c>
      <c r="C161" s="47">
        <v>1990.7986264399999</v>
      </c>
      <c r="D161" s="87"/>
      <c r="E161" s="87"/>
      <c r="F161" s="53">
        <f t="shared" si="2"/>
        <v>0.12325211529464929</v>
      </c>
      <c r="G161" s="52"/>
    </row>
    <row r="162" spans="1:7" outlineLevel="1" x14ac:dyDescent="0.25">
      <c r="A162" s="26" t="s">
        <v>754</v>
      </c>
      <c r="B162" s="58" t="s">
        <v>755</v>
      </c>
      <c r="C162" s="47">
        <v>185.98008705999999</v>
      </c>
      <c r="D162" s="87"/>
      <c r="E162" s="87"/>
      <c r="F162" s="53">
        <f t="shared" si="2"/>
        <v>1.1514192760831144E-2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5"/>
      <c r="E168" s="20"/>
      <c r="F168" s="20"/>
    </row>
    <row r="169" spans="1:7" hidden="1" outlineLevel="1" x14ac:dyDescent="0.25">
      <c r="A169" s="26" t="s">
        <v>763</v>
      </c>
      <c r="B169" s="26"/>
      <c r="C169" s="265"/>
      <c r="E169" s="20"/>
      <c r="F169" s="20"/>
    </row>
    <row r="170" spans="1:7" hidden="1" outlineLevel="1" x14ac:dyDescent="0.25">
      <c r="A170" s="26" t="s">
        <v>764</v>
      </c>
      <c r="B170" s="26"/>
      <c r="C170" s="265"/>
      <c r="E170" s="20"/>
      <c r="F170" s="20"/>
    </row>
    <row r="171" spans="1:7" hidden="1" outlineLevel="1" x14ac:dyDescent="0.25">
      <c r="A171" s="26" t="s">
        <v>765</v>
      </c>
      <c r="B171" s="26"/>
      <c r="C171" s="265"/>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0.34708151348507121</v>
      </c>
    </row>
    <row r="174" spans="1:7" outlineLevel="1" x14ac:dyDescent="0.25">
      <c r="A174" s="26" t="s">
        <v>769</v>
      </c>
      <c r="B174" s="26" t="s">
        <v>770</v>
      </c>
      <c r="C174" s="265">
        <v>0.26064598137190381</v>
      </c>
    </row>
    <row r="175" spans="1:7" outlineLevel="1" x14ac:dyDescent="0.25">
      <c r="A175" s="26" t="s">
        <v>771</v>
      </c>
      <c r="B175" s="26"/>
      <c r="C175" s="265"/>
    </row>
    <row r="176" spans="1:7" outlineLevel="1" x14ac:dyDescent="0.25">
      <c r="A176" s="26" t="s">
        <v>772</v>
      </c>
      <c r="B176" s="26"/>
      <c r="C176" s="265"/>
    </row>
    <row r="177" spans="1:7" outlineLevel="1" x14ac:dyDescent="0.25">
      <c r="A177" s="26" t="s">
        <v>773</v>
      </c>
      <c r="B177" s="26"/>
      <c r="C177" s="265"/>
    </row>
    <row r="178" spans="1:7" outlineLevel="1" x14ac:dyDescent="0.25">
      <c r="A178" s="26" t="s">
        <v>774</v>
      </c>
      <c r="B178" s="26"/>
      <c r="C178" s="265"/>
      <c r="D178" s="26"/>
      <c r="E178" s="26"/>
      <c r="F178" s="26"/>
      <c r="G178" s="20"/>
    </row>
    <row r="179" spans="1:7" outlineLevel="1" x14ac:dyDescent="0.25">
      <c r="A179" s="26" t="s">
        <v>775</v>
      </c>
      <c r="B179" s="26"/>
      <c r="C179" s="265"/>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topLeftCell="A43" workbookViewId="0">
      <selection activeCell="C48" sqref="C48"/>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776</v>
      </c>
      <c r="B1" s="3"/>
      <c r="C1" s="21" t="s">
        <v>13</v>
      </c>
    </row>
    <row r="2" spans="1:3" x14ac:dyDescent="0.25">
      <c r="B2" s="20"/>
      <c r="C2" s="20"/>
    </row>
    <row r="3" spans="1:3" x14ac:dyDescent="0.25">
      <c r="A3" s="92" t="s">
        <v>777</v>
      </c>
      <c r="B3" s="93"/>
      <c r="C3" s="20"/>
    </row>
    <row r="4" spans="1:3" x14ac:dyDescent="0.25">
      <c r="B4" s="26"/>
      <c r="C4" s="20"/>
    </row>
    <row r="5" spans="1:3" ht="37.5" x14ac:dyDescent="0.25">
      <c r="A5" s="34" t="s">
        <v>24</v>
      </c>
      <c r="B5" s="34" t="s">
        <v>778</v>
      </c>
      <c r="C5" s="94" t="s">
        <v>779</v>
      </c>
    </row>
    <row r="6" spans="1:3" ht="76.5" x14ac:dyDescent="0.25">
      <c r="A6" s="385" t="s">
        <v>780</v>
      </c>
      <c r="B6" s="386" t="s">
        <v>781</v>
      </c>
      <c r="C6" s="387" t="s">
        <v>1110</v>
      </c>
    </row>
    <row r="7" spans="1:3" ht="165.75" x14ac:dyDescent="0.25">
      <c r="A7" s="385" t="s">
        <v>782</v>
      </c>
      <c r="B7" s="386" t="s">
        <v>783</v>
      </c>
      <c r="C7" s="387" t="s">
        <v>1111</v>
      </c>
    </row>
    <row r="8" spans="1:3" x14ac:dyDescent="0.25">
      <c r="A8" s="385" t="s">
        <v>784</v>
      </c>
      <c r="B8" s="386" t="s">
        <v>785</v>
      </c>
      <c r="C8" s="388" t="s">
        <v>1112</v>
      </c>
    </row>
    <row r="9" spans="1:3" ht="25.5" x14ac:dyDescent="0.25">
      <c r="A9" s="385" t="s">
        <v>786</v>
      </c>
      <c r="B9" s="386" t="s">
        <v>787</v>
      </c>
      <c r="C9" s="388" t="s">
        <v>788</v>
      </c>
    </row>
    <row r="10" spans="1:3" ht="102" x14ac:dyDescent="0.25">
      <c r="A10" s="385" t="s">
        <v>789</v>
      </c>
      <c r="B10" s="386" t="s">
        <v>790</v>
      </c>
      <c r="C10" s="387" t="s">
        <v>1113</v>
      </c>
    </row>
    <row r="11" spans="1:3" ht="39" x14ac:dyDescent="0.25">
      <c r="A11" s="385" t="s">
        <v>791</v>
      </c>
      <c r="B11" s="386" t="s">
        <v>792</v>
      </c>
      <c r="C11" s="389" t="s">
        <v>793</v>
      </c>
    </row>
    <row r="12" spans="1:3" x14ac:dyDescent="0.25">
      <c r="A12" s="385" t="s">
        <v>794</v>
      </c>
      <c r="B12" s="386" t="s">
        <v>795</v>
      </c>
      <c r="C12" s="388" t="s">
        <v>796</v>
      </c>
    </row>
    <row r="13" spans="1:3" x14ac:dyDescent="0.25">
      <c r="A13" s="385" t="s">
        <v>797</v>
      </c>
      <c r="B13" s="386" t="s">
        <v>798</v>
      </c>
      <c r="C13" s="388" t="s">
        <v>796</v>
      </c>
    </row>
    <row r="14" spans="1:3" ht="25.5" x14ac:dyDescent="0.25">
      <c r="A14" s="385" t="s">
        <v>799</v>
      </c>
      <c r="B14" s="386" t="s">
        <v>800</v>
      </c>
      <c r="C14" s="388" t="s">
        <v>796</v>
      </c>
    </row>
    <row r="15" spans="1:3" x14ac:dyDescent="0.25">
      <c r="A15" s="385" t="s">
        <v>801</v>
      </c>
      <c r="B15" s="386" t="s">
        <v>802</v>
      </c>
      <c r="C15" s="388" t="s">
        <v>796</v>
      </c>
    </row>
    <row r="16" spans="1:3" ht="25.5" x14ac:dyDescent="0.25">
      <c r="A16" s="385" t="s">
        <v>803</v>
      </c>
      <c r="B16" s="390" t="s">
        <v>804</v>
      </c>
      <c r="C16" s="388" t="s">
        <v>796</v>
      </c>
    </row>
    <row r="17" spans="1:3" ht="114.75" x14ac:dyDescent="0.25">
      <c r="A17" s="385" t="s">
        <v>805</v>
      </c>
      <c r="B17" s="390" t="s">
        <v>806</v>
      </c>
      <c r="C17" s="387" t="s">
        <v>1114</v>
      </c>
    </row>
    <row r="18" spans="1:3" x14ac:dyDescent="0.25">
      <c r="A18" s="385" t="s">
        <v>807</v>
      </c>
      <c r="B18" s="390" t="s">
        <v>808</v>
      </c>
      <c r="C18" s="388" t="s">
        <v>809</v>
      </c>
    </row>
    <row r="19" spans="1:3" outlineLevel="1" x14ac:dyDescent="0.25">
      <c r="A19" s="385" t="s">
        <v>810</v>
      </c>
      <c r="B19" s="391" t="s">
        <v>811</v>
      </c>
      <c r="C19" s="392"/>
    </row>
    <row r="20" spans="1:3" outlineLevel="1" x14ac:dyDescent="0.25">
      <c r="A20" s="385" t="s">
        <v>812</v>
      </c>
      <c r="B20" s="393"/>
      <c r="C20" s="392"/>
    </row>
    <row r="21" spans="1:3" outlineLevel="1" x14ac:dyDescent="0.25">
      <c r="A21" s="385" t="s">
        <v>813</v>
      </c>
      <c r="B21" s="393"/>
      <c r="C21" s="392"/>
    </row>
    <row r="22" spans="1:3" outlineLevel="1" x14ac:dyDescent="0.25">
      <c r="A22" s="385" t="s">
        <v>814</v>
      </c>
      <c r="B22" s="393"/>
      <c r="C22" s="392"/>
    </row>
    <row r="23" spans="1:3" outlineLevel="1" x14ac:dyDescent="0.25">
      <c r="A23" s="385" t="s">
        <v>815</v>
      </c>
      <c r="B23" s="393"/>
      <c r="C23" s="392"/>
    </row>
    <row r="24" spans="1:3" ht="18.75" x14ac:dyDescent="0.25">
      <c r="A24" s="34"/>
      <c r="B24" s="34" t="s">
        <v>816</v>
      </c>
      <c r="C24" s="94" t="s">
        <v>779</v>
      </c>
    </row>
    <row r="25" spans="1:3" x14ac:dyDescent="0.25">
      <c r="A25" s="95" t="s">
        <v>817</v>
      </c>
      <c r="B25" s="386" t="s">
        <v>818</v>
      </c>
      <c r="C25" s="392"/>
    </row>
    <row r="26" spans="1:3" x14ac:dyDescent="0.25">
      <c r="A26" s="95" t="s">
        <v>819</v>
      </c>
      <c r="B26" s="386" t="s">
        <v>820</v>
      </c>
      <c r="C26" s="392"/>
    </row>
    <row r="27" spans="1:3" x14ac:dyDescent="0.25">
      <c r="A27" s="95" t="s">
        <v>821</v>
      </c>
      <c r="B27" s="386" t="s">
        <v>822</v>
      </c>
      <c r="C27" s="392"/>
    </row>
    <row r="28" spans="1:3" hidden="1" outlineLevel="1" x14ac:dyDescent="0.25">
      <c r="A28" s="95" t="s">
        <v>823</v>
      </c>
      <c r="B28" s="393"/>
      <c r="C28" s="392"/>
    </row>
    <row r="29" spans="1:3" hidden="1" outlineLevel="1" x14ac:dyDescent="0.25">
      <c r="A29" s="95" t="s">
        <v>824</v>
      </c>
      <c r="B29" s="393"/>
      <c r="C29" s="392"/>
    </row>
    <row r="30" spans="1:3" hidden="1" outlineLevel="1" x14ac:dyDescent="0.25">
      <c r="A30" s="95" t="s">
        <v>825</v>
      </c>
      <c r="B30" s="393"/>
      <c r="C30" s="392"/>
    </row>
    <row r="31" spans="1:3" hidden="1" outlineLevel="1" x14ac:dyDescent="0.25">
      <c r="A31" s="95" t="s">
        <v>826</v>
      </c>
      <c r="B31" s="393"/>
      <c r="C31" s="392"/>
    </row>
    <row r="32" spans="1:3" hidden="1" outlineLevel="1" x14ac:dyDescent="0.25">
      <c r="A32" s="95" t="s">
        <v>827</v>
      </c>
      <c r="B32" s="393"/>
      <c r="C32" s="392"/>
    </row>
    <row r="33" spans="1:3" hidden="1" outlineLevel="1" x14ac:dyDescent="0.25">
      <c r="A33" s="95" t="s">
        <v>828</v>
      </c>
      <c r="B33" s="393"/>
      <c r="C33" s="392"/>
    </row>
    <row r="34" spans="1:3" hidden="1" outlineLevel="1" x14ac:dyDescent="0.25">
      <c r="A34" s="95" t="s">
        <v>829</v>
      </c>
      <c r="B34" s="393"/>
      <c r="C34" s="392"/>
    </row>
    <row r="35" spans="1:3" hidden="1" outlineLevel="1" x14ac:dyDescent="0.25">
      <c r="A35" s="95" t="s">
        <v>830</v>
      </c>
      <c r="B35" s="393"/>
      <c r="C35" s="392"/>
    </row>
    <row r="36" spans="1:3" hidden="1" outlineLevel="1" x14ac:dyDescent="0.25">
      <c r="A36" s="95" t="s">
        <v>831</v>
      </c>
      <c r="B36" s="393"/>
      <c r="C36" s="392"/>
    </row>
    <row r="37" spans="1:3" hidden="1" outlineLevel="1" x14ac:dyDescent="0.25">
      <c r="A37" s="95" t="s">
        <v>832</v>
      </c>
      <c r="B37" s="393"/>
      <c r="C37" s="392"/>
    </row>
    <row r="38" spans="1:3" hidden="1" outlineLevel="1" x14ac:dyDescent="0.25">
      <c r="A38" s="95" t="s">
        <v>833</v>
      </c>
      <c r="B38" s="393"/>
      <c r="C38" s="392"/>
    </row>
    <row r="39" spans="1:3" hidden="1" outlineLevel="1" x14ac:dyDescent="0.25">
      <c r="A39" s="95" t="s">
        <v>834</v>
      </c>
      <c r="B39" s="393"/>
      <c r="C39" s="392"/>
    </row>
    <row r="40" spans="1:3" ht="18.75" collapsed="1" x14ac:dyDescent="0.25">
      <c r="A40" s="34"/>
      <c r="B40" s="394" t="s">
        <v>835</v>
      </c>
      <c r="C40" s="394" t="s">
        <v>836</v>
      </c>
    </row>
    <row r="41" spans="1:3" x14ac:dyDescent="0.25">
      <c r="A41" s="95" t="s">
        <v>837</v>
      </c>
      <c r="B41" s="390" t="s">
        <v>838</v>
      </c>
      <c r="C41" s="392" t="s">
        <v>67</v>
      </c>
    </row>
    <row r="42" spans="1:3" x14ac:dyDescent="0.25">
      <c r="A42" s="95" t="s">
        <v>839</v>
      </c>
      <c r="B42" s="390" t="s">
        <v>840</v>
      </c>
      <c r="C42" s="392" t="s">
        <v>841</v>
      </c>
    </row>
    <row r="43" spans="1:3" x14ac:dyDescent="0.25">
      <c r="A43" s="95" t="s">
        <v>842</v>
      </c>
      <c r="B43" s="390" t="s">
        <v>843</v>
      </c>
      <c r="C43" s="392" t="s">
        <v>844</v>
      </c>
    </row>
    <row r="44" spans="1:3" hidden="1" outlineLevel="1" x14ac:dyDescent="0.25">
      <c r="A44" s="95" t="s">
        <v>845</v>
      </c>
      <c r="B44" s="395"/>
      <c r="C44" s="392"/>
    </row>
    <row r="45" spans="1:3" hidden="1" outlineLevel="1" x14ac:dyDescent="0.25">
      <c r="A45" s="95" t="s">
        <v>846</v>
      </c>
      <c r="B45" s="395"/>
      <c r="C45" s="392"/>
    </row>
    <row r="46" spans="1:3" hidden="1" outlineLevel="1" x14ac:dyDescent="0.25">
      <c r="A46" s="95" t="s">
        <v>847</v>
      </c>
      <c r="B46" s="390"/>
      <c r="C46" s="392"/>
    </row>
    <row r="47" spans="1:3" ht="18.75" collapsed="1" x14ac:dyDescent="0.25">
      <c r="A47" s="34"/>
      <c r="B47" s="394" t="s">
        <v>848</v>
      </c>
      <c r="C47" s="394" t="s">
        <v>779</v>
      </c>
    </row>
    <row r="48" spans="1:3" ht="102" x14ac:dyDescent="0.25">
      <c r="A48" s="95" t="s">
        <v>849</v>
      </c>
      <c r="B48" s="386" t="s">
        <v>850</v>
      </c>
      <c r="C48" s="387" t="s">
        <v>1115</v>
      </c>
    </row>
    <row r="49" spans="1:3" ht="51" x14ac:dyDescent="0.25">
      <c r="A49" s="95" t="s">
        <v>851</v>
      </c>
      <c r="B49" s="395"/>
      <c r="C49" s="387" t="s">
        <v>1116</v>
      </c>
    </row>
    <row r="50" spans="1:3" ht="51" x14ac:dyDescent="0.25">
      <c r="A50" s="95" t="s">
        <v>852</v>
      </c>
      <c r="B50" s="395"/>
      <c r="C50" s="387" t="s">
        <v>1117</v>
      </c>
    </row>
    <row r="51" spans="1:3" ht="76.5" x14ac:dyDescent="0.25">
      <c r="A51" s="95" t="s">
        <v>853</v>
      </c>
      <c r="B51" s="395"/>
      <c r="C51" s="387" t="s">
        <v>1118</v>
      </c>
    </row>
    <row r="52" spans="1:3" ht="38.25" x14ac:dyDescent="0.25">
      <c r="A52" s="95" t="s">
        <v>854</v>
      </c>
      <c r="B52" s="395"/>
      <c r="C52" s="387" t="s">
        <v>1119</v>
      </c>
    </row>
    <row r="53" spans="1:3" ht="76.5" x14ac:dyDescent="0.25">
      <c r="A53" s="95" t="s">
        <v>855</v>
      </c>
      <c r="B53" s="395"/>
      <c r="C53" s="387" t="s">
        <v>1120</v>
      </c>
    </row>
  </sheetData>
  <protectedRanges>
    <protectedRange sqref="B19:C23 C6:C10 B48 C48:C52 B28:C39 C25:C27 A49:B53 C12:C18" name="Glossary"/>
  </protectedRanges>
  <pageMargins left="0.7" right="0.7" top="0.75" bottom="0.75" header="0.3" footer="0.3"/>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39" workbookViewId="0">
      <selection activeCell="B51" sqref="B51"/>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78" t="s">
        <v>856</v>
      </c>
      <c r="B1" s="378"/>
      <c r="C1" s="26"/>
      <c r="D1" s="26"/>
      <c r="E1" s="26"/>
      <c r="F1" s="26"/>
      <c r="G1" s="26"/>
      <c r="I1" s="96"/>
      <c r="J1" s="97"/>
    </row>
    <row r="2" spans="1:10" ht="31.5" x14ac:dyDescent="0.25">
      <c r="A2" s="3" t="s">
        <v>857</v>
      </c>
      <c r="B2" s="3"/>
      <c r="C2" s="20"/>
      <c r="D2" s="20"/>
      <c r="E2" s="20"/>
      <c r="F2" s="21" t="s">
        <v>13</v>
      </c>
      <c r="G2" s="64"/>
      <c r="I2" s="3"/>
      <c r="J2" s="98"/>
    </row>
    <row r="3" spans="1:10" x14ac:dyDescent="0.25">
      <c r="A3" s="20"/>
      <c r="B3" s="22"/>
      <c r="C3" s="22"/>
      <c r="D3" s="20"/>
      <c r="E3" s="20"/>
      <c r="F3" s="20"/>
      <c r="G3" s="20"/>
      <c r="I3" s="26"/>
      <c r="J3" s="99"/>
    </row>
    <row r="4" spans="1:10" ht="18.75" x14ac:dyDescent="0.25">
      <c r="A4" s="23"/>
      <c r="B4" s="24" t="s">
        <v>14</v>
      </c>
      <c r="C4" s="25" t="s">
        <v>15</v>
      </c>
      <c r="D4" s="23"/>
      <c r="E4" s="23"/>
      <c r="F4" s="20"/>
      <c r="G4" s="20"/>
      <c r="I4" s="34" t="s">
        <v>858</v>
      </c>
      <c r="J4" s="100" t="s">
        <v>836</v>
      </c>
    </row>
    <row r="5" spans="1:10" x14ac:dyDescent="0.25">
      <c r="A5" s="26"/>
      <c r="B5" s="26"/>
      <c r="C5" s="26"/>
      <c r="D5" s="26"/>
      <c r="E5" s="26"/>
      <c r="F5" s="26"/>
      <c r="G5" s="26"/>
      <c r="I5" s="101" t="s">
        <v>838</v>
      </c>
      <c r="J5" s="99" t="s">
        <v>67</v>
      </c>
    </row>
    <row r="6" spans="1:10" ht="18.75" x14ac:dyDescent="0.25">
      <c r="A6" s="27"/>
      <c r="B6" s="28" t="s">
        <v>859</v>
      </c>
      <c r="C6" s="27"/>
      <c r="D6" s="26"/>
      <c r="E6" s="29"/>
      <c r="F6" s="29"/>
      <c r="G6" s="29"/>
      <c r="I6" s="101" t="s">
        <v>840</v>
      </c>
      <c r="J6" s="99" t="s">
        <v>841</v>
      </c>
    </row>
    <row r="7" spans="1:10" x14ac:dyDescent="0.25">
      <c r="A7" s="26"/>
      <c r="B7" s="30" t="s">
        <v>860</v>
      </c>
      <c r="C7" s="26"/>
      <c r="D7" s="26"/>
      <c r="E7" s="26"/>
      <c r="F7" s="26"/>
      <c r="G7" s="26"/>
      <c r="I7" s="101" t="s">
        <v>843</v>
      </c>
      <c r="J7" s="99" t="s">
        <v>844</v>
      </c>
    </row>
    <row r="8" spans="1:10" x14ac:dyDescent="0.25">
      <c r="A8" s="26"/>
      <c r="B8" s="30" t="s">
        <v>861</v>
      </c>
      <c r="C8" s="26"/>
      <c r="D8" s="26"/>
      <c r="E8" s="26"/>
      <c r="F8" s="26"/>
      <c r="G8" s="26"/>
      <c r="I8" s="101" t="s">
        <v>862</v>
      </c>
      <c r="J8" s="99" t="s">
        <v>863</v>
      </c>
    </row>
    <row r="9" spans="1:10" x14ac:dyDescent="0.25">
      <c r="A9" s="26"/>
      <c r="B9" s="32" t="s">
        <v>864</v>
      </c>
      <c r="C9" s="26"/>
      <c r="D9" s="26"/>
      <c r="E9" s="26"/>
      <c r="F9" s="26"/>
      <c r="G9" s="26"/>
      <c r="I9" s="26"/>
      <c r="J9" s="99"/>
    </row>
    <row r="10" spans="1:10" x14ac:dyDescent="0.25">
      <c r="A10" s="26"/>
      <c r="B10" s="33"/>
      <c r="C10" s="26"/>
      <c r="D10" s="26"/>
      <c r="E10" s="26"/>
      <c r="F10" s="26"/>
      <c r="G10" s="26"/>
      <c r="I10" s="102" t="s">
        <v>865</v>
      </c>
      <c r="J10" s="99"/>
    </row>
    <row r="11" spans="1:10" x14ac:dyDescent="0.25">
      <c r="A11" s="26"/>
      <c r="B11" s="33"/>
      <c r="C11" s="26"/>
      <c r="D11" s="26"/>
      <c r="E11" s="26"/>
      <c r="F11" s="26"/>
      <c r="G11" s="26"/>
      <c r="I11" s="102" t="s">
        <v>866</v>
      </c>
      <c r="J11" s="99"/>
    </row>
    <row r="12" spans="1:10" ht="37.5" x14ac:dyDescent="0.25">
      <c r="A12" s="34" t="s">
        <v>24</v>
      </c>
      <c r="B12" s="34" t="s">
        <v>867</v>
      </c>
      <c r="C12" s="35"/>
      <c r="D12" s="35"/>
      <c r="E12" s="35"/>
      <c r="F12" s="35"/>
      <c r="G12" s="35"/>
    </row>
    <row r="13" spans="1:10" x14ac:dyDescent="0.25">
      <c r="A13" s="42"/>
      <c r="B13" s="43" t="s">
        <v>868</v>
      </c>
      <c r="C13" s="42" t="s">
        <v>869</v>
      </c>
      <c r="D13" s="42" t="s">
        <v>870</v>
      </c>
      <c r="E13" s="44"/>
      <c r="F13" s="45"/>
      <c r="G13" s="45"/>
    </row>
    <row r="14" spans="1:10" x14ac:dyDescent="0.25">
      <c r="A14" s="26" t="s">
        <v>871</v>
      </c>
      <c r="B14" s="40" t="s">
        <v>872</v>
      </c>
      <c r="C14" s="103" t="s">
        <v>873</v>
      </c>
      <c r="D14" s="103" t="s">
        <v>874</v>
      </c>
      <c r="E14" s="29"/>
      <c r="F14" s="29"/>
      <c r="G14" s="29"/>
    </row>
    <row r="15" spans="1:10" x14ac:dyDescent="0.25">
      <c r="A15" s="26" t="s">
        <v>875</v>
      </c>
      <c r="B15" s="40" t="s">
        <v>473</v>
      </c>
      <c r="C15" s="103" t="s">
        <v>873</v>
      </c>
      <c r="D15" s="103" t="s">
        <v>874</v>
      </c>
      <c r="E15" s="29"/>
      <c r="F15" s="29"/>
      <c r="G15" s="29"/>
    </row>
    <row r="16" spans="1:10" x14ac:dyDescent="0.25">
      <c r="A16" s="26" t="s">
        <v>876</v>
      </c>
      <c r="B16" s="40" t="s">
        <v>877</v>
      </c>
      <c r="C16" s="103" t="s">
        <v>878</v>
      </c>
      <c r="D16" s="103" t="s">
        <v>878</v>
      </c>
      <c r="E16" s="29"/>
      <c r="F16" s="29"/>
      <c r="G16" s="29"/>
    </row>
    <row r="17" spans="1:7" x14ac:dyDescent="0.25">
      <c r="A17" s="26" t="s">
        <v>879</v>
      </c>
      <c r="B17" s="40" t="s">
        <v>880</v>
      </c>
      <c r="C17" s="103" t="s">
        <v>878</v>
      </c>
      <c r="D17" s="103" t="s">
        <v>878</v>
      </c>
      <c r="E17" s="29"/>
      <c r="F17" s="29"/>
      <c r="G17" s="29"/>
    </row>
    <row r="18" spans="1:7" x14ac:dyDescent="0.25">
      <c r="A18" s="26" t="s">
        <v>881</v>
      </c>
      <c r="B18" s="40" t="s">
        <v>882</v>
      </c>
      <c r="C18" s="103" t="s">
        <v>873</v>
      </c>
      <c r="D18" s="103" t="s">
        <v>874</v>
      </c>
      <c r="E18" s="29"/>
      <c r="F18" s="29"/>
      <c r="G18" s="29"/>
    </row>
    <row r="19" spans="1:7" x14ac:dyDescent="0.25">
      <c r="A19" s="26" t="s">
        <v>883</v>
      </c>
      <c r="B19" s="40" t="s">
        <v>884</v>
      </c>
      <c r="C19" s="103" t="s">
        <v>878</v>
      </c>
      <c r="D19" s="103" t="s">
        <v>878</v>
      </c>
      <c r="E19" s="29"/>
      <c r="F19" s="29"/>
      <c r="G19" s="29"/>
    </row>
    <row r="20" spans="1:7" x14ac:dyDescent="0.25">
      <c r="A20" s="26" t="s">
        <v>885</v>
      </c>
      <c r="B20" s="40" t="s">
        <v>886</v>
      </c>
      <c r="C20" s="103" t="s">
        <v>873</v>
      </c>
      <c r="D20" s="103" t="s">
        <v>874</v>
      </c>
      <c r="E20" s="29"/>
      <c r="F20" s="29"/>
      <c r="G20" s="29"/>
    </row>
    <row r="21" spans="1:7" x14ac:dyDescent="0.25">
      <c r="A21" s="26" t="s">
        <v>887</v>
      </c>
      <c r="B21" s="40" t="s">
        <v>888</v>
      </c>
      <c r="C21" s="103" t="s">
        <v>878</v>
      </c>
      <c r="D21" s="103" t="s">
        <v>878</v>
      </c>
      <c r="E21" s="29"/>
      <c r="F21" s="29"/>
      <c r="G21" s="29"/>
    </row>
    <row r="22" spans="1:7" x14ac:dyDescent="0.25">
      <c r="A22" s="26" t="s">
        <v>889</v>
      </c>
      <c r="B22" s="40" t="s">
        <v>890</v>
      </c>
      <c r="C22" s="103" t="s">
        <v>878</v>
      </c>
      <c r="D22" s="103" t="s">
        <v>878</v>
      </c>
      <c r="E22" s="29"/>
      <c r="F22" s="29"/>
      <c r="G22" s="29"/>
    </row>
    <row r="23" spans="1:7" x14ac:dyDescent="0.25">
      <c r="A23" s="26" t="s">
        <v>891</v>
      </c>
      <c r="B23" s="40" t="s">
        <v>892</v>
      </c>
      <c r="C23" s="103" t="s">
        <v>878</v>
      </c>
      <c r="D23" s="103" t="s">
        <v>878</v>
      </c>
      <c r="E23" s="29"/>
      <c r="F23" s="29"/>
      <c r="G23" s="29"/>
    </row>
    <row r="24" spans="1:7" x14ac:dyDescent="0.25">
      <c r="A24" s="26" t="s">
        <v>893</v>
      </c>
      <c r="B24" s="40" t="s">
        <v>894</v>
      </c>
      <c r="C24" s="103" t="s">
        <v>895</v>
      </c>
      <c r="D24" s="103" t="s">
        <v>878</v>
      </c>
      <c r="E24" s="29"/>
      <c r="F24" s="29"/>
      <c r="G24" s="29"/>
    </row>
    <row r="25" spans="1:7" hidden="1" outlineLevel="1" x14ac:dyDescent="0.25">
      <c r="A25" s="26" t="s">
        <v>896</v>
      </c>
      <c r="B25" s="38"/>
      <c r="C25" s="26"/>
      <c r="D25" s="26"/>
      <c r="E25" s="29"/>
      <c r="F25" s="29"/>
      <c r="G25" s="29"/>
    </row>
    <row r="26" spans="1:7" hidden="1" outlineLevel="1" x14ac:dyDescent="0.25">
      <c r="A26" s="26" t="s">
        <v>897</v>
      </c>
      <c r="B26" s="38"/>
      <c r="C26" s="26"/>
      <c r="D26" s="26"/>
      <c r="E26" s="29"/>
      <c r="F26" s="29"/>
      <c r="G26" s="29"/>
    </row>
    <row r="27" spans="1:7" hidden="1" outlineLevel="1" x14ac:dyDescent="0.25">
      <c r="A27" s="26" t="s">
        <v>898</v>
      </c>
      <c r="B27" s="38"/>
      <c r="C27" s="26"/>
      <c r="D27" s="26"/>
      <c r="E27" s="29"/>
      <c r="F27" s="29"/>
      <c r="G27" s="29"/>
    </row>
    <row r="28" spans="1:7" hidden="1" outlineLevel="1" x14ac:dyDescent="0.25">
      <c r="A28" s="26" t="s">
        <v>899</v>
      </c>
      <c r="B28" s="38"/>
      <c r="C28" s="26"/>
      <c r="D28" s="26"/>
      <c r="E28" s="29"/>
      <c r="F28" s="29"/>
      <c r="G28" s="29"/>
    </row>
    <row r="29" spans="1:7" hidden="1" outlineLevel="1" x14ac:dyDescent="0.25">
      <c r="A29" s="26" t="s">
        <v>900</v>
      </c>
      <c r="B29" s="38"/>
      <c r="C29" s="26"/>
      <c r="D29" s="26"/>
      <c r="E29" s="29"/>
      <c r="F29" s="29"/>
      <c r="G29" s="29"/>
    </row>
    <row r="30" spans="1:7" hidden="1" outlineLevel="1" x14ac:dyDescent="0.25">
      <c r="A30" s="26" t="s">
        <v>901</v>
      </c>
      <c r="B30" s="38"/>
      <c r="C30" s="26"/>
      <c r="D30" s="26"/>
      <c r="E30" s="29"/>
      <c r="F30" s="29"/>
      <c r="G30" s="29"/>
    </row>
    <row r="31" spans="1:7" hidden="1" outlineLevel="1" x14ac:dyDescent="0.25">
      <c r="A31" s="26" t="s">
        <v>902</v>
      </c>
      <c r="B31" s="38"/>
      <c r="C31" s="26"/>
      <c r="D31" s="26"/>
      <c r="E31" s="29"/>
      <c r="F31" s="29"/>
      <c r="G31" s="29"/>
    </row>
    <row r="32" spans="1:7" hidden="1" outlineLevel="1" x14ac:dyDescent="0.25">
      <c r="A32" s="26" t="s">
        <v>903</v>
      </c>
      <c r="B32" s="38"/>
      <c r="C32" s="26"/>
      <c r="D32" s="26"/>
      <c r="E32" s="29"/>
      <c r="F32" s="29"/>
      <c r="G32" s="29"/>
    </row>
    <row r="33" spans="1:7" ht="18.75" collapsed="1" x14ac:dyDescent="0.25">
      <c r="A33" s="35"/>
      <c r="B33" s="34" t="s">
        <v>861</v>
      </c>
      <c r="C33" s="35"/>
      <c r="D33" s="35"/>
      <c r="E33" s="35"/>
      <c r="F33" s="35"/>
      <c r="G33" s="35"/>
    </row>
    <row r="34" spans="1:7" x14ac:dyDescent="0.25">
      <c r="A34" s="42"/>
      <c r="B34" s="43" t="s">
        <v>904</v>
      </c>
      <c r="C34" s="42" t="s">
        <v>905</v>
      </c>
      <c r="D34" s="42" t="s">
        <v>870</v>
      </c>
      <c r="E34" s="42" t="s">
        <v>906</v>
      </c>
      <c r="F34" s="45"/>
      <c r="G34" s="45"/>
    </row>
    <row r="35" spans="1:7" x14ac:dyDescent="0.25">
      <c r="A35" s="26" t="s">
        <v>907</v>
      </c>
      <c r="B35" s="105" t="s">
        <v>873</v>
      </c>
      <c r="C35" s="106" t="s">
        <v>878</v>
      </c>
      <c r="D35" s="106" t="s">
        <v>874</v>
      </c>
      <c r="E35" s="106" t="s">
        <v>908</v>
      </c>
      <c r="F35" s="104"/>
      <c r="G35" s="104"/>
    </row>
    <row r="36" spans="1:7" x14ac:dyDescent="0.25">
      <c r="A36" s="26" t="s">
        <v>909</v>
      </c>
      <c r="B36" s="40"/>
      <c r="C36" s="26"/>
      <c r="D36" s="26"/>
      <c r="E36" s="26"/>
      <c r="F36" s="26"/>
      <c r="G36" s="26"/>
    </row>
    <row r="37" spans="1:7" x14ac:dyDescent="0.25">
      <c r="A37" s="26" t="s">
        <v>910</v>
      </c>
      <c r="B37" s="40"/>
      <c r="C37" s="26"/>
      <c r="D37" s="26"/>
      <c r="E37" s="26"/>
      <c r="F37" s="26"/>
      <c r="G37" s="26"/>
    </row>
    <row r="38" spans="1:7" x14ac:dyDescent="0.25">
      <c r="A38" s="26" t="s">
        <v>911</v>
      </c>
      <c r="B38" s="40"/>
      <c r="C38" s="26"/>
      <c r="D38" s="26"/>
      <c r="E38" s="26"/>
      <c r="F38" s="26"/>
      <c r="G38" s="26"/>
    </row>
    <row r="39" spans="1:7" x14ac:dyDescent="0.25">
      <c r="A39" s="26" t="s">
        <v>912</v>
      </c>
      <c r="B39" s="40"/>
      <c r="C39" s="26"/>
      <c r="D39" s="26"/>
      <c r="E39" s="26"/>
      <c r="F39" s="26"/>
      <c r="G39" s="26"/>
    </row>
    <row r="40" spans="1:7" x14ac:dyDescent="0.25">
      <c r="A40" s="26" t="s">
        <v>913</v>
      </c>
      <c r="B40" s="40"/>
      <c r="C40" s="26"/>
      <c r="D40" s="26"/>
      <c r="E40" s="26"/>
      <c r="F40" s="26"/>
      <c r="G40" s="26"/>
    </row>
    <row r="41" spans="1:7" x14ac:dyDescent="0.25">
      <c r="A41" s="26" t="s">
        <v>914</v>
      </c>
      <c r="B41" s="40"/>
      <c r="C41" s="26"/>
      <c r="D41" s="26"/>
      <c r="E41" s="26"/>
      <c r="F41" s="26"/>
      <c r="G41" s="26"/>
    </row>
    <row r="42" spans="1:7" x14ac:dyDescent="0.25">
      <c r="A42" s="26" t="s">
        <v>915</v>
      </c>
      <c r="B42" s="40"/>
      <c r="C42" s="26"/>
      <c r="D42" s="26"/>
      <c r="E42" s="26"/>
      <c r="F42" s="26"/>
      <c r="G42" s="26"/>
    </row>
    <row r="43" spans="1:7" x14ac:dyDescent="0.25">
      <c r="A43" s="26" t="s">
        <v>916</v>
      </c>
      <c r="B43" s="40"/>
      <c r="C43" s="26"/>
      <c r="D43" s="26"/>
      <c r="E43" s="26"/>
      <c r="F43" s="26"/>
      <c r="G43" s="26"/>
    </row>
    <row r="44" spans="1:7" x14ac:dyDescent="0.25">
      <c r="A44" s="26" t="s">
        <v>917</v>
      </c>
      <c r="B44" s="40"/>
      <c r="C44" s="26"/>
      <c r="D44" s="26"/>
      <c r="E44" s="26"/>
      <c r="F44" s="26"/>
      <c r="G44" s="26"/>
    </row>
    <row r="45" spans="1:7" x14ac:dyDescent="0.25">
      <c r="A45" s="26" t="s">
        <v>918</v>
      </c>
      <c r="B45" s="40"/>
      <c r="C45" s="26"/>
      <c r="D45" s="26"/>
      <c r="E45" s="26"/>
      <c r="F45" s="26"/>
      <c r="G45" s="26"/>
    </row>
    <row r="46" spans="1:7" x14ac:dyDescent="0.25">
      <c r="A46" s="26" t="s">
        <v>919</v>
      </c>
      <c r="B46" s="40"/>
      <c r="C46" s="26"/>
      <c r="D46" s="26"/>
      <c r="E46" s="26"/>
      <c r="F46" s="26"/>
      <c r="G46" s="26"/>
    </row>
    <row r="47" spans="1:7" x14ac:dyDescent="0.25">
      <c r="A47" s="26" t="s">
        <v>920</v>
      </c>
      <c r="B47" s="40"/>
      <c r="C47" s="26"/>
      <c r="D47" s="26"/>
      <c r="E47" s="26"/>
      <c r="F47" s="26"/>
      <c r="G47" s="26"/>
    </row>
    <row r="48" spans="1:7" x14ac:dyDescent="0.25">
      <c r="A48" s="26" t="s">
        <v>921</v>
      </c>
      <c r="B48" s="40"/>
      <c r="C48" s="26"/>
      <c r="D48" s="26"/>
      <c r="E48" s="26"/>
      <c r="F48" s="26"/>
      <c r="G48" s="26"/>
    </row>
    <row r="49" spans="1:7" x14ac:dyDescent="0.25">
      <c r="A49" s="26" t="s">
        <v>922</v>
      </c>
      <c r="B49" s="40"/>
      <c r="C49" s="26"/>
      <c r="D49" s="26"/>
      <c r="E49" s="26"/>
      <c r="F49" s="26"/>
      <c r="G49" s="26"/>
    </row>
    <row r="50" spans="1:7" x14ac:dyDescent="0.25">
      <c r="A50" s="26" t="s">
        <v>923</v>
      </c>
      <c r="B50" s="40"/>
      <c r="C50" s="26"/>
      <c r="D50" s="26"/>
      <c r="E50" s="26"/>
      <c r="F50" s="26"/>
      <c r="G50" s="26"/>
    </row>
    <row r="51" spans="1:7" x14ac:dyDescent="0.25">
      <c r="A51" s="26" t="s">
        <v>924</v>
      </c>
      <c r="B51" s="40"/>
      <c r="C51" s="26"/>
      <c r="D51" s="26"/>
      <c r="E51" s="26"/>
      <c r="F51" s="26"/>
      <c r="G51" s="26"/>
    </row>
    <row r="52" spans="1:7" x14ac:dyDescent="0.25">
      <c r="A52" s="26" t="s">
        <v>925</v>
      </c>
      <c r="B52" s="40"/>
      <c r="C52" s="26"/>
      <c r="D52" s="26"/>
      <c r="E52" s="26"/>
      <c r="F52" s="26"/>
      <c r="G52" s="26"/>
    </row>
    <row r="53" spans="1:7" x14ac:dyDescent="0.25">
      <c r="A53" s="26" t="s">
        <v>926</v>
      </c>
      <c r="B53" s="40"/>
      <c r="C53" s="26"/>
      <c r="D53" s="26"/>
      <c r="E53" s="26"/>
      <c r="F53" s="26"/>
      <c r="G53" s="26"/>
    </row>
    <row r="54" spans="1:7" x14ac:dyDescent="0.25">
      <c r="A54" s="26" t="s">
        <v>927</v>
      </c>
      <c r="B54" s="40"/>
      <c r="C54" s="26"/>
      <c r="D54" s="26"/>
      <c r="E54" s="26"/>
      <c r="F54" s="26"/>
      <c r="G54" s="26"/>
    </row>
    <row r="55" spans="1:7" x14ac:dyDescent="0.25">
      <c r="A55" s="26" t="s">
        <v>928</v>
      </c>
      <c r="B55" s="40"/>
      <c r="C55" s="26"/>
      <c r="D55" s="26"/>
      <c r="E55" s="26"/>
      <c r="F55" s="26"/>
      <c r="G55" s="26"/>
    </row>
    <row r="56" spans="1:7" x14ac:dyDescent="0.25">
      <c r="A56" s="26" t="s">
        <v>929</v>
      </c>
      <c r="B56" s="40"/>
      <c r="C56" s="26"/>
      <c r="D56" s="26"/>
      <c r="E56" s="26"/>
      <c r="F56" s="26"/>
      <c r="G56" s="26"/>
    </row>
    <row r="57" spans="1:7" x14ac:dyDescent="0.25">
      <c r="A57" s="26" t="s">
        <v>930</v>
      </c>
      <c r="B57" s="40"/>
      <c r="C57" s="26"/>
      <c r="D57" s="26"/>
      <c r="E57" s="26"/>
      <c r="F57" s="26"/>
      <c r="G57" s="26"/>
    </row>
    <row r="58" spans="1:7" x14ac:dyDescent="0.25">
      <c r="A58" s="26" t="s">
        <v>931</v>
      </c>
      <c r="B58" s="40"/>
      <c r="C58" s="26"/>
      <c r="D58" s="26"/>
      <c r="E58" s="26"/>
      <c r="F58" s="26"/>
      <c r="G58" s="26"/>
    </row>
    <row r="59" spans="1:7" x14ac:dyDescent="0.25">
      <c r="A59" s="26" t="s">
        <v>932</v>
      </c>
      <c r="B59" s="40"/>
      <c r="C59" s="26"/>
      <c r="D59" s="26"/>
      <c r="E59" s="26"/>
      <c r="F59" s="26"/>
      <c r="G59" s="26"/>
    </row>
    <row r="60" spans="1:7" hidden="1" outlineLevel="1" x14ac:dyDescent="0.25">
      <c r="A60" s="26" t="s">
        <v>933</v>
      </c>
      <c r="B60" s="40"/>
      <c r="C60" s="26"/>
      <c r="D60" s="26"/>
      <c r="E60" s="40"/>
      <c r="F60" s="40"/>
      <c r="G60" s="40"/>
    </row>
    <row r="61" spans="1:7" hidden="1" outlineLevel="1" x14ac:dyDescent="0.25">
      <c r="A61" s="26" t="s">
        <v>934</v>
      </c>
      <c r="B61" s="40"/>
      <c r="C61" s="26"/>
      <c r="D61" s="26"/>
      <c r="E61" s="40"/>
      <c r="F61" s="40"/>
      <c r="G61" s="40"/>
    </row>
    <row r="62" spans="1:7" hidden="1" outlineLevel="1" x14ac:dyDescent="0.25">
      <c r="A62" s="26" t="s">
        <v>935</v>
      </c>
      <c r="B62" s="40"/>
      <c r="C62" s="26"/>
      <c r="D62" s="26"/>
      <c r="E62" s="40"/>
      <c r="F62" s="40"/>
      <c r="G62" s="40"/>
    </row>
    <row r="63" spans="1:7" hidden="1" outlineLevel="1" x14ac:dyDescent="0.25">
      <c r="A63" s="26" t="s">
        <v>936</v>
      </c>
      <c r="B63" s="40"/>
      <c r="C63" s="26"/>
      <c r="D63" s="26"/>
      <c r="E63" s="40"/>
      <c r="F63" s="40"/>
      <c r="G63" s="40"/>
    </row>
    <row r="64" spans="1:7" hidden="1" outlineLevel="1" x14ac:dyDescent="0.25">
      <c r="A64" s="26" t="s">
        <v>937</v>
      </c>
      <c r="B64" s="40"/>
      <c r="C64" s="26"/>
      <c r="D64" s="26"/>
      <c r="E64" s="40"/>
      <c r="F64" s="40"/>
      <c r="G64" s="40"/>
    </row>
    <row r="65" spans="1:7" hidden="1" outlineLevel="1" x14ac:dyDescent="0.25">
      <c r="A65" s="26" t="s">
        <v>938</v>
      </c>
      <c r="B65" s="40"/>
      <c r="C65" s="26"/>
      <c r="D65" s="26"/>
      <c r="E65" s="40"/>
      <c r="F65" s="40"/>
      <c r="G65" s="40"/>
    </row>
    <row r="66" spans="1:7" hidden="1" outlineLevel="1" x14ac:dyDescent="0.25">
      <c r="A66" s="26" t="s">
        <v>939</v>
      </c>
      <c r="B66" s="40"/>
      <c r="C66" s="26"/>
      <c r="D66" s="26"/>
      <c r="E66" s="40"/>
      <c r="F66" s="40"/>
      <c r="G66" s="40"/>
    </row>
    <row r="67" spans="1:7" hidden="1" outlineLevel="1" x14ac:dyDescent="0.25">
      <c r="A67" s="26" t="s">
        <v>940</v>
      </c>
      <c r="B67" s="40"/>
      <c r="C67" s="26"/>
      <c r="D67" s="26"/>
      <c r="E67" s="40"/>
      <c r="F67" s="40"/>
      <c r="G67" s="40"/>
    </row>
    <row r="68" spans="1:7" hidden="1" outlineLevel="1" x14ac:dyDescent="0.25">
      <c r="A68" s="26" t="s">
        <v>941</v>
      </c>
      <c r="B68" s="40"/>
      <c r="C68" s="26"/>
      <c r="D68" s="26"/>
      <c r="E68" s="40"/>
      <c r="F68" s="40"/>
      <c r="G68" s="40"/>
    </row>
    <row r="69" spans="1:7" hidden="1" outlineLevel="1" x14ac:dyDescent="0.25">
      <c r="A69" s="26" t="s">
        <v>942</v>
      </c>
      <c r="B69" s="40"/>
      <c r="C69" s="26"/>
      <c r="D69" s="26"/>
      <c r="E69" s="40"/>
      <c r="F69" s="40"/>
      <c r="G69" s="40"/>
    </row>
    <row r="70" spans="1:7" hidden="1" outlineLevel="1" x14ac:dyDescent="0.25">
      <c r="A70" s="26" t="s">
        <v>943</v>
      </c>
      <c r="B70" s="40"/>
      <c r="C70" s="26"/>
      <c r="D70" s="26"/>
      <c r="E70" s="40"/>
      <c r="F70" s="40"/>
      <c r="G70" s="40"/>
    </row>
    <row r="71" spans="1:7" hidden="1" outlineLevel="1" x14ac:dyDescent="0.25">
      <c r="A71" s="26" t="s">
        <v>944</v>
      </c>
      <c r="B71" s="40"/>
      <c r="C71" s="26"/>
      <c r="D71" s="26"/>
      <c r="E71" s="40"/>
      <c r="F71" s="40"/>
      <c r="G71" s="40"/>
    </row>
    <row r="72" spans="1:7" hidden="1" outlineLevel="1" x14ac:dyDescent="0.25">
      <c r="A72" s="26" t="s">
        <v>945</v>
      </c>
      <c r="B72" s="40"/>
      <c r="C72" s="26"/>
      <c r="D72" s="26"/>
      <c r="E72" s="40"/>
      <c r="F72" s="40"/>
      <c r="G72" s="40"/>
    </row>
    <row r="73" spans="1:7" ht="18.75" collapsed="1" x14ac:dyDescent="0.25">
      <c r="A73" s="35"/>
      <c r="B73" s="34" t="s">
        <v>864</v>
      </c>
      <c r="C73" s="35"/>
      <c r="D73" s="35"/>
      <c r="E73" s="35"/>
      <c r="F73" s="35"/>
      <c r="G73" s="35"/>
    </row>
    <row r="74" spans="1:7" x14ac:dyDescent="0.25">
      <c r="A74" s="42"/>
      <c r="B74" s="43" t="s">
        <v>520</v>
      </c>
      <c r="C74" s="42" t="s">
        <v>946</v>
      </c>
      <c r="D74" s="42"/>
      <c r="E74" s="45"/>
      <c r="F74" s="45"/>
      <c r="G74" s="45"/>
    </row>
    <row r="75" spans="1:7" x14ac:dyDescent="0.25">
      <c r="A75" s="26" t="s">
        <v>947</v>
      </c>
      <c r="B75" s="26" t="s">
        <v>948</v>
      </c>
      <c r="C75" s="47">
        <v>67.041991062742028</v>
      </c>
      <c r="D75" s="26"/>
      <c r="E75" s="26"/>
      <c r="F75" s="26"/>
      <c r="G75" s="26"/>
    </row>
    <row r="76" spans="1:7" x14ac:dyDescent="0.25">
      <c r="A76" s="26" t="s">
        <v>949</v>
      </c>
      <c r="B76" s="26" t="s">
        <v>950</v>
      </c>
      <c r="C76" s="47">
        <v>139.38720956825401</v>
      </c>
      <c r="D76" s="26"/>
      <c r="E76" s="26"/>
      <c r="F76" s="26"/>
      <c r="G76" s="26"/>
    </row>
    <row r="77" spans="1:7" hidden="1" outlineLevel="1" x14ac:dyDescent="0.25">
      <c r="A77" s="26" t="s">
        <v>951</v>
      </c>
      <c r="B77" s="26"/>
      <c r="C77" s="26"/>
      <c r="D77" s="26"/>
      <c r="E77" s="26"/>
      <c r="F77" s="26"/>
      <c r="G77" s="26"/>
    </row>
    <row r="78" spans="1:7" hidden="1" outlineLevel="1" x14ac:dyDescent="0.25">
      <c r="A78" s="26" t="s">
        <v>952</v>
      </c>
      <c r="B78" s="26"/>
      <c r="C78" s="26"/>
      <c r="D78" s="26"/>
      <c r="E78" s="26"/>
      <c r="F78" s="26"/>
      <c r="G78" s="26"/>
    </row>
    <row r="79" spans="1:7" hidden="1" outlineLevel="1" x14ac:dyDescent="0.25">
      <c r="A79" s="26" t="s">
        <v>953</v>
      </c>
      <c r="B79" s="26"/>
      <c r="C79" s="26"/>
      <c r="D79" s="26"/>
      <c r="E79" s="26"/>
      <c r="F79" s="26"/>
      <c r="G79" s="26"/>
    </row>
    <row r="80" spans="1:7" hidden="1" outlineLevel="1" x14ac:dyDescent="0.25">
      <c r="A80" s="26" t="s">
        <v>954</v>
      </c>
      <c r="B80" s="26"/>
      <c r="C80" s="26"/>
      <c r="D80" s="26"/>
      <c r="E80" s="26"/>
      <c r="F80" s="26"/>
      <c r="G80" s="26"/>
    </row>
    <row r="81" spans="1:7" collapsed="1" x14ac:dyDescent="0.25">
      <c r="A81" s="42"/>
      <c r="B81" s="43" t="s">
        <v>955</v>
      </c>
      <c r="C81" s="42" t="s">
        <v>956</v>
      </c>
      <c r="D81" s="42" t="s">
        <v>957</v>
      </c>
      <c r="E81" s="45" t="s">
        <v>535</v>
      </c>
      <c r="F81" s="45" t="s">
        <v>958</v>
      </c>
      <c r="G81" s="45" t="s">
        <v>959</v>
      </c>
    </row>
    <row r="82" spans="1:7" x14ac:dyDescent="0.25">
      <c r="A82" s="26" t="s">
        <v>960</v>
      </c>
      <c r="B82" s="26" t="s">
        <v>961</v>
      </c>
      <c r="C82" s="26"/>
      <c r="D82" s="26"/>
      <c r="E82" s="263">
        <v>1.8620339426260223E-3</v>
      </c>
      <c r="F82" s="26"/>
      <c r="G82" s="263">
        <v>1.8620339426260223E-3</v>
      </c>
    </row>
    <row r="83" spans="1:7" x14ac:dyDescent="0.25">
      <c r="A83" s="26" t="s">
        <v>962</v>
      </c>
      <c r="B83" s="26" t="s">
        <v>963</v>
      </c>
      <c r="C83" s="26"/>
      <c r="D83" s="26"/>
      <c r="E83" s="263">
        <v>0</v>
      </c>
      <c r="F83" s="26"/>
      <c r="G83" s="263">
        <v>0</v>
      </c>
    </row>
    <row r="84" spans="1:7" x14ac:dyDescent="0.25">
      <c r="A84" s="26" t="s">
        <v>964</v>
      </c>
      <c r="B84" s="26" t="s">
        <v>965</v>
      </c>
      <c r="C84" s="26"/>
      <c r="D84" s="26"/>
      <c r="E84" s="263">
        <v>0</v>
      </c>
      <c r="F84" s="26"/>
      <c r="G84" s="263">
        <v>0</v>
      </c>
    </row>
    <row r="85" spans="1:7" x14ac:dyDescent="0.25">
      <c r="A85" s="26" t="s">
        <v>966</v>
      </c>
      <c r="B85" s="26" t="s">
        <v>967</v>
      </c>
      <c r="C85" s="26"/>
      <c r="D85" s="26"/>
      <c r="E85" s="263">
        <v>0</v>
      </c>
      <c r="F85" s="26"/>
      <c r="G85" s="263">
        <v>0</v>
      </c>
    </row>
    <row r="86" spans="1:7" x14ac:dyDescent="0.25">
      <c r="A86" s="26" t="s">
        <v>968</v>
      </c>
      <c r="B86" s="26" t="s">
        <v>969</v>
      </c>
      <c r="C86" s="26"/>
      <c r="D86" s="26"/>
      <c r="E86" s="263">
        <v>0</v>
      </c>
      <c r="F86" s="26"/>
      <c r="G86" s="263">
        <v>0</v>
      </c>
    </row>
    <row r="87" spans="1:7" hidden="1" outlineLevel="1" x14ac:dyDescent="0.25">
      <c r="A87" s="26" t="s">
        <v>970</v>
      </c>
      <c r="B87" s="26"/>
      <c r="C87" s="26"/>
      <c r="D87" s="26"/>
      <c r="E87" s="26"/>
      <c r="F87" s="26"/>
      <c r="G87" s="26"/>
    </row>
    <row r="88" spans="1:7" hidden="1" outlineLevel="1" x14ac:dyDescent="0.25">
      <c r="A88" s="26" t="s">
        <v>971</v>
      </c>
      <c r="B88" s="26"/>
      <c r="C88" s="26"/>
      <c r="D88" s="26"/>
      <c r="E88" s="26"/>
      <c r="F88" s="26"/>
      <c r="G88" s="26"/>
    </row>
    <row r="89" spans="1:7" hidden="1" outlineLevel="1" x14ac:dyDescent="0.25">
      <c r="A89" s="26" t="s">
        <v>972</v>
      </c>
      <c r="B89" s="26"/>
      <c r="C89" s="26"/>
      <c r="D89" s="26"/>
      <c r="E89" s="26"/>
      <c r="F89" s="26"/>
      <c r="G89" s="26"/>
    </row>
    <row r="90" spans="1:7" hidden="1" outlineLevel="1" x14ac:dyDescent="0.25">
      <c r="A90" s="26" t="s">
        <v>973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97" workbookViewId="0">
      <selection activeCell="F26" sqref="F26"/>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10" width="24.7109375" customWidth="1"/>
  </cols>
  <sheetData>
    <row r="1" spans="1:10" x14ac:dyDescent="0.25">
      <c r="A1" s="107"/>
      <c r="B1" s="108" t="s">
        <v>974</v>
      </c>
      <c r="C1" s="109"/>
      <c r="D1" s="109"/>
      <c r="E1" s="109"/>
      <c r="F1" s="109"/>
      <c r="G1" s="109"/>
      <c r="H1" s="109"/>
      <c r="I1" s="109"/>
      <c r="J1" s="109"/>
    </row>
    <row r="2" spans="1:10" x14ac:dyDescent="0.25">
      <c r="A2" s="110"/>
      <c r="B2" s="111"/>
      <c r="C2" s="111"/>
      <c r="D2" s="111"/>
      <c r="E2" s="111"/>
      <c r="F2" s="111"/>
      <c r="G2" s="111"/>
      <c r="H2" s="111"/>
      <c r="I2" s="111"/>
      <c r="J2" s="111"/>
    </row>
    <row r="3" spans="1:10" x14ac:dyDescent="0.25">
      <c r="A3" s="110"/>
      <c r="B3" s="112" t="s">
        <v>975</v>
      </c>
      <c r="C3" s="113" t="s">
        <v>3</v>
      </c>
      <c r="D3" s="114"/>
      <c r="E3" s="115"/>
      <c r="F3" s="111"/>
      <c r="G3" s="111"/>
      <c r="H3" s="111"/>
      <c r="I3" s="111"/>
      <c r="J3" s="111"/>
    </row>
    <row r="4" spans="1:10" x14ac:dyDescent="0.25">
      <c r="A4" s="110"/>
      <c r="B4" s="112" t="s">
        <v>976</v>
      </c>
      <c r="C4" s="370">
        <v>44804</v>
      </c>
      <c r="D4" s="111" t="s">
        <v>977</v>
      </c>
      <c r="E4" s="111"/>
      <c r="F4" s="111"/>
      <c r="G4" s="111"/>
      <c r="H4" s="111"/>
      <c r="I4" s="111"/>
      <c r="J4" s="111"/>
    </row>
    <row r="5" spans="1:10" x14ac:dyDescent="0.25">
      <c r="A5" s="110"/>
      <c r="B5" s="111"/>
      <c r="C5" s="111"/>
      <c r="D5" s="111"/>
      <c r="E5" s="111"/>
      <c r="F5" s="111"/>
      <c r="G5" s="111"/>
      <c r="H5" s="111"/>
      <c r="I5" s="111"/>
      <c r="J5" s="111"/>
    </row>
    <row r="6" spans="1:10" x14ac:dyDescent="0.25">
      <c r="A6" s="110"/>
      <c r="B6" s="111"/>
      <c r="C6" s="116"/>
      <c r="D6" s="111"/>
      <c r="E6" s="111"/>
      <c r="F6" s="111"/>
      <c r="G6" s="111"/>
      <c r="H6" s="111"/>
      <c r="I6" s="111"/>
      <c r="J6" s="111"/>
    </row>
    <row r="7" spans="1:10" x14ac:dyDescent="0.25">
      <c r="A7" s="117">
        <v>1</v>
      </c>
      <c r="B7" s="108" t="s">
        <v>978</v>
      </c>
      <c r="C7" s="108"/>
      <c r="D7" s="108"/>
      <c r="E7" s="108"/>
      <c r="F7" s="108"/>
      <c r="G7" s="108"/>
      <c r="H7" s="108"/>
      <c r="I7" s="108"/>
      <c r="J7" s="108"/>
    </row>
    <row r="8" spans="1:10" x14ac:dyDescent="0.25">
      <c r="A8" s="110"/>
      <c r="B8" s="111"/>
      <c r="C8" s="111"/>
      <c r="D8" s="111"/>
      <c r="E8" s="111"/>
      <c r="F8" s="111"/>
      <c r="G8" s="111"/>
      <c r="H8" s="111"/>
      <c r="I8" s="111"/>
      <c r="J8" s="111"/>
    </row>
    <row r="9" spans="1:10" x14ac:dyDescent="0.25">
      <c r="A9" s="110"/>
      <c r="B9" s="111"/>
      <c r="C9" s="111"/>
      <c r="D9" s="111"/>
      <c r="E9" s="111"/>
      <c r="F9" s="111"/>
      <c r="G9" s="111"/>
      <c r="H9" s="111"/>
      <c r="I9" s="111"/>
      <c r="J9" s="111"/>
    </row>
    <row r="10" spans="1:10" x14ac:dyDescent="0.25">
      <c r="A10" s="110" t="s">
        <v>979</v>
      </c>
      <c r="B10" s="118" t="s">
        <v>980</v>
      </c>
      <c r="C10" s="119"/>
      <c r="D10" s="119"/>
      <c r="E10" s="120" t="s">
        <v>981</v>
      </c>
      <c r="F10" s="121"/>
      <c r="G10" s="121"/>
      <c r="H10" s="122"/>
      <c r="I10" s="111"/>
      <c r="J10" s="111"/>
    </row>
    <row r="11" spans="1:10" x14ac:dyDescent="0.25">
      <c r="A11" s="110"/>
      <c r="B11" s="123" t="s">
        <v>982</v>
      </c>
      <c r="C11" s="124"/>
      <c r="D11" s="124"/>
      <c r="E11" s="125" t="s">
        <v>981</v>
      </c>
      <c r="F11" s="126"/>
      <c r="G11" s="126"/>
      <c r="H11" s="127"/>
      <c r="I11" s="111"/>
      <c r="J11" s="111"/>
    </row>
    <row r="12" spans="1:10" x14ac:dyDescent="0.25">
      <c r="A12" s="110"/>
      <c r="B12" s="128" t="s">
        <v>983</v>
      </c>
      <c r="C12" s="129"/>
      <c r="D12" s="129"/>
      <c r="E12" s="130" t="s">
        <v>31</v>
      </c>
      <c r="F12" s="131"/>
      <c r="G12" s="131"/>
      <c r="H12" s="132"/>
      <c r="I12" s="111"/>
      <c r="J12" s="111"/>
    </row>
    <row r="13" spans="1:10" x14ac:dyDescent="0.25">
      <c r="A13" s="110"/>
      <c r="B13" s="133"/>
      <c r="C13" s="133"/>
      <c r="D13" s="133"/>
      <c r="E13" s="133"/>
      <c r="F13" s="134"/>
      <c r="G13" s="111"/>
      <c r="H13" s="111"/>
      <c r="I13" s="111"/>
      <c r="J13" s="111"/>
    </row>
    <row r="14" spans="1:10" x14ac:dyDescent="0.25">
      <c r="A14" s="110"/>
      <c r="B14" s="135"/>
      <c r="C14" s="135"/>
      <c r="D14" s="135"/>
      <c r="E14" s="135"/>
      <c r="F14" s="134"/>
      <c r="G14" s="111"/>
      <c r="H14" s="111"/>
      <c r="I14" s="111"/>
      <c r="J14" s="111"/>
    </row>
    <row r="15" spans="1:10" x14ac:dyDescent="0.25">
      <c r="A15" s="110" t="s">
        <v>984</v>
      </c>
      <c r="B15" s="136"/>
      <c r="C15" s="136"/>
      <c r="D15" s="136"/>
      <c r="E15" s="137"/>
      <c r="F15" s="138" t="s">
        <v>985</v>
      </c>
      <c r="G15" s="139" t="s">
        <v>986</v>
      </c>
      <c r="H15" s="140" t="s">
        <v>987</v>
      </c>
      <c r="I15" s="111"/>
      <c r="J15" s="111"/>
    </row>
    <row r="16" spans="1:10" x14ac:dyDescent="0.25">
      <c r="A16" s="110"/>
      <c r="B16" s="141" t="s">
        <v>988</v>
      </c>
      <c r="C16" s="142"/>
      <c r="D16" s="142"/>
      <c r="E16" s="143" t="s">
        <v>989</v>
      </c>
      <c r="F16" s="347" t="s">
        <v>990</v>
      </c>
      <c r="G16" s="348" t="s">
        <v>991</v>
      </c>
      <c r="H16" s="349" t="s">
        <v>992</v>
      </c>
      <c r="I16" s="111"/>
      <c r="J16" s="111"/>
    </row>
    <row r="17" spans="1:10" x14ac:dyDescent="0.25">
      <c r="A17" s="110"/>
      <c r="B17" s="141"/>
      <c r="C17" s="142"/>
      <c r="D17" s="142"/>
      <c r="E17" s="144" t="s">
        <v>993</v>
      </c>
      <c r="F17" s="350" t="s">
        <v>994</v>
      </c>
      <c r="G17" s="348" t="s">
        <v>991</v>
      </c>
      <c r="H17" s="349" t="s">
        <v>992</v>
      </c>
      <c r="I17" s="111"/>
      <c r="J17" s="111"/>
    </row>
    <row r="18" spans="1:10" x14ac:dyDescent="0.25">
      <c r="A18" s="110"/>
      <c r="B18" s="128"/>
      <c r="C18" s="129"/>
      <c r="D18" s="129"/>
      <c r="E18" s="145" t="s">
        <v>995</v>
      </c>
      <c r="F18" s="351" t="s">
        <v>996</v>
      </c>
      <c r="G18" s="352" t="s">
        <v>991</v>
      </c>
      <c r="H18" s="358" t="s">
        <v>992</v>
      </c>
      <c r="I18" s="111"/>
      <c r="J18" s="111"/>
    </row>
    <row r="19" spans="1:10" x14ac:dyDescent="0.25">
      <c r="A19" s="110"/>
      <c r="B19" s="116"/>
      <c r="C19" s="116"/>
      <c r="D19" s="116"/>
      <c r="E19" s="116"/>
      <c r="F19" s="146"/>
      <c r="G19" s="146"/>
      <c r="H19" s="146"/>
      <c r="I19" s="111"/>
      <c r="J19" s="111"/>
    </row>
    <row r="20" spans="1:10" x14ac:dyDescent="0.25">
      <c r="A20" s="110"/>
      <c r="B20" s="116"/>
      <c r="C20" s="116"/>
      <c r="D20" s="116"/>
      <c r="E20" s="116"/>
      <c r="F20" s="146"/>
      <c r="G20" s="146"/>
      <c r="H20" s="146"/>
      <c r="I20" s="111"/>
      <c r="J20" s="111"/>
    </row>
    <row r="21" spans="1:10" x14ac:dyDescent="0.25">
      <c r="A21" s="110" t="s">
        <v>997</v>
      </c>
      <c r="B21" s="111"/>
      <c r="C21" s="111"/>
      <c r="D21" s="111"/>
      <c r="E21" s="147"/>
      <c r="F21" s="148" t="s">
        <v>985</v>
      </c>
      <c r="G21" s="149" t="s">
        <v>998</v>
      </c>
      <c r="H21" s="150" t="s">
        <v>987</v>
      </c>
      <c r="I21" s="111"/>
      <c r="J21" s="111"/>
    </row>
    <row r="22" spans="1:10" x14ac:dyDescent="0.25">
      <c r="A22" s="111"/>
      <c r="B22" s="118" t="s">
        <v>999</v>
      </c>
      <c r="C22" s="119"/>
      <c r="D22" s="119"/>
      <c r="E22" s="151" t="s">
        <v>989</v>
      </c>
      <c r="F22" s="353" t="s">
        <v>1000</v>
      </c>
      <c r="G22" s="354" t="s">
        <v>1000</v>
      </c>
      <c r="H22" s="355" t="s">
        <v>1000</v>
      </c>
      <c r="I22" s="111"/>
      <c r="J22" s="111"/>
    </row>
    <row r="23" spans="1:10" x14ac:dyDescent="0.25">
      <c r="A23" s="110"/>
      <c r="B23" s="141"/>
      <c r="C23" s="142"/>
      <c r="D23" s="142"/>
      <c r="E23" s="144" t="s">
        <v>993</v>
      </c>
      <c r="F23" s="350" t="s">
        <v>1000</v>
      </c>
      <c r="G23" s="348" t="s">
        <v>1000</v>
      </c>
      <c r="H23" s="356" t="s">
        <v>1000</v>
      </c>
      <c r="I23" s="111"/>
      <c r="J23" s="111"/>
    </row>
    <row r="24" spans="1:10" x14ac:dyDescent="0.25">
      <c r="A24" s="110"/>
      <c r="B24" s="128"/>
      <c r="C24" s="129"/>
      <c r="D24" s="129"/>
      <c r="E24" s="145" t="s">
        <v>995</v>
      </c>
      <c r="F24" s="351" t="s">
        <v>1000</v>
      </c>
      <c r="G24" s="357" t="s">
        <v>1000</v>
      </c>
      <c r="H24" s="358" t="s">
        <v>1000</v>
      </c>
      <c r="I24" s="111"/>
      <c r="J24" s="111"/>
    </row>
    <row r="25" spans="1:10" x14ac:dyDescent="0.25">
      <c r="A25" s="110"/>
      <c r="B25" s="116"/>
      <c r="C25" s="116"/>
      <c r="D25" s="116"/>
      <c r="E25" s="116"/>
      <c r="F25" s="152"/>
      <c r="G25" s="152"/>
      <c r="H25" s="152"/>
      <c r="I25" s="111"/>
      <c r="J25" s="111"/>
    </row>
    <row r="26" spans="1:10" x14ac:dyDescent="0.25">
      <c r="A26" s="110"/>
      <c r="B26" s="116"/>
      <c r="C26" s="116"/>
      <c r="D26" s="116"/>
      <c r="E26" s="116"/>
      <c r="F26" s="152"/>
      <c r="G26" s="152"/>
      <c r="H26" s="152"/>
      <c r="I26" s="111"/>
      <c r="J26" s="111"/>
    </row>
    <row r="27" spans="1:10" x14ac:dyDescent="0.25">
      <c r="A27" s="110" t="s">
        <v>1001</v>
      </c>
      <c r="B27" s="118" t="s">
        <v>1002</v>
      </c>
      <c r="C27" s="153"/>
      <c r="D27" s="154">
        <v>0.129</v>
      </c>
      <c r="E27" s="111"/>
      <c r="F27" s="155"/>
      <c r="G27" s="111"/>
      <c r="H27" s="111"/>
      <c r="I27" s="111"/>
      <c r="J27" s="111"/>
    </row>
    <row r="28" spans="1:10" x14ac:dyDescent="0.25">
      <c r="A28" s="110"/>
      <c r="B28" s="128"/>
      <c r="C28" s="156" t="s">
        <v>1003</v>
      </c>
      <c r="D28" s="157">
        <v>44804</v>
      </c>
      <c r="E28" s="111"/>
      <c r="F28" s="111"/>
      <c r="G28" s="111"/>
      <c r="H28" s="111"/>
      <c r="I28" s="111"/>
      <c r="J28" s="111"/>
    </row>
    <row r="29" spans="1:10" x14ac:dyDescent="0.25">
      <c r="A29" s="110"/>
      <c r="B29" s="111"/>
      <c r="C29" s="111"/>
      <c r="D29" s="111"/>
      <c r="E29" s="111"/>
      <c r="F29" s="111"/>
      <c r="G29" s="111"/>
      <c r="H29" s="111"/>
      <c r="I29" s="111"/>
      <c r="J29" s="111"/>
    </row>
    <row r="30" spans="1:10" x14ac:dyDescent="0.25">
      <c r="A30" s="110"/>
      <c r="B30" s="111"/>
      <c r="C30" s="111"/>
      <c r="D30" s="111"/>
      <c r="E30" s="111"/>
      <c r="F30" s="111"/>
      <c r="G30" s="111"/>
      <c r="H30" s="111"/>
      <c r="I30" s="111"/>
      <c r="J30" s="111"/>
    </row>
    <row r="31" spans="1:10" x14ac:dyDescent="0.25">
      <c r="A31" s="117">
        <v>2</v>
      </c>
      <c r="B31" s="108" t="s">
        <v>1004</v>
      </c>
      <c r="C31" s="108"/>
      <c r="D31" s="108"/>
      <c r="E31" s="108"/>
      <c r="F31" s="108"/>
      <c r="G31" s="108"/>
      <c r="H31" s="108"/>
      <c r="I31" s="108"/>
      <c r="J31" s="108"/>
    </row>
    <row r="32" spans="1:10" x14ac:dyDescent="0.25">
      <c r="A32" s="146"/>
      <c r="B32" s="111"/>
      <c r="C32" s="111"/>
      <c r="D32" s="111"/>
      <c r="E32" s="111"/>
      <c r="F32" s="111"/>
      <c r="G32" s="111"/>
      <c r="H32" s="111"/>
      <c r="I32" s="111"/>
      <c r="J32" s="111"/>
    </row>
    <row r="33" spans="1:10" x14ac:dyDescent="0.25">
      <c r="A33" s="146" t="s">
        <v>1005</v>
      </c>
      <c r="B33" s="158" t="s">
        <v>1006</v>
      </c>
      <c r="C33" s="159"/>
      <c r="D33" s="159"/>
      <c r="E33" s="159"/>
      <c r="F33" s="159"/>
      <c r="G33" s="159"/>
      <c r="H33" s="159"/>
      <c r="I33" s="159"/>
      <c r="J33" s="159"/>
    </row>
    <row r="34" spans="1:10" x14ac:dyDescent="0.25">
      <c r="A34" s="146"/>
      <c r="B34" s="158"/>
      <c r="C34" s="159"/>
      <c r="D34" s="159"/>
      <c r="E34" s="159"/>
      <c r="F34" s="159"/>
      <c r="G34" s="159"/>
      <c r="H34" s="159"/>
      <c r="I34" s="159"/>
      <c r="J34" s="159"/>
    </row>
    <row r="35" spans="1:10" x14ac:dyDescent="0.25">
      <c r="A35" s="146"/>
      <c r="B35" s="158"/>
      <c r="C35" s="116"/>
      <c r="D35" s="159"/>
      <c r="E35" s="148" t="s">
        <v>101</v>
      </c>
      <c r="F35" s="150" t="s">
        <v>1007</v>
      </c>
      <c r="G35" s="160"/>
      <c r="H35" s="159"/>
      <c r="I35" s="159"/>
      <c r="J35" s="159"/>
    </row>
    <row r="36" spans="1:10" x14ac:dyDescent="0.25">
      <c r="A36" s="146"/>
      <c r="B36" s="158"/>
      <c r="C36" s="116"/>
      <c r="D36" s="159"/>
      <c r="E36" s="161" t="s">
        <v>1008</v>
      </c>
      <c r="F36" s="162" t="s">
        <v>1009</v>
      </c>
      <c r="G36" s="160"/>
      <c r="H36" s="159"/>
      <c r="I36" s="159"/>
      <c r="J36" s="159"/>
    </row>
    <row r="37" spans="1:10" x14ac:dyDescent="0.25">
      <c r="A37" s="146"/>
      <c r="B37" s="118" t="s">
        <v>1010</v>
      </c>
      <c r="C37" s="163" t="s">
        <v>1011</v>
      </c>
      <c r="D37" s="164"/>
      <c r="E37" s="299">
        <v>16152.247137347314</v>
      </c>
      <c r="F37" s="300">
        <v>804.33540237</v>
      </c>
      <c r="G37" s="165"/>
      <c r="H37" s="111"/>
      <c r="I37" s="111"/>
      <c r="J37" s="111"/>
    </row>
    <row r="38" spans="1:10" x14ac:dyDescent="0.25">
      <c r="A38" s="146"/>
      <c r="B38" s="141"/>
      <c r="C38" s="166" t="s">
        <v>1012</v>
      </c>
      <c r="D38" s="167"/>
      <c r="E38" s="301"/>
      <c r="F38" s="302"/>
      <c r="G38" s="165"/>
      <c r="H38" s="111"/>
      <c r="I38" s="111"/>
      <c r="J38" s="111"/>
    </row>
    <row r="39" spans="1:10" x14ac:dyDescent="0.25">
      <c r="A39" s="146"/>
      <c r="B39" s="141"/>
      <c r="C39" s="166" t="s">
        <v>1013</v>
      </c>
      <c r="D39" s="167"/>
      <c r="E39" s="301"/>
      <c r="F39" s="303"/>
      <c r="G39" s="165"/>
      <c r="H39" s="111"/>
      <c r="I39" s="111"/>
      <c r="J39" s="111"/>
    </row>
    <row r="40" spans="1:10" x14ac:dyDescent="0.25">
      <c r="A40" s="146"/>
      <c r="B40" s="128"/>
      <c r="C40" s="168" t="s">
        <v>1014</v>
      </c>
      <c r="D40" s="169"/>
      <c r="E40" s="304">
        <v>1046.5554337999999</v>
      </c>
      <c r="F40" s="305"/>
      <c r="G40" s="165"/>
      <c r="H40" s="111"/>
      <c r="I40" s="111"/>
      <c r="J40" s="111"/>
    </row>
    <row r="41" spans="1:10" x14ac:dyDescent="0.25">
      <c r="A41" s="146"/>
      <c r="B41" s="170"/>
      <c r="C41" s="171" t="s">
        <v>101</v>
      </c>
      <c r="D41" s="172"/>
      <c r="E41" s="306">
        <f>E37+E40</f>
        <v>17198.802571147313</v>
      </c>
      <c r="F41" s="306">
        <f>F37</f>
        <v>804.33540237</v>
      </c>
      <c r="G41" s="165"/>
      <c r="H41" s="111"/>
      <c r="I41" s="111"/>
      <c r="J41" s="111"/>
    </row>
    <row r="42" spans="1:10" x14ac:dyDescent="0.25">
      <c r="A42" s="146"/>
      <c r="B42" s="111"/>
      <c r="C42" s="111"/>
      <c r="D42" s="111"/>
      <c r="E42" s="111"/>
      <c r="F42" s="111"/>
      <c r="G42" s="111"/>
      <c r="H42" s="111"/>
      <c r="I42" s="111"/>
      <c r="J42" s="111"/>
    </row>
    <row r="43" spans="1:10" x14ac:dyDescent="0.25">
      <c r="A43" s="146"/>
      <c r="B43" s="170" t="s">
        <v>1015</v>
      </c>
      <c r="C43" s="172"/>
      <c r="D43" s="173"/>
      <c r="E43" s="307">
        <v>12720</v>
      </c>
      <c r="F43" s="111"/>
      <c r="G43" s="111"/>
      <c r="H43" s="111"/>
      <c r="I43" s="111"/>
      <c r="J43" s="111"/>
    </row>
    <row r="44" spans="1:10" x14ac:dyDescent="0.25">
      <c r="A44" s="146"/>
      <c r="B44" s="111"/>
      <c r="C44" s="111"/>
      <c r="D44" s="111"/>
      <c r="E44" s="111"/>
      <c r="F44" s="111"/>
      <c r="G44" s="111"/>
      <c r="H44" s="111"/>
      <c r="I44" s="111"/>
      <c r="J44" s="111"/>
    </row>
    <row r="45" spans="1:10" x14ac:dyDescent="0.25">
      <c r="A45" s="146" t="s">
        <v>1016</v>
      </c>
      <c r="B45" s="158" t="s">
        <v>1017</v>
      </c>
      <c r="C45" s="174"/>
      <c r="D45" s="135"/>
      <c r="E45" s="111"/>
      <c r="F45" s="111"/>
      <c r="G45" s="111"/>
      <c r="H45" s="111"/>
      <c r="I45" s="111"/>
      <c r="J45" s="111"/>
    </row>
    <row r="46" spans="1:10" x14ac:dyDescent="0.25">
      <c r="A46" s="146"/>
      <c r="B46" s="135"/>
      <c r="C46" s="174"/>
      <c r="D46" s="135"/>
      <c r="E46" s="111"/>
      <c r="F46" s="111"/>
      <c r="G46" s="111"/>
      <c r="H46" s="111"/>
      <c r="I46" s="111"/>
      <c r="J46" s="111"/>
    </row>
    <row r="47" spans="1:10" x14ac:dyDescent="0.25">
      <c r="A47" s="146"/>
      <c r="B47" s="135"/>
      <c r="C47" s="174"/>
      <c r="D47" s="135"/>
      <c r="E47" s="175" t="s">
        <v>985</v>
      </c>
      <c r="F47" s="139" t="s">
        <v>986</v>
      </c>
      <c r="G47" s="176" t="s">
        <v>987</v>
      </c>
      <c r="H47" s="111"/>
      <c r="I47" s="111"/>
      <c r="J47" s="111"/>
    </row>
    <row r="48" spans="1:10" x14ac:dyDescent="0.25">
      <c r="A48" s="146"/>
      <c r="B48" s="118" t="s">
        <v>1018</v>
      </c>
      <c r="C48" s="119"/>
      <c r="D48" s="151" t="s">
        <v>989</v>
      </c>
      <c r="E48" s="347" t="s">
        <v>1000</v>
      </c>
      <c r="F48" s="359" t="s">
        <v>1000</v>
      </c>
      <c r="G48" s="360" t="s">
        <v>1000</v>
      </c>
      <c r="H48" s="111"/>
      <c r="I48" s="111"/>
      <c r="J48" s="111"/>
    </row>
    <row r="49" spans="1:10" x14ac:dyDescent="0.25">
      <c r="A49" s="146"/>
      <c r="B49" s="141"/>
      <c r="C49" s="142"/>
      <c r="D49" s="144" t="s">
        <v>993</v>
      </c>
      <c r="E49" s="350" t="s">
        <v>1019</v>
      </c>
      <c r="F49" s="348" t="s">
        <v>991</v>
      </c>
      <c r="G49" s="356" t="s">
        <v>992</v>
      </c>
      <c r="H49" s="111"/>
      <c r="I49" s="111"/>
      <c r="J49" s="111"/>
    </row>
    <row r="50" spans="1:10" x14ac:dyDescent="0.25">
      <c r="A50" s="146"/>
      <c r="B50" s="128"/>
      <c r="C50" s="129"/>
      <c r="D50" s="145" t="s">
        <v>995</v>
      </c>
      <c r="E50" s="351" t="s">
        <v>1019</v>
      </c>
      <c r="F50" s="357" t="s">
        <v>991</v>
      </c>
      <c r="G50" s="358" t="s">
        <v>992</v>
      </c>
      <c r="H50" s="111"/>
      <c r="I50" s="111"/>
      <c r="J50" s="111"/>
    </row>
    <row r="51" spans="1:10" x14ac:dyDescent="0.25">
      <c r="A51" s="146"/>
      <c r="B51" s="111"/>
      <c r="C51" s="111"/>
      <c r="D51" s="111"/>
      <c r="E51" s="111"/>
      <c r="F51" s="111"/>
      <c r="G51" s="111"/>
      <c r="H51" s="111"/>
      <c r="I51" s="111"/>
      <c r="J51" s="111"/>
    </row>
    <row r="52" spans="1:10" x14ac:dyDescent="0.25">
      <c r="A52" s="146" t="s">
        <v>1020</v>
      </c>
      <c r="B52" s="158" t="s">
        <v>1021</v>
      </c>
      <c r="C52" s="177"/>
      <c r="D52" s="111"/>
      <c r="E52" s="111"/>
      <c r="F52" s="111"/>
      <c r="G52" s="111"/>
      <c r="H52" s="111"/>
      <c r="I52" s="111"/>
      <c r="J52" s="111"/>
    </row>
    <row r="53" spans="1:10" x14ac:dyDescent="0.25">
      <c r="A53" s="178"/>
      <c r="B53" s="177"/>
      <c r="C53" s="177"/>
      <c r="D53" s="111"/>
      <c r="E53" s="111"/>
      <c r="F53" s="111"/>
      <c r="G53" s="111"/>
      <c r="H53" s="111"/>
      <c r="I53" s="111"/>
      <c r="J53" s="111"/>
    </row>
    <row r="54" spans="1:10" x14ac:dyDescent="0.25">
      <c r="A54" s="146"/>
      <c r="B54" s="179" t="s">
        <v>1022</v>
      </c>
      <c r="C54" s="172"/>
      <c r="D54" s="173"/>
      <c r="E54" s="140" t="s">
        <v>1023</v>
      </c>
      <c r="F54" s="111"/>
      <c r="G54" s="111"/>
      <c r="H54" s="111"/>
      <c r="I54" s="111"/>
      <c r="J54" s="111"/>
    </row>
    <row r="55" spans="1:10" x14ac:dyDescent="0.25">
      <c r="A55" s="146"/>
      <c r="B55" s="123" t="s">
        <v>1024</v>
      </c>
      <c r="C55" s="124"/>
      <c r="D55" s="180"/>
      <c r="E55" s="308">
        <v>282.61226808999999</v>
      </c>
      <c r="F55" s="111"/>
      <c r="G55" s="111"/>
      <c r="H55" s="111"/>
      <c r="I55" s="111"/>
      <c r="J55" s="111"/>
    </row>
    <row r="56" spans="1:10" x14ac:dyDescent="0.25">
      <c r="A56" s="146"/>
      <c r="B56" s="123" t="s">
        <v>1025</v>
      </c>
      <c r="C56" s="124"/>
      <c r="D56" s="180"/>
      <c r="E56" s="308"/>
      <c r="F56" s="181"/>
      <c r="G56" s="182"/>
      <c r="H56" s="111"/>
      <c r="I56" s="111"/>
      <c r="J56" s="111"/>
    </row>
    <row r="57" spans="1:10" x14ac:dyDescent="0.25">
      <c r="A57" s="146"/>
      <c r="B57" s="183" t="s">
        <v>1026</v>
      </c>
      <c r="C57" s="184"/>
      <c r="D57" s="185"/>
      <c r="E57" s="309">
        <f>E58-E55</f>
        <v>930.31704791999869</v>
      </c>
      <c r="F57" s="181"/>
      <c r="G57" s="182"/>
      <c r="H57" s="111"/>
      <c r="I57" s="111"/>
      <c r="J57" s="111"/>
    </row>
    <row r="58" spans="1:10" x14ac:dyDescent="0.25">
      <c r="A58" s="146"/>
      <c r="B58" s="170"/>
      <c r="C58" s="172"/>
      <c r="D58" s="186" t="s">
        <v>1027</v>
      </c>
      <c r="E58" s="310">
        <f>E62-E61</f>
        <v>1212.9293160099987</v>
      </c>
      <c r="F58" s="181"/>
      <c r="G58" s="182"/>
      <c r="H58" s="111"/>
      <c r="I58" s="111"/>
      <c r="J58" s="111"/>
    </row>
    <row r="59" spans="1:10" x14ac:dyDescent="0.25">
      <c r="A59" s="146"/>
      <c r="B59" s="187" t="s">
        <v>1015</v>
      </c>
      <c r="C59" s="188"/>
      <c r="D59" s="189"/>
      <c r="E59" s="311">
        <v>12755.46143279</v>
      </c>
      <c r="F59" s="181"/>
      <c r="G59" s="182"/>
      <c r="H59" s="111"/>
      <c r="I59" s="111"/>
      <c r="J59" s="111"/>
    </row>
    <row r="60" spans="1:10" x14ac:dyDescent="0.25">
      <c r="A60" s="146"/>
      <c r="B60" s="190" t="s">
        <v>1028</v>
      </c>
      <c r="C60" s="191"/>
      <c r="D60" s="192"/>
      <c r="E60" s="312">
        <v>3.2661388800000002</v>
      </c>
      <c r="F60" s="181"/>
      <c r="G60" s="182"/>
      <c r="H60" s="111"/>
      <c r="I60" s="111"/>
      <c r="J60" s="111"/>
    </row>
    <row r="61" spans="1:10" x14ac:dyDescent="0.25">
      <c r="A61" s="146"/>
      <c r="B61" s="170"/>
      <c r="C61" s="172"/>
      <c r="D61" s="186" t="s">
        <v>1029</v>
      </c>
      <c r="E61" s="310">
        <f>E59+E60</f>
        <v>12758.727571670001</v>
      </c>
      <c r="F61" s="181"/>
      <c r="G61" s="182"/>
      <c r="H61" s="111"/>
      <c r="I61" s="111"/>
      <c r="J61" s="111"/>
    </row>
    <row r="62" spans="1:10" x14ac:dyDescent="0.25">
      <c r="A62" s="146"/>
      <c r="B62" s="179" t="s">
        <v>1030</v>
      </c>
      <c r="C62" s="172"/>
      <c r="D62" s="173"/>
      <c r="E62" s="310">
        <v>13971.656887679999</v>
      </c>
      <c r="F62" s="181"/>
      <c r="G62" s="182"/>
      <c r="H62" s="111"/>
      <c r="I62" s="111"/>
      <c r="J62" s="111"/>
    </row>
    <row r="63" spans="1:10" x14ac:dyDescent="0.25">
      <c r="A63" s="193"/>
      <c r="B63" s="194"/>
      <c r="C63" s="2"/>
      <c r="D63" s="2"/>
      <c r="E63" s="195"/>
      <c r="F63" s="196"/>
      <c r="G63" s="196"/>
      <c r="H63" s="2"/>
      <c r="I63" s="2"/>
      <c r="J63" s="2"/>
    </row>
    <row r="64" spans="1:10" x14ac:dyDescent="0.25">
      <c r="A64" s="146"/>
      <c r="B64" s="111"/>
      <c r="C64" s="111"/>
      <c r="D64" s="111"/>
      <c r="E64" s="111"/>
      <c r="F64" s="181"/>
      <c r="G64" s="182"/>
      <c r="H64" s="111"/>
      <c r="I64" s="111"/>
      <c r="J64" s="111"/>
    </row>
    <row r="65" spans="1:10" x14ac:dyDescent="0.25">
      <c r="A65" s="117">
        <v>3</v>
      </c>
      <c r="B65" s="108" t="s">
        <v>1031</v>
      </c>
      <c r="C65" s="108"/>
      <c r="D65" s="108"/>
      <c r="E65" s="108"/>
      <c r="F65" s="108"/>
      <c r="G65" s="108"/>
      <c r="H65" s="108"/>
      <c r="I65" s="108"/>
      <c r="J65" s="108"/>
    </row>
    <row r="66" spans="1:10" x14ac:dyDescent="0.25">
      <c r="A66" s="197"/>
      <c r="B66" s="174"/>
      <c r="C66" s="174"/>
      <c r="D66" s="174"/>
      <c r="E66" s="174"/>
      <c r="F66" s="174"/>
      <c r="G66" s="174"/>
      <c r="H66" s="174"/>
      <c r="I66" s="198"/>
      <c r="J66" s="174"/>
    </row>
    <row r="67" spans="1:10" x14ac:dyDescent="0.25">
      <c r="A67" s="110" t="s">
        <v>1032</v>
      </c>
      <c r="B67" s="158" t="s">
        <v>1033</v>
      </c>
      <c r="C67" s="111"/>
      <c r="D67" s="111"/>
      <c r="E67" s="111"/>
      <c r="F67" s="111"/>
      <c r="G67" s="111"/>
      <c r="H67" s="111"/>
      <c r="I67" s="199"/>
      <c r="J67" s="111"/>
    </row>
    <row r="68" spans="1:10" x14ac:dyDescent="0.25">
      <c r="A68" s="110"/>
      <c r="B68" s="111"/>
      <c r="C68" s="111"/>
      <c r="D68" s="111"/>
      <c r="E68" s="111"/>
      <c r="F68" s="111"/>
      <c r="G68" s="111"/>
      <c r="H68" s="111"/>
      <c r="I68" s="199"/>
      <c r="J68" s="111"/>
    </row>
    <row r="69" spans="1:10" x14ac:dyDescent="0.25">
      <c r="A69" s="110"/>
      <c r="B69" s="200"/>
      <c r="C69" s="200"/>
      <c r="D69" s="201" t="s">
        <v>1034</v>
      </c>
      <c r="E69" s="201" t="s">
        <v>1035</v>
      </c>
      <c r="F69" s="140" t="s">
        <v>1036</v>
      </c>
      <c r="G69" s="111"/>
      <c r="H69" s="111"/>
      <c r="I69" s="199"/>
      <c r="J69" s="111"/>
    </row>
    <row r="70" spans="1:10" x14ac:dyDescent="0.25">
      <c r="A70" s="110"/>
      <c r="B70" s="141" t="s">
        <v>1037</v>
      </c>
      <c r="C70" s="142"/>
      <c r="D70" s="313">
        <v>5.8327906351356207</v>
      </c>
      <c r="E70" s="313">
        <v>6.274607383670916</v>
      </c>
      <c r="F70" s="202" t="s">
        <v>1038</v>
      </c>
      <c r="G70" s="203"/>
      <c r="H70" s="111"/>
      <c r="I70" s="199"/>
      <c r="J70" s="111"/>
    </row>
    <row r="71" spans="1:10" x14ac:dyDescent="0.25">
      <c r="A71" s="110"/>
      <c r="B71" s="123" t="s">
        <v>1039</v>
      </c>
      <c r="C71" s="124"/>
      <c r="D71" s="314"/>
      <c r="E71" s="314"/>
      <c r="F71" s="204"/>
      <c r="G71" s="111"/>
      <c r="H71" s="111"/>
      <c r="I71" s="199"/>
      <c r="J71" s="111"/>
    </row>
    <row r="72" spans="1:10" x14ac:dyDescent="0.25">
      <c r="A72" s="110"/>
      <c r="B72" s="123" t="s">
        <v>1040</v>
      </c>
      <c r="C72" s="205"/>
      <c r="D72" s="314"/>
      <c r="E72" s="314"/>
      <c r="F72" s="206"/>
      <c r="G72" s="111"/>
      <c r="H72" s="111"/>
      <c r="I72" s="199"/>
      <c r="J72" s="111"/>
    </row>
    <row r="73" spans="1:10" x14ac:dyDescent="0.25">
      <c r="A73" s="110"/>
      <c r="B73" s="141" t="s">
        <v>1014</v>
      </c>
      <c r="C73" s="142"/>
      <c r="D73" s="315">
        <f>E73</f>
        <v>2.1737978959600526E-2</v>
      </c>
      <c r="E73" s="315">
        <v>2.1737978959600526E-2</v>
      </c>
      <c r="F73" s="207" t="s">
        <v>1041</v>
      </c>
      <c r="G73" s="116"/>
      <c r="H73" s="111"/>
      <c r="I73" s="199"/>
      <c r="J73" s="111"/>
    </row>
    <row r="74" spans="1:10" x14ac:dyDescent="0.25">
      <c r="A74" s="110"/>
      <c r="B74" s="170"/>
      <c r="C74" s="171" t="s">
        <v>1042</v>
      </c>
      <c r="D74" s="316">
        <v>5.4791852775381455</v>
      </c>
      <c r="E74" s="316">
        <v>5.894117263776141</v>
      </c>
      <c r="F74" s="208"/>
      <c r="G74" s="111"/>
      <c r="H74" s="111"/>
      <c r="I74" s="199"/>
      <c r="J74" s="111"/>
    </row>
    <row r="75" spans="1:10" x14ac:dyDescent="0.25">
      <c r="A75" s="110"/>
      <c r="B75" s="136"/>
      <c r="C75" s="209"/>
      <c r="D75" s="136"/>
      <c r="E75" s="136"/>
      <c r="F75" s="210"/>
      <c r="G75" s="111"/>
      <c r="H75" s="111"/>
      <c r="I75" s="199"/>
      <c r="J75" s="111"/>
    </row>
    <row r="76" spans="1:10" x14ac:dyDescent="0.25">
      <c r="A76" s="110"/>
      <c r="B76" s="170"/>
      <c r="C76" s="171" t="s">
        <v>1043</v>
      </c>
      <c r="D76" s="266">
        <f>E76</f>
        <v>5.2760154612159331</v>
      </c>
      <c r="E76" s="266">
        <v>5.2760154612159331</v>
      </c>
      <c r="F76" s="208" t="s">
        <v>1041</v>
      </c>
      <c r="G76" s="111"/>
      <c r="H76" s="111"/>
      <c r="I76" s="199"/>
      <c r="J76" s="111"/>
    </row>
    <row r="77" spans="1:10" x14ac:dyDescent="0.25">
      <c r="A77" s="110"/>
      <c r="B77" s="111"/>
      <c r="C77" s="111"/>
      <c r="D77" s="111"/>
      <c r="E77" s="111"/>
      <c r="F77" s="111"/>
      <c r="G77" s="111"/>
      <c r="H77" s="116"/>
      <c r="I77" s="211"/>
      <c r="J77" s="211"/>
    </row>
    <row r="78" spans="1:10" x14ac:dyDescent="0.25">
      <c r="A78" s="110" t="s">
        <v>1044</v>
      </c>
      <c r="B78" s="158" t="s">
        <v>1045</v>
      </c>
      <c r="C78" s="111"/>
      <c r="D78" s="111"/>
      <c r="E78" s="111"/>
      <c r="F78" s="111"/>
      <c r="G78" s="111"/>
      <c r="H78" s="111"/>
      <c r="I78" s="111"/>
      <c r="J78" s="111"/>
    </row>
    <row r="79" spans="1:10" x14ac:dyDescent="0.25">
      <c r="A79" s="110"/>
      <c r="B79" s="111"/>
      <c r="C79" s="111"/>
      <c r="D79" s="111"/>
      <c r="E79" s="111"/>
      <c r="F79" s="111"/>
      <c r="G79" s="111"/>
      <c r="H79" s="111"/>
      <c r="I79" s="111"/>
      <c r="J79" s="111"/>
    </row>
    <row r="80" spans="1:10" x14ac:dyDescent="0.25">
      <c r="A80" s="110"/>
      <c r="B80" s="131"/>
      <c r="C80" s="132"/>
      <c r="D80" s="138" t="s">
        <v>1046</v>
      </c>
      <c r="E80" s="139" t="s">
        <v>121</v>
      </c>
      <c r="F80" s="212" t="s">
        <v>123</v>
      </c>
      <c r="G80" s="139" t="s">
        <v>125</v>
      </c>
      <c r="H80" s="139" t="s">
        <v>127</v>
      </c>
      <c r="I80" s="139" t="s">
        <v>129</v>
      </c>
      <c r="J80" s="140" t="s">
        <v>131</v>
      </c>
    </row>
    <row r="81" spans="1:10" x14ac:dyDescent="0.25">
      <c r="A81" s="110"/>
      <c r="B81" s="141" t="s">
        <v>1037</v>
      </c>
      <c r="C81" s="213"/>
      <c r="D81" s="267">
        <v>1986.4148524920456</v>
      </c>
      <c r="E81" s="268">
        <v>1816.8487809473907</v>
      </c>
      <c r="F81" s="269">
        <v>1715.2936925548254</v>
      </c>
      <c r="G81" s="270">
        <v>1557.2053433671263</v>
      </c>
      <c r="H81" s="268">
        <v>1366.5233534780746</v>
      </c>
      <c r="I81" s="270">
        <v>4772.5220028236508</v>
      </c>
      <c r="J81" s="271">
        <v>2937.4391116841989</v>
      </c>
    </row>
    <row r="82" spans="1:10" x14ac:dyDescent="0.25">
      <c r="A82" s="110"/>
      <c r="B82" s="123" t="s">
        <v>1039</v>
      </c>
      <c r="C82" s="180"/>
      <c r="D82" s="272"/>
      <c r="E82" s="273"/>
      <c r="F82" s="274"/>
      <c r="G82" s="275"/>
      <c r="H82" s="273"/>
      <c r="I82" s="275"/>
      <c r="J82" s="276"/>
    </row>
    <row r="83" spans="1:10" x14ac:dyDescent="0.25">
      <c r="A83" s="110"/>
      <c r="B83" s="123" t="s">
        <v>1040</v>
      </c>
      <c r="C83" s="180"/>
      <c r="D83" s="272"/>
      <c r="E83" s="273"/>
      <c r="F83" s="274"/>
      <c r="G83" s="275"/>
      <c r="H83" s="273"/>
      <c r="I83" s="275"/>
      <c r="J83" s="276"/>
    </row>
    <row r="84" spans="1:10" x14ac:dyDescent="0.25">
      <c r="A84" s="110"/>
      <c r="B84" s="141" t="s">
        <v>1014</v>
      </c>
      <c r="C84" s="213"/>
      <c r="D84" s="277">
        <f>E40</f>
        <v>1046.5554337999999</v>
      </c>
      <c r="E84" s="278"/>
      <c r="F84" s="278"/>
      <c r="G84" s="278"/>
      <c r="H84" s="278"/>
      <c r="I84" s="278"/>
      <c r="J84" s="279"/>
    </row>
    <row r="85" spans="1:10" x14ac:dyDescent="0.25">
      <c r="A85" s="110"/>
      <c r="B85" s="170"/>
      <c r="C85" s="214" t="s">
        <v>1047</v>
      </c>
      <c r="D85" s="280">
        <f>D81+D84</f>
        <v>3032.9702862920458</v>
      </c>
      <c r="E85" s="281">
        <f>E81</f>
        <v>1816.8487809473907</v>
      </c>
      <c r="F85" s="281">
        <f t="shared" ref="F85:I85" si="0">F81</f>
        <v>1715.2936925548254</v>
      </c>
      <c r="G85" s="281">
        <f t="shared" si="0"/>
        <v>1557.2053433671263</v>
      </c>
      <c r="H85" s="281">
        <f t="shared" si="0"/>
        <v>1366.5233534780746</v>
      </c>
      <c r="I85" s="281">
        <f t="shared" si="0"/>
        <v>4772.5220028236508</v>
      </c>
      <c r="J85" s="284">
        <f>J81</f>
        <v>2937.4391116841989</v>
      </c>
    </row>
    <row r="86" spans="1:10" x14ac:dyDescent="0.25">
      <c r="A86" s="110"/>
      <c r="B86" s="136"/>
      <c r="C86" s="215"/>
      <c r="D86" s="216"/>
      <c r="E86" s="216"/>
      <c r="F86" s="216"/>
      <c r="G86" s="216"/>
      <c r="H86" s="216"/>
      <c r="I86" s="216"/>
      <c r="J86" s="216"/>
    </row>
    <row r="87" spans="1:10" x14ac:dyDescent="0.25">
      <c r="A87" s="110"/>
      <c r="B87" s="128"/>
      <c r="C87" s="217" t="s">
        <v>1048</v>
      </c>
      <c r="D87" s="285">
        <f>D98</f>
        <v>1000</v>
      </c>
      <c r="E87" s="285">
        <f t="shared" ref="E87:I87" si="1">E98</f>
        <v>3070</v>
      </c>
      <c r="F87" s="285">
        <f t="shared" si="1"/>
        <v>1000</v>
      </c>
      <c r="G87" s="285">
        <f t="shared" si="1"/>
        <v>1000</v>
      </c>
      <c r="H87" s="285">
        <f t="shared" si="1"/>
        <v>1000</v>
      </c>
      <c r="I87" s="285">
        <f t="shared" si="1"/>
        <v>3900</v>
      </c>
      <c r="J87" s="286">
        <f>J98</f>
        <v>1750</v>
      </c>
    </row>
    <row r="88" spans="1:10" x14ac:dyDescent="0.25">
      <c r="A88" s="110"/>
      <c r="B88" s="111"/>
      <c r="C88" s="111"/>
      <c r="D88" s="111"/>
      <c r="E88" s="111"/>
      <c r="F88" s="111"/>
      <c r="G88" s="111"/>
      <c r="H88" s="111"/>
      <c r="I88" s="111"/>
      <c r="J88" s="111"/>
    </row>
    <row r="89" spans="1:10" x14ac:dyDescent="0.25">
      <c r="A89" s="110" t="s">
        <v>1049</v>
      </c>
      <c r="B89" s="158" t="s">
        <v>1050</v>
      </c>
      <c r="C89" s="111"/>
      <c r="D89" s="111"/>
      <c r="E89" s="111"/>
      <c r="F89" s="111"/>
      <c r="G89" s="111"/>
      <c r="H89" s="111"/>
      <c r="I89" s="111"/>
      <c r="J89" s="111"/>
    </row>
    <row r="90" spans="1:10" x14ac:dyDescent="0.25">
      <c r="A90" s="110"/>
      <c r="B90" s="111"/>
      <c r="C90" s="111"/>
      <c r="D90" s="218"/>
      <c r="E90" s="111"/>
      <c r="F90" s="111"/>
      <c r="G90" s="111"/>
      <c r="H90" s="111"/>
      <c r="I90" s="111"/>
      <c r="J90" s="111"/>
    </row>
    <row r="91" spans="1:10" x14ac:dyDescent="0.25">
      <c r="A91" s="110"/>
      <c r="B91" s="131"/>
      <c r="C91" s="132"/>
      <c r="D91" s="138" t="s">
        <v>119</v>
      </c>
      <c r="E91" s="139" t="s">
        <v>121</v>
      </c>
      <c r="F91" s="212" t="s">
        <v>123</v>
      </c>
      <c r="G91" s="219" t="s">
        <v>125</v>
      </c>
      <c r="H91" s="139" t="s">
        <v>127</v>
      </c>
      <c r="I91" s="212" t="s">
        <v>129</v>
      </c>
      <c r="J91" s="176" t="s">
        <v>131</v>
      </c>
    </row>
    <row r="92" spans="1:10" x14ac:dyDescent="0.25">
      <c r="A92" s="110"/>
      <c r="B92" s="141" t="s">
        <v>1037</v>
      </c>
      <c r="C92" s="213"/>
      <c r="D92" s="267">
        <v>1773.6110382250361</v>
      </c>
      <c r="E92" s="268">
        <v>1655.8447721482289</v>
      </c>
      <c r="F92" s="269">
        <v>1602.63793080653</v>
      </c>
      <c r="G92" s="270">
        <v>1485.85582382453</v>
      </c>
      <c r="H92" s="268">
        <v>1327.566092854086</v>
      </c>
      <c r="I92" s="270">
        <v>4896.9633946355034</v>
      </c>
      <c r="J92" s="271">
        <v>3409.7680848534001</v>
      </c>
    </row>
    <row r="93" spans="1:10" x14ac:dyDescent="0.25">
      <c r="A93" s="110"/>
      <c r="B93" s="123" t="s">
        <v>1039</v>
      </c>
      <c r="C93" s="180"/>
      <c r="D93" s="287"/>
      <c r="E93" s="288"/>
      <c r="F93" s="289"/>
      <c r="G93" s="290"/>
      <c r="H93" s="288"/>
      <c r="I93" s="290"/>
      <c r="J93" s="291"/>
    </row>
    <row r="94" spans="1:10" x14ac:dyDescent="0.25">
      <c r="A94" s="110"/>
      <c r="B94" s="123" t="s">
        <v>1040</v>
      </c>
      <c r="C94" s="180"/>
      <c r="D94" s="287"/>
      <c r="E94" s="288"/>
      <c r="F94" s="289"/>
      <c r="G94" s="290"/>
      <c r="H94" s="288"/>
      <c r="I94" s="290"/>
      <c r="J94" s="291"/>
    </row>
    <row r="95" spans="1:10" x14ac:dyDescent="0.25">
      <c r="A95" s="110"/>
      <c r="B95" s="141" t="s">
        <v>1014</v>
      </c>
      <c r="C95" s="213"/>
      <c r="D95" s="287">
        <f>E40</f>
        <v>1046.5554337999999</v>
      </c>
      <c r="E95" s="288"/>
      <c r="F95" s="289"/>
      <c r="G95" s="290"/>
      <c r="H95" s="288"/>
      <c r="I95" s="290"/>
      <c r="J95" s="291"/>
    </row>
    <row r="96" spans="1:10" x14ac:dyDescent="0.25">
      <c r="A96" s="110"/>
      <c r="B96" s="170"/>
      <c r="C96" s="214" t="s">
        <v>1051</v>
      </c>
      <c r="D96" s="280">
        <f>D92+D95</f>
        <v>2820.166472025036</v>
      </c>
      <c r="E96" s="281">
        <f>E92</f>
        <v>1655.8447721482289</v>
      </c>
      <c r="F96" s="281">
        <f t="shared" ref="F96:I96" si="2">F92</f>
        <v>1602.63793080653</v>
      </c>
      <c r="G96" s="281">
        <f t="shared" si="2"/>
        <v>1485.85582382453</v>
      </c>
      <c r="H96" s="281">
        <f t="shared" si="2"/>
        <v>1327.566092854086</v>
      </c>
      <c r="I96" s="281">
        <f t="shared" si="2"/>
        <v>4896.9633946355034</v>
      </c>
      <c r="J96" s="284">
        <f>J92</f>
        <v>3409.7680848534001</v>
      </c>
    </row>
    <row r="97" spans="1:10" x14ac:dyDescent="0.25">
      <c r="A97" s="110"/>
      <c r="B97" s="136"/>
      <c r="C97" s="215"/>
      <c r="D97" s="220"/>
      <c r="E97" s="220"/>
      <c r="F97" s="220"/>
      <c r="G97" s="220"/>
      <c r="H97" s="220"/>
      <c r="I97" s="220"/>
      <c r="J97" s="220"/>
    </row>
    <row r="98" spans="1:10" x14ac:dyDescent="0.25">
      <c r="A98" s="110"/>
      <c r="B98" s="221"/>
      <c r="C98" s="217" t="s">
        <v>1052</v>
      </c>
      <c r="D98" s="280">
        <v>1000</v>
      </c>
      <c r="E98" s="281">
        <v>3070</v>
      </c>
      <c r="F98" s="282">
        <v>1000</v>
      </c>
      <c r="G98" s="283">
        <v>1000</v>
      </c>
      <c r="H98" s="281">
        <v>1000</v>
      </c>
      <c r="I98" s="283">
        <v>3900</v>
      </c>
      <c r="J98" s="284">
        <v>1750</v>
      </c>
    </row>
    <row r="99" spans="1:10" x14ac:dyDescent="0.25">
      <c r="A99" s="110"/>
      <c r="B99" s="222"/>
      <c r="C99" s="223" t="s">
        <v>1053</v>
      </c>
      <c r="D99" s="288">
        <v>1000</v>
      </c>
      <c r="E99" s="288">
        <v>70</v>
      </c>
      <c r="F99" s="288">
        <v>0</v>
      </c>
      <c r="G99" s="288">
        <v>0</v>
      </c>
      <c r="H99" s="288">
        <v>0</v>
      </c>
      <c r="I99" s="288">
        <v>600</v>
      </c>
      <c r="J99" s="291">
        <v>0</v>
      </c>
    </row>
    <row r="100" spans="1:10" x14ac:dyDescent="0.25">
      <c r="A100" s="110"/>
      <c r="B100" s="224"/>
      <c r="C100" s="225" t="s">
        <v>1054</v>
      </c>
      <c r="D100" s="292">
        <f>D98-D99</f>
        <v>0</v>
      </c>
      <c r="E100" s="292">
        <f t="shared" ref="E100:I100" si="3">E98-E99</f>
        <v>3000</v>
      </c>
      <c r="F100" s="292">
        <f t="shared" si="3"/>
        <v>1000</v>
      </c>
      <c r="G100" s="292">
        <f t="shared" si="3"/>
        <v>1000</v>
      </c>
      <c r="H100" s="292">
        <f t="shared" si="3"/>
        <v>1000</v>
      </c>
      <c r="I100" s="292">
        <f t="shared" si="3"/>
        <v>3300</v>
      </c>
      <c r="J100" s="293">
        <f>J98-J99</f>
        <v>1750</v>
      </c>
    </row>
    <row r="101" spans="1:10" x14ac:dyDescent="0.25">
      <c r="A101" s="110"/>
      <c r="B101" s="111"/>
      <c r="C101" s="111"/>
      <c r="D101" s="111"/>
      <c r="E101" s="111"/>
      <c r="F101" s="111"/>
      <c r="G101" s="111"/>
      <c r="H101" s="111"/>
      <c r="I101" s="111"/>
      <c r="J101" s="111"/>
    </row>
    <row r="102" spans="1:10" x14ac:dyDescent="0.25">
      <c r="A102" s="110" t="s">
        <v>1055</v>
      </c>
      <c r="B102" s="158" t="s">
        <v>1056</v>
      </c>
      <c r="C102" s="111"/>
      <c r="D102" s="111"/>
      <c r="E102" s="111"/>
      <c r="F102" s="111"/>
      <c r="G102" s="111"/>
      <c r="H102" s="111"/>
      <c r="I102" s="111"/>
      <c r="J102" s="111"/>
    </row>
    <row r="103" spans="1:10" x14ac:dyDescent="0.25">
      <c r="A103" s="110"/>
      <c r="B103" s="111"/>
      <c r="C103" s="111"/>
      <c r="D103" s="111"/>
      <c r="E103" s="111"/>
      <c r="F103" s="111"/>
      <c r="G103" s="111"/>
      <c r="H103" s="111"/>
      <c r="I103" s="111"/>
      <c r="J103" s="111"/>
    </row>
    <row r="104" spans="1:10" x14ac:dyDescent="0.25">
      <c r="A104" s="110"/>
      <c r="B104" s="111"/>
      <c r="C104" s="111"/>
      <c r="D104" s="175" t="s">
        <v>533</v>
      </c>
      <c r="E104" s="140" t="s">
        <v>1057</v>
      </c>
      <c r="F104" s="111"/>
      <c r="G104" s="111"/>
      <c r="H104" s="111"/>
      <c r="I104" s="111"/>
      <c r="J104" s="111"/>
    </row>
    <row r="105" spans="1:10" x14ac:dyDescent="0.25">
      <c r="A105" s="110"/>
      <c r="B105" s="379" t="s">
        <v>1058</v>
      </c>
      <c r="C105" s="151" t="s">
        <v>1059</v>
      </c>
      <c r="D105" s="294">
        <v>1370</v>
      </c>
      <c r="E105" s="296">
        <v>2.1821167883211676</v>
      </c>
      <c r="F105" s="111"/>
      <c r="G105" s="111"/>
      <c r="H105" s="111"/>
      <c r="I105" s="111"/>
      <c r="J105" s="111"/>
    </row>
    <row r="106" spans="1:10" x14ac:dyDescent="0.25">
      <c r="A106" s="110"/>
      <c r="B106" s="380"/>
      <c r="C106" s="226" t="s">
        <v>1060</v>
      </c>
      <c r="D106" s="295"/>
      <c r="E106" s="297"/>
      <c r="F106" s="111"/>
      <c r="G106" s="111"/>
      <c r="H106" s="111"/>
      <c r="I106" s="111"/>
      <c r="J106" s="111"/>
    </row>
    <row r="107" spans="1:10" x14ac:dyDescent="0.25">
      <c r="A107" s="110"/>
      <c r="B107" s="111"/>
      <c r="C107" s="111"/>
      <c r="D107" s="111"/>
      <c r="E107" s="111"/>
      <c r="F107" s="111"/>
      <c r="G107" s="111"/>
      <c r="H107" s="111"/>
      <c r="I107" s="111"/>
      <c r="J107" s="111"/>
    </row>
    <row r="108" spans="1:10" x14ac:dyDescent="0.25">
      <c r="A108" s="110"/>
      <c r="B108" s="379" t="s">
        <v>1061</v>
      </c>
      <c r="C108" s="151" t="s">
        <v>1059</v>
      </c>
      <c r="D108" s="294">
        <v>0</v>
      </c>
      <c r="E108" s="298">
        <v>0</v>
      </c>
      <c r="F108" s="111"/>
      <c r="G108" s="111"/>
      <c r="H108" s="111"/>
      <c r="I108" s="111"/>
      <c r="J108" s="111"/>
    </row>
    <row r="109" spans="1:10" x14ac:dyDescent="0.25">
      <c r="A109" s="110"/>
      <c r="B109" s="380"/>
      <c r="C109" s="226" t="s">
        <v>1060</v>
      </c>
      <c r="D109" s="295"/>
      <c r="E109" s="297"/>
      <c r="F109" s="111"/>
      <c r="G109" s="111"/>
      <c r="H109" s="111"/>
      <c r="I109" s="111"/>
      <c r="J109" s="111"/>
    </row>
    <row r="110" spans="1:10" x14ac:dyDescent="0.25">
      <c r="A110" s="110"/>
      <c r="B110" s="111"/>
      <c r="C110" s="111"/>
      <c r="D110" s="111"/>
      <c r="E110" s="111"/>
      <c r="F110" s="111"/>
      <c r="G110" s="111"/>
      <c r="H110" s="111"/>
      <c r="I110" s="111"/>
      <c r="J110" s="111"/>
    </row>
    <row r="111" spans="1:10" x14ac:dyDescent="0.25">
      <c r="A111" s="110" t="s">
        <v>1062</v>
      </c>
      <c r="B111" s="158" t="s">
        <v>1063</v>
      </c>
      <c r="C111" s="111"/>
      <c r="D111" s="111"/>
      <c r="E111" s="111"/>
      <c r="F111" s="111"/>
      <c r="G111" s="111"/>
      <c r="H111" s="111"/>
      <c r="I111" s="111"/>
      <c r="J111" s="111"/>
    </row>
    <row r="112" spans="1:10" x14ac:dyDescent="0.25">
      <c r="A112" s="110"/>
      <c r="B112" s="111"/>
      <c r="C112" s="111"/>
      <c r="D112" s="111"/>
      <c r="E112" s="111"/>
      <c r="F112" s="111"/>
      <c r="G112" s="111"/>
      <c r="H112" s="111"/>
      <c r="I112" s="111"/>
      <c r="J112" s="111"/>
    </row>
    <row r="113" spans="1:10" x14ac:dyDescent="0.25">
      <c r="A113" s="110"/>
      <c r="B113" s="132"/>
      <c r="C113" s="175" t="s">
        <v>1023</v>
      </c>
      <c r="D113" s="140" t="s">
        <v>1057</v>
      </c>
      <c r="E113" s="111"/>
      <c r="F113" s="111"/>
      <c r="G113" s="111"/>
      <c r="H113" s="111"/>
      <c r="I113" s="111"/>
      <c r="J113" s="111"/>
    </row>
    <row r="114" spans="1:10" x14ac:dyDescent="0.25">
      <c r="A114" s="110"/>
      <c r="B114" s="227" t="s">
        <v>1064</v>
      </c>
      <c r="C114" s="320"/>
      <c r="D114" s="317"/>
      <c r="E114" s="111"/>
      <c r="F114" s="111"/>
      <c r="G114" s="111"/>
      <c r="H114" s="111"/>
      <c r="I114" s="111"/>
      <c r="J114" s="111"/>
    </row>
    <row r="115" spans="1:10" x14ac:dyDescent="0.25">
      <c r="A115" s="110"/>
      <c r="B115" s="228" t="s">
        <v>1065</v>
      </c>
      <c r="C115" s="321">
        <f>E40</f>
        <v>1046.5554337999999</v>
      </c>
      <c r="D115" s="318">
        <f>E73</f>
        <v>2.1737978959600526E-2</v>
      </c>
      <c r="E115" s="111"/>
      <c r="F115" s="111"/>
      <c r="G115" s="111"/>
      <c r="H115" s="111"/>
      <c r="I115" s="111"/>
      <c r="J115" s="111"/>
    </row>
    <row r="116" spans="1:10" x14ac:dyDescent="0.25">
      <c r="A116" s="110"/>
      <c r="B116" s="227" t="s">
        <v>1066</v>
      </c>
      <c r="C116" s="320"/>
      <c r="D116" s="317"/>
      <c r="E116" s="111"/>
      <c r="F116" s="111"/>
      <c r="G116" s="111"/>
      <c r="H116" s="111"/>
      <c r="I116" s="111"/>
      <c r="J116" s="111"/>
    </row>
    <row r="117" spans="1:10" x14ac:dyDescent="0.25">
      <c r="A117" s="110"/>
      <c r="B117" s="179" t="s">
        <v>101</v>
      </c>
      <c r="C117" s="322">
        <f>C115</f>
        <v>1046.5554337999999</v>
      </c>
      <c r="D117" s="319">
        <f>D115</f>
        <v>2.1737978959600526E-2</v>
      </c>
      <c r="E117" s="111"/>
      <c r="F117" s="111"/>
      <c r="G117" s="111"/>
      <c r="H117" s="111"/>
      <c r="I117" s="111"/>
      <c r="J117" s="111"/>
    </row>
    <row r="118" spans="1:10" x14ac:dyDescent="0.25">
      <c r="A118" s="110"/>
      <c r="B118" s="111"/>
      <c r="C118" s="111"/>
      <c r="D118" s="111"/>
      <c r="E118" s="111"/>
      <c r="F118" s="111"/>
      <c r="G118" s="111"/>
      <c r="H118" s="111"/>
      <c r="I118" s="111"/>
      <c r="J118" s="111"/>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topLeftCell="A10" workbookViewId="0">
      <selection activeCell="F17" sqref="F17"/>
    </sheetView>
  </sheetViews>
  <sheetFormatPr defaultColWidth="9.140625" defaultRowHeight="15" x14ac:dyDescent="0.25"/>
  <cols>
    <col min="1" max="1" width="6.7109375" customWidth="1"/>
    <col min="2" max="2" width="16.7109375" customWidth="1"/>
    <col min="3" max="3" width="20.5703125" bestFit="1"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29"/>
      <c r="B1" s="230" t="s">
        <v>974</v>
      </c>
      <c r="C1" s="231"/>
      <c r="D1" s="231"/>
      <c r="E1" s="231"/>
      <c r="F1" s="231"/>
      <c r="G1" s="231"/>
      <c r="H1" s="231"/>
      <c r="I1" s="231"/>
      <c r="J1" s="231"/>
      <c r="K1" s="231"/>
      <c r="L1" s="231"/>
      <c r="M1" s="231"/>
      <c r="N1" s="231"/>
      <c r="O1" s="231"/>
      <c r="P1" s="231"/>
    </row>
    <row r="2" spans="1:16" x14ac:dyDescent="0.25">
      <c r="A2" s="232"/>
      <c r="B2" s="1"/>
      <c r="C2" s="1"/>
      <c r="D2" s="1"/>
      <c r="E2" s="1"/>
      <c r="F2" s="1"/>
      <c r="G2" s="1"/>
      <c r="H2" s="1"/>
      <c r="I2" s="1"/>
      <c r="J2" s="1"/>
      <c r="K2" s="1"/>
      <c r="L2" s="1"/>
      <c r="M2" s="1"/>
      <c r="N2" s="1"/>
    </row>
    <row r="3" spans="1:16" x14ac:dyDescent="0.25">
      <c r="A3" s="232"/>
      <c r="B3" s="233" t="s">
        <v>1067</v>
      </c>
      <c r="C3" s="234" t="s">
        <v>3</v>
      </c>
      <c r="D3" s="235"/>
      <c r="E3" s="236"/>
      <c r="F3" s="1"/>
      <c r="G3" s="1"/>
      <c r="H3" s="1"/>
      <c r="I3" s="1"/>
      <c r="J3" s="1"/>
      <c r="K3" s="1"/>
      <c r="L3" s="1"/>
      <c r="M3" s="1"/>
      <c r="N3" s="1"/>
    </row>
    <row r="4" spans="1:16" x14ac:dyDescent="0.25">
      <c r="A4" s="232"/>
      <c r="B4" s="233" t="s">
        <v>1068</v>
      </c>
      <c r="C4" s="369">
        <v>44804</v>
      </c>
      <c r="D4" s="1" t="s">
        <v>977</v>
      </c>
      <c r="E4" s="1"/>
      <c r="F4" s="1"/>
      <c r="G4" s="1"/>
      <c r="H4" s="1"/>
      <c r="I4" s="1"/>
      <c r="J4" s="1"/>
      <c r="K4" s="1"/>
      <c r="L4" s="1"/>
      <c r="M4" s="1"/>
      <c r="N4" s="1"/>
    </row>
    <row r="5" spans="1:16" x14ac:dyDescent="0.25">
      <c r="A5" s="232"/>
      <c r="B5" s="1"/>
      <c r="C5" s="1"/>
      <c r="D5" s="1"/>
      <c r="E5" s="1"/>
      <c r="F5" s="1"/>
      <c r="G5" s="1"/>
      <c r="H5" s="1"/>
      <c r="I5" s="1"/>
      <c r="J5" s="1"/>
      <c r="K5" s="1"/>
      <c r="L5" s="1"/>
      <c r="M5" s="1"/>
      <c r="N5" s="1"/>
    </row>
    <row r="6" spans="1:16" x14ac:dyDescent="0.25">
      <c r="A6" s="237">
        <v>5</v>
      </c>
      <c r="B6" s="230" t="s">
        <v>1069</v>
      </c>
      <c r="C6" s="230"/>
      <c r="D6" s="230"/>
      <c r="E6" s="230"/>
      <c r="F6" s="230"/>
      <c r="G6" s="230"/>
      <c r="H6" s="230"/>
      <c r="I6" s="230"/>
      <c r="J6" s="230"/>
      <c r="K6" s="230"/>
      <c r="L6" s="230"/>
      <c r="M6" s="230"/>
      <c r="N6" s="230"/>
      <c r="O6" s="230"/>
      <c r="P6" s="231"/>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38" t="s">
        <v>1070</v>
      </c>
      <c r="B9" s="239" t="s">
        <v>1071</v>
      </c>
      <c r="C9" s="1"/>
      <c r="D9" s="1"/>
      <c r="E9" s="1"/>
      <c r="F9" s="1"/>
      <c r="G9" s="1"/>
      <c r="H9" s="1"/>
      <c r="I9" s="1"/>
      <c r="J9" s="1"/>
      <c r="K9" s="1"/>
      <c r="L9" s="1"/>
      <c r="M9" s="1"/>
      <c r="N9" s="1"/>
    </row>
    <row r="10" spans="1:16" x14ac:dyDescent="0.25">
      <c r="A10" s="238"/>
      <c r="B10" s="1"/>
      <c r="C10" s="1"/>
      <c r="D10" s="1"/>
      <c r="E10" s="1"/>
      <c r="F10" s="1"/>
      <c r="G10" s="1"/>
      <c r="H10" s="1"/>
      <c r="I10" s="1"/>
      <c r="J10" s="1"/>
      <c r="K10" s="1"/>
      <c r="L10" s="1"/>
      <c r="M10" s="1"/>
      <c r="N10" s="1"/>
    </row>
    <row r="11" spans="1:16" ht="25.5" x14ac:dyDescent="0.25">
      <c r="A11" s="238"/>
      <c r="B11" s="1"/>
      <c r="C11" s="250" t="s">
        <v>1072</v>
      </c>
      <c r="D11" s="1"/>
      <c r="E11" s="1"/>
      <c r="F11" s="1"/>
      <c r="G11" s="1"/>
      <c r="H11" s="1"/>
      <c r="I11" s="1"/>
      <c r="J11" s="1"/>
      <c r="K11" s="1"/>
      <c r="L11" s="1"/>
      <c r="M11" s="1"/>
      <c r="N11" s="1"/>
    </row>
    <row r="12" spans="1:16" x14ac:dyDescent="0.25">
      <c r="A12" s="238"/>
      <c r="B12" s="240" t="s">
        <v>1073</v>
      </c>
      <c r="C12" s="363">
        <f>1-C14-C15-C16-C19</f>
        <v>0.99813796605737393</v>
      </c>
      <c r="D12" s="1"/>
      <c r="E12" s="1"/>
      <c r="F12" s="1"/>
      <c r="G12" s="1"/>
      <c r="H12" s="1"/>
      <c r="I12" s="1"/>
      <c r="J12" s="1"/>
      <c r="K12" s="1"/>
      <c r="L12" s="1"/>
      <c r="M12" s="1"/>
      <c r="N12" s="1"/>
    </row>
    <row r="13" spans="1:16" x14ac:dyDescent="0.25">
      <c r="A13" s="238"/>
      <c r="B13" s="241" t="s">
        <v>1074</v>
      </c>
      <c r="C13" s="242"/>
      <c r="D13" s="1"/>
      <c r="E13" s="1"/>
      <c r="F13" s="1"/>
      <c r="G13" s="1"/>
      <c r="H13" s="1"/>
      <c r="I13" s="1"/>
      <c r="J13" s="1"/>
      <c r="K13" s="1"/>
      <c r="L13" s="1"/>
      <c r="M13" s="1"/>
      <c r="N13" s="1"/>
    </row>
    <row r="14" spans="1:16" x14ac:dyDescent="0.25">
      <c r="A14" s="238"/>
      <c r="B14" s="243" t="s">
        <v>1075</v>
      </c>
      <c r="C14" s="364">
        <v>1.8620339426260223E-3</v>
      </c>
      <c r="D14" s="1"/>
      <c r="E14" s="1"/>
      <c r="F14" s="1"/>
      <c r="G14" s="1"/>
      <c r="H14" s="1"/>
      <c r="I14" s="1"/>
      <c r="J14" s="1"/>
      <c r="K14" s="1"/>
      <c r="L14" s="1"/>
      <c r="M14" s="1"/>
      <c r="N14" s="1"/>
    </row>
    <row r="15" spans="1:16" x14ac:dyDescent="0.25">
      <c r="A15" s="238"/>
      <c r="B15" s="243" t="s">
        <v>1076</v>
      </c>
      <c r="C15" s="364">
        <v>0</v>
      </c>
      <c r="D15" s="1"/>
      <c r="E15" s="1"/>
      <c r="F15" s="1"/>
      <c r="G15" s="1"/>
      <c r="H15" s="1"/>
      <c r="I15" s="1"/>
      <c r="J15" s="1"/>
      <c r="K15" s="1"/>
      <c r="L15" s="1"/>
      <c r="M15" s="1"/>
      <c r="N15" s="1"/>
    </row>
    <row r="16" spans="1:16" x14ac:dyDescent="0.25">
      <c r="A16" s="238"/>
      <c r="B16" s="243" t="s">
        <v>1077</v>
      </c>
      <c r="C16" s="364">
        <v>0</v>
      </c>
      <c r="D16" s="1"/>
      <c r="E16" s="1"/>
      <c r="F16" s="1"/>
      <c r="G16" s="1"/>
      <c r="H16" s="1"/>
      <c r="I16" s="1"/>
      <c r="J16" s="1"/>
      <c r="K16" s="1"/>
      <c r="L16" s="1"/>
      <c r="M16" s="1"/>
      <c r="N16" s="1"/>
    </row>
    <row r="17" spans="1:15" x14ac:dyDescent="0.25">
      <c r="A17" s="238"/>
      <c r="B17" s="243" t="s">
        <v>1078</v>
      </c>
      <c r="C17" s="364">
        <v>0</v>
      </c>
      <c r="D17" s="1"/>
      <c r="E17" s="1"/>
      <c r="F17" s="1"/>
      <c r="G17" s="1"/>
      <c r="H17" s="1"/>
      <c r="I17" s="1"/>
      <c r="J17" s="1"/>
      <c r="K17" s="1"/>
      <c r="L17" s="1"/>
      <c r="M17" s="1"/>
      <c r="N17" s="1"/>
    </row>
    <row r="18" spans="1:15" x14ac:dyDescent="0.25">
      <c r="A18" s="238"/>
      <c r="B18" s="243" t="s">
        <v>1079</v>
      </c>
      <c r="C18" s="364">
        <v>0</v>
      </c>
      <c r="D18" s="1"/>
      <c r="E18" s="1"/>
      <c r="F18" s="1"/>
      <c r="G18" s="1"/>
      <c r="H18" s="1"/>
      <c r="I18" s="1"/>
      <c r="J18" s="1"/>
      <c r="K18" s="1"/>
      <c r="L18" s="1"/>
      <c r="M18" s="1"/>
      <c r="N18" s="1"/>
    </row>
    <row r="19" spans="1:15" x14ac:dyDescent="0.25">
      <c r="A19" s="193"/>
      <c r="B19" s="244" t="s">
        <v>1080</v>
      </c>
      <c r="C19" s="365">
        <f>C17+C18</f>
        <v>0</v>
      </c>
      <c r="D19" s="2"/>
      <c r="E19" s="2"/>
      <c r="F19" s="2"/>
      <c r="G19" s="2"/>
      <c r="H19" s="2"/>
      <c r="I19" s="2"/>
      <c r="J19" s="2"/>
      <c r="K19" s="2"/>
      <c r="L19" s="2"/>
      <c r="M19" s="2"/>
      <c r="N19" s="2"/>
    </row>
    <row r="20" spans="1:15" x14ac:dyDescent="0.25">
      <c r="A20" s="238"/>
      <c r="B20" s="1"/>
      <c r="C20" s="1"/>
      <c r="D20" s="1"/>
      <c r="E20" s="1"/>
      <c r="F20" s="1"/>
      <c r="G20" s="1"/>
      <c r="H20" s="1"/>
      <c r="I20" s="1"/>
      <c r="J20" s="1"/>
      <c r="K20" s="1"/>
      <c r="L20" s="1"/>
      <c r="M20" s="1"/>
      <c r="N20" s="1"/>
    </row>
    <row r="21" spans="1:15" x14ac:dyDescent="0.25">
      <c r="A21" s="238" t="s">
        <v>1081</v>
      </c>
      <c r="B21" s="245" t="s">
        <v>1082</v>
      </c>
      <c r="C21" s="1"/>
      <c r="D21" s="1"/>
      <c r="E21" s="1"/>
      <c r="F21" s="1"/>
      <c r="G21" s="1"/>
      <c r="H21" s="1"/>
      <c r="I21" s="1"/>
      <c r="J21" s="1"/>
      <c r="K21" s="1"/>
      <c r="L21" s="1"/>
      <c r="M21" s="1"/>
      <c r="N21" s="1"/>
    </row>
    <row r="22" spans="1:15" x14ac:dyDescent="0.25">
      <c r="A22" s="238"/>
      <c r="B22" s="245"/>
      <c r="C22" s="1"/>
      <c r="D22" s="1"/>
      <c r="E22" s="1"/>
      <c r="F22" s="1"/>
      <c r="G22" s="1"/>
      <c r="H22" s="1"/>
      <c r="I22" s="1"/>
      <c r="J22" s="1"/>
      <c r="K22" s="1"/>
      <c r="L22" s="1"/>
      <c r="M22" s="1"/>
      <c r="N22" s="1"/>
    </row>
    <row r="23" spans="1:15" x14ac:dyDescent="0.25">
      <c r="A23" s="238"/>
      <c r="B23" s="245"/>
      <c r="C23" s="1"/>
      <c r="D23" s="246"/>
      <c r="E23" s="246"/>
      <c r="F23" s="246"/>
      <c r="G23" s="246"/>
      <c r="H23" s="247"/>
      <c r="I23" s="246"/>
      <c r="J23" s="246"/>
      <c r="K23" s="246"/>
      <c r="L23" s="246"/>
      <c r="M23" s="246"/>
      <c r="N23" s="246"/>
    </row>
    <row r="24" spans="1:15" x14ac:dyDescent="0.25">
      <c r="A24" s="238"/>
      <c r="B24" s="1"/>
      <c r="C24" s="1"/>
      <c r="D24" s="1"/>
      <c r="E24" s="1"/>
      <c r="F24" s="1"/>
      <c r="G24" s="1"/>
      <c r="H24" s="1"/>
      <c r="I24" s="1"/>
      <c r="J24" s="1"/>
      <c r="K24" s="1"/>
      <c r="L24" s="1"/>
      <c r="M24" s="1"/>
      <c r="N24" s="1"/>
    </row>
    <row r="25" spans="1:15" ht="63.75" x14ac:dyDescent="0.25">
      <c r="A25" s="248"/>
      <c r="B25" s="249"/>
      <c r="C25" s="249"/>
      <c r="D25" s="250" t="s">
        <v>1083</v>
      </c>
      <c r="E25" s="250" t="s">
        <v>1084</v>
      </c>
      <c r="F25" s="250" t="s">
        <v>1085</v>
      </c>
      <c r="G25" s="250" t="s">
        <v>1086</v>
      </c>
      <c r="H25" s="250" t="s">
        <v>1087</v>
      </c>
      <c r="I25" s="250" t="s">
        <v>1088</v>
      </c>
      <c r="J25" s="250" t="s">
        <v>1089</v>
      </c>
      <c r="K25" s="250" t="s">
        <v>1090</v>
      </c>
      <c r="L25" s="250" t="s">
        <v>1091</v>
      </c>
      <c r="M25" s="250" t="s">
        <v>1092</v>
      </c>
      <c r="N25" s="250" t="s">
        <v>101</v>
      </c>
      <c r="O25" s="250" t="s">
        <v>1093</v>
      </c>
    </row>
    <row r="26" spans="1:15" s="366" customFormat="1" x14ac:dyDescent="0.25">
      <c r="A26" s="248"/>
      <c r="B26" s="383" t="s">
        <v>579</v>
      </c>
      <c r="C26" s="384"/>
      <c r="D26" s="323">
        <v>0</v>
      </c>
      <c r="E26" s="323">
        <v>0</v>
      </c>
      <c r="F26" s="323">
        <v>0</v>
      </c>
      <c r="G26" s="323">
        <v>35.189879755500002</v>
      </c>
      <c r="H26" s="323">
        <v>0</v>
      </c>
      <c r="I26" s="323">
        <v>0</v>
      </c>
      <c r="J26" s="323">
        <v>0</v>
      </c>
      <c r="K26" s="323">
        <v>0</v>
      </c>
      <c r="L26" s="323">
        <v>0</v>
      </c>
      <c r="M26" s="323">
        <v>0</v>
      </c>
      <c r="N26" s="323">
        <f t="shared" ref="N26:N38" si="0">SUM(D26:M26)</f>
        <v>35.189879755500002</v>
      </c>
      <c r="O26" s="325">
        <f t="shared" ref="O26:O38" si="1">N26/N$39</f>
        <v>2.1786367838648141E-3</v>
      </c>
    </row>
    <row r="27" spans="1:15" s="366" customFormat="1" x14ac:dyDescent="0.25">
      <c r="A27" s="248"/>
      <c r="B27" s="383" t="s">
        <v>581</v>
      </c>
      <c r="C27" s="384"/>
      <c r="D27" s="323">
        <v>0</v>
      </c>
      <c r="E27" s="323">
        <v>0</v>
      </c>
      <c r="F27" s="323">
        <v>0</v>
      </c>
      <c r="G27" s="323">
        <v>0</v>
      </c>
      <c r="H27" s="323">
        <v>65</v>
      </c>
      <c r="I27" s="323">
        <v>41.5</v>
      </c>
      <c r="J27" s="323">
        <v>0</v>
      </c>
      <c r="K27" s="323">
        <v>0</v>
      </c>
      <c r="L27" s="323">
        <v>0</v>
      </c>
      <c r="M27" s="323">
        <v>0</v>
      </c>
      <c r="N27" s="323">
        <f t="shared" si="0"/>
        <v>106.5</v>
      </c>
      <c r="O27" s="325">
        <f t="shared" si="1"/>
        <v>6.5935098128699458E-3</v>
      </c>
    </row>
    <row r="28" spans="1:15" s="366" customFormat="1" x14ac:dyDescent="0.25">
      <c r="A28" s="248"/>
      <c r="B28" s="383" t="s">
        <v>591</v>
      </c>
      <c r="C28" s="384"/>
      <c r="D28" s="323">
        <v>0</v>
      </c>
      <c r="E28" s="323">
        <v>0</v>
      </c>
      <c r="F28" s="323">
        <v>0</v>
      </c>
      <c r="G28" s="323">
        <v>41.268044590000002</v>
      </c>
      <c r="H28" s="323">
        <v>0</v>
      </c>
      <c r="I28" s="323">
        <v>0</v>
      </c>
      <c r="J28" s="323">
        <v>0</v>
      </c>
      <c r="K28" s="323">
        <v>0</v>
      </c>
      <c r="L28" s="323">
        <v>0</v>
      </c>
      <c r="M28" s="323">
        <v>0</v>
      </c>
      <c r="N28" s="323">
        <f t="shared" si="0"/>
        <v>41.268044590000002</v>
      </c>
      <c r="O28" s="325">
        <f t="shared" si="1"/>
        <v>2.5549413799260045E-3</v>
      </c>
    </row>
    <row r="29" spans="1:15" s="366" customFormat="1" x14ac:dyDescent="0.25">
      <c r="A29" s="248"/>
      <c r="B29" s="383" t="s">
        <v>595</v>
      </c>
      <c r="C29" s="384"/>
      <c r="D29" s="323">
        <v>0</v>
      </c>
      <c r="E29" s="323">
        <v>0</v>
      </c>
      <c r="F29" s="323">
        <v>0</v>
      </c>
      <c r="G29" s="323">
        <v>15.687264747</v>
      </c>
      <c r="H29" s="323">
        <v>0</v>
      </c>
      <c r="I29" s="323">
        <v>0</v>
      </c>
      <c r="J29" s="323">
        <v>0</v>
      </c>
      <c r="K29" s="323">
        <v>0</v>
      </c>
      <c r="L29" s="323">
        <v>0</v>
      </c>
      <c r="M29" s="323">
        <v>0</v>
      </c>
      <c r="N29" s="323">
        <f t="shared" si="0"/>
        <v>15.687264747</v>
      </c>
      <c r="O29" s="325">
        <f t="shared" si="1"/>
        <v>9.7121252625758942E-4</v>
      </c>
    </row>
    <row r="30" spans="1:15" s="366" customFormat="1" x14ac:dyDescent="0.25">
      <c r="A30" s="248"/>
      <c r="B30" s="383" t="s">
        <v>2</v>
      </c>
      <c r="C30" s="384"/>
      <c r="D30" s="323">
        <v>0</v>
      </c>
      <c r="E30" s="323">
        <v>103.57149674999999</v>
      </c>
      <c r="F30" s="323">
        <v>50.186978009999997</v>
      </c>
      <c r="G30" s="323">
        <v>2120.4600133344138</v>
      </c>
      <c r="H30" s="323">
        <v>3360.3378669899998</v>
      </c>
      <c r="I30" s="323">
        <v>219.05284635999999</v>
      </c>
      <c r="J30" s="323">
        <v>4882.46724438</v>
      </c>
      <c r="K30" s="323">
        <v>499.00363589</v>
      </c>
      <c r="L30" s="323">
        <v>1990.7986264399999</v>
      </c>
      <c r="M30" s="323">
        <v>185.98008705999999</v>
      </c>
      <c r="N30" s="323">
        <f t="shared" si="0"/>
        <v>13411.858795214413</v>
      </c>
      <c r="O30" s="325">
        <f t="shared" si="1"/>
        <v>0.83034011807579644</v>
      </c>
    </row>
    <row r="31" spans="1:15" s="366" customFormat="1" x14ac:dyDescent="0.25">
      <c r="A31" s="248"/>
      <c r="B31" s="383" t="s">
        <v>598</v>
      </c>
      <c r="C31" s="384"/>
      <c r="D31" s="323">
        <v>0</v>
      </c>
      <c r="E31" s="323">
        <v>0</v>
      </c>
      <c r="F31" s="323">
        <v>0</v>
      </c>
      <c r="G31" s="323">
        <v>482.358574965</v>
      </c>
      <c r="H31" s="323">
        <v>0</v>
      </c>
      <c r="I31" s="323">
        <v>0</v>
      </c>
      <c r="J31" s="323">
        <v>0</v>
      </c>
      <c r="K31" s="323">
        <v>0</v>
      </c>
      <c r="L31" s="323">
        <v>0</v>
      </c>
      <c r="M31" s="323">
        <v>0</v>
      </c>
      <c r="N31" s="323">
        <f t="shared" si="0"/>
        <v>482.358574965</v>
      </c>
      <c r="O31" s="325">
        <f t="shared" si="1"/>
        <v>2.9863248801443108E-2</v>
      </c>
    </row>
    <row r="32" spans="1:15" s="366" customFormat="1" x14ac:dyDescent="0.25">
      <c r="A32" s="248"/>
      <c r="B32" s="383" t="s">
        <v>637</v>
      </c>
      <c r="C32" s="384"/>
      <c r="D32" s="323">
        <v>0</v>
      </c>
      <c r="E32" s="323">
        <v>0</v>
      </c>
      <c r="F32" s="323">
        <v>0</v>
      </c>
      <c r="G32" s="323">
        <v>8.5786250000000006</v>
      </c>
      <c r="H32" s="323">
        <v>0</v>
      </c>
      <c r="I32" s="323">
        <v>0</v>
      </c>
      <c r="J32" s="323">
        <v>0</v>
      </c>
      <c r="K32" s="323">
        <v>0</v>
      </c>
      <c r="L32" s="323">
        <v>0</v>
      </c>
      <c r="M32" s="323">
        <v>0</v>
      </c>
      <c r="N32" s="323">
        <f t="shared" si="0"/>
        <v>8.5786250000000006</v>
      </c>
      <c r="O32" s="325">
        <f t="shared" si="1"/>
        <v>5.3111031097118728E-4</v>
      </c>
    </row>
    <row r="33" spans="1:15" s="366" customFormat="1" x14ac:dyDescent="0.25">
      <c r="A33" s="248"/>
      <c r="B33" s="383" t="s">
        <v>654</v>
      </c>
      <c r="C33" s="384"/>
      <c r="D33" s="323">
        <v>0</v>
      </c>
      <c r="E33" s="323">
        <v>248.52248985</v>
      </c>
      <c r="F33" s="323">
        <v>0</v>
      </c>
      <c r="G33" s="323">
        <v>0</v>
      </c>
      <c r="H33" s="323">
        <v>0</v>
      </c>
      <c r="I33" s="323">
        <v>0</v>
      </c>
      <c r="J33" s="323">
        <v>0</v>
      </c>
      <c r="K33" s="323">
        <v>0</v>
      </c>
      <c r="L33" s="323">
        <v>0</v>
      </c>
      <c r="M33" s="323">
        <v>0</v>
      </c>
      <c r="N33" s="323">
        <f t="shared" si="0"/>
        <v>248.52248985</v>
      </c>
      <c r="O33" s="325">
        <f t="shared" si="1"/>
        <v>1.5386248596665226E-2</v>
      </c>
    </row>
    <row r="34" spans="1:15" s="366" customFormat="1" x14ac:dyDescent="0.25">
      <c r="A34" s="248"/>
      <c r="B34" s="383" t="s">
        <v>1094</v>
      </c>
      <c r="C34" s="384"/>
      <c r="D34" s="323">
        <v>0</v>
      </c>
      <c r="E34" s="323">
        <v>0</v>
      </c>
      <c r="F34" s="323">
        <v>0</v>
      </c>
      <c r="G34" s="323">
        <v>513.22388118749996</v>
      </c>
      <c r="H34" s="323">
        <v>0</v>
      </c>
      <c r="I34" s="323">
        <v>0</v>
      </c>
      <c r="J34" s="323">
        <v>0</v>
      </c>
      <c r="K34" s="323">
        <v>0</v>
      </c>
      <c r="L34" s="323">
        <v>0</v>
      </c>
      <c r="M34" s="323">
        <v>0</v>
      </c>
      <c r="N34" s="323">
        <f t="shared" si="0"/>
        <v>513.22388118749996</v>
      </c>
      <c r="O34" s="325">
        <f t="shared" si="1"/>
        <v>3.1774147387877746E-2</v>
      </c>
    </row>
    <row r="35" spans="1:15" s="366" customFormat="1" x14ac:dyDescent="0.25">
      <c r="A35" s="248"/>
      <c r="B35" s="383" t="s">
        <v>628</v>
      </c>
      <c r="C35" s="384"/>
      <c r="D35" s="323">
        <v>0</v>
      </c>
      <c r="E35" s="323">
        <v>0</v>
      </c>
      <c r="F35" s="323">
        <v>0</v>
      </c>
      <c r="G35" s="323">
        <v>147.53565590939999</v>
      </c>
      <c r="H35" s="323">
        <v>0</v>
      </c>
      <c r="I35" s="323">
        <v>0</v>
      </c>
      <c r="J35" s="323">
        <v>0</v>
      </c>
      <c r="K35" s="323">
        <v>0</v>
      </c>
      <c r="L35" s="323">
        <v>0</v>
      </c>
      <c r="M35" s="323">
        <v>0</v>
      </c>
      <c r="N35" s="323">
        <f t="shared" si="0"/>
        <v>147.53565590939999</v>
      </c>
      <c r="O35" s="325">
        <f t="shared" si="1"/>
        <v>9.1340638026932638E-3</v>
      </c>
    </row>
    <row r="36" spans="1:15" s="366" customFormat="1" x14ac:dyDescent="0.25">
      <c r="A36" s="248"/>
      <c r="B36" s="383" t="s">
        <v>652</v>
      </c>
      <c r="C36" s="384"/>
      <c r="D36" s="323">
        <v>508.39076418849999</v>
      </c>
      <c r="E36" s="323">
        <v>0</v>
      </c>
      <c r="F36" s="323">
        <v>0</v>
      </c>
      <c r="G36" s="323">
        <v>0</v>
      </c>
      <c r="H36" s="323">
        <v>0</v>
      </c>
      <c r="I36" s="323">
        <v>0</v>
      </c>
      <c r="J36" s="323">
        <v>0</v>
      </c>
      <c r="K36" s="323">
        <v>0</v>
      </c>
      <c r="L36" s="323">
        <v>0</v>
      </c>
      <c r="M36" s="323">
        <v>0</v>
      </c>
      <c r="N36" s="323">
        <f t="shared" si="0"/>
        <v>508.39076418849999</v>
      </c>
      <c r="O36" s="325">
        <f t="shared" si="1"/>
        <v>3.1474924811730753E-2</v>
      </c>
    </row>
    <row r="37" spans="1:15" s="366" customFormat="1" x14ac:dyDescent="0.25">
      <c r="A37" s="248"/>
      <c r="B37" s="383" t="s">
        <v>1095</v>
      </c>
      <c r="C37" s="384"/>
      <c r="D37" s="323">
        <v>0</v>
      </c>
      <c r="E37" s="323">
        <v>0</v>
      </c>
      <c r="F37" s="323">
        <v>0</v>
      </c>
      <c r="G37" s="323">
        <v>585.58507280000003</v>
      </c>
      <c r="H37" s="323">
        <v>0</v>
      </c>
      <c r="I37" s="323">
        <v>0</v>
      </c>
      <c r="J37" s="323">
        <v>0</v>
      </c>
      <c r="K37" s="323">
        <v>0</v>
      </c>
      <c r="L37" s="323">
        <v>0</v>
      </c>
      <c r="M37" s="323">
        <v>0</v>
      </c>
      <c r="N37" s="323">
        <f t="shared" si="0"/>
        <v>585.58507280000003</v>
      </c>
      <c r="O37" s="325">
        <f t="shared" si="1"/>
        <v>3.6254093181004338E-2</v>
      </c>
    </row>
    <row r="38" spans="1:15" s="366" customFormat="1" x14ac:dyDescent="0.25">
      <c r="A38" s="248"/>
      <c r="B38" s="383" t="s">
        <v>1096</v>
      </c>
      <c r="C38" s="384"/>
      <c r="D38" s="323">
        <v>0</v>
      </c>
      <c r="E38" s="323">
        <v>0</v>
      </c>
      <c r="F38" s="323">
        <v>0</v>
      </c>
      <c r="G38" s="323">
        <v>47.548089140000002</v>
      </c>
      <c r="H38" s="323">
        <v>0</v>
      </c>
      <c r="I38" s="323">
        <v>0</v>
      </c>
      <c r="J38" s="323">
        <v>0</v>
      </c>
      <c r="K38" s="323">
        <v>0</v>
      </c>
      <c r="L38" s="323">
        <v>0</v>
      </c>
      <c r="M38" s="323">
        <v>0</v>
      </c>
      <c r="N38" s="323">
        <f t="shared" si="0"/>
        <v>47.548089140000002</v>
      </c>
      <c r="O38" s="325">
        <f t="shared" si="1"/>
        <v>2.9437445288995768E-3</v>
      </c>
    </row>
    <row r="39" spans="1:15" x14ac:dyDescent="0.25">
      <c r="A39" s="238"/>
      <c r="B39" s="381" t="s">
        <v>101</v>
      </c>
      <c r="C39" s="382"/>
      <c r="D39" s="324">
        <f t="shared" ref="D39:O39" si="2">SUM(D26:D38)</f>
        <v>508.39076418849999</v>
      </c>
      <c r="E39" s="324">
        <f t="shared" si="2"/>
        <v>352.09398659999999</v>
      </c>
      <c r="F39" s="324">
        <f t="shared" si="2"/>
        <v>50.186978009999997</v>
      </c>
      <c r="G39" s="324">
        <f t="shared" si="2"/>
        <v>3997.4351014288141</v>
      </c>
      <c r="H39" s="324">
        <f t="shared" si="2"/>
        <v>3425.3378669899998</v>
      </c>
      <c r="I39" s="324">
        <f t="shared" si="2"/>
        <v>260.55284635999999</v>
      </c>
      <c r="J39" s="324">
        <f t="shared" si="2"/>
        <v>4882.46724438</v>
      </c>
      <c r="K39" s="324">
        <f t="shared" si="2"/>
        <v>499.00363589</v>
      </c>
      <c r="L39" s="324">
        <f t="shared" si="2"/>
        <v>1990.7986264399999</v>
      </c>
      <c r="M39" s="324">
        <f t="shared" si="2"/>
        <v>185.98008705999999</v>
      </c>
      <c r="N39" s="324">
        <f t="shared" si="2"/>
        <v>16152.247137347313</v>
      </c>
      <c r="O39" s="326">
        <f t="shared" si="2"/>
        <v>1</v>
      </c>
    </row>
    <row r="40" spans="1:15" x14ac:dyDescent="0.25">
      <c r="A40" s="238"/>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O6" sqref="O6"/>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1"/>
      <c r="B1" s="252" t="s">
        <v>974</v>
      </c>
      <c r="C1" s="253"/>
      <c r="D1" s="253"/>
      <c r="E1" s="253"/>
      <c r="F1" s="253"/>
      <c r="G1" s="253"/>
      <c r="H1" s="253"/>
    </row>
    <row r="2" spans="1:8" x14ac:dyDescent="0.25">
      <c r="A2" s="254"/>
      <c r="B2" s="2"/>
      <c r="C2" s="2"/>
      <c r="D2" s="2"/>
      <c r="E2" s="2"/>
      <c r="F2" s="2"/>
      <c r="G2" s="2"/>
      <c r="H2" s="2"/>
    </row>
    <row r="3" spans="1:8" x14ac:dyDescent="0.25">
      <c r="A3" s="254"/>
      <c r="B3" s="255" t="s">
        <v>975</v>
      </c>
      <c r="C3" s="256" t="s">
        <v>3</v>
      </c>
      <c r="D3" s="257"/>
      <c r="E3" s="258"/>
      <c r="F3" s="2"/>
      <c r="G3" s="2"/>
      <c r="H3" s="2"/>
    </row>
    <row r="4" spans="1:8" x14ac:dyDescent="0.25">
      <c r="A4" s="254"/>
      <c r="B4" s="255" t="s">
        <v>976</v>
      </c>
      <c r="C4" s="368">
        <v>44804</v>
      </c>
      <c r="D4" s="2" t="s">
        <v>977</v>
      </c>
      <c r="E4" s="2"/>
      <c r="F4" s="2"/>
      <c r="G4" s="2"/>
      <c r="H4" s="2"/>
    </row>
    <row r="5" spans="1:8" x14ac:dyDescent="0.25">
      <c r="A5" s="254"/>
      <c r="B5" s="2"/>
      <c r="C5" s="2"/>
      <c r="D5" s="2"/>
      <c r="E5" s="2"/>
      <c r="F5" s="2"/>
      <c r="G5" s="2"/>
      <c r="H5" s="2"/>
    </row>
    <row r="6" spans="1:8" x14ac:dyDescent="0.25">
      <c r="A6" s="259">
        <v>6</v>
      </c>
      <c r="B6" s="252" t="s">
        <v>1097</v>
      </c>
      <c r="C6" s="252"/>
      <c r="D6" s="252"/>
      <c r="E6" s="252"/>
      <c r="F6" s="252"/>
      <c r="G6" s="252"/>
      <c r="H6" s="252"/>
    </row>
    <row r="7" spans="1:8" x14ac:dyDescent="0.25">
      <c r="A7" s="193"/>
      <c r="B7" s="2"/>
      <c r="C7" s="2"/>
      <c r="D7" s="2"/>
      <c r="E7" s="2"/>
      <c r="F7" s="2"/>
      <c r="G7" s="2"/>
      <c r="H7" s="2"/>
    </row>
    <row r="8" spans="1:8" x14ac:dyDescent="0.25">
      <c r="A8" s="193"/>
      <c r="B8" s="2"/>
      <c r="C8" s="2"/>
      <c r="D8" s="2"/>
      <c r="E8" s="2"/>
      <c r="F8" s="2"/>
      <c r="G8" s="2"/>
      <c r="H8" s="2"/>
    </row>
    <row r="9" spans="1:8" x14ac:dyDescent="0.25">
      <c r="A9" s="193" t="s">
        <v>1098</v>
      </c>
      <c r="B9" s="260" t="s">
        <v>1099</v>
      </c>
      <c r="C9" s="2"/>
      <c r="D9" s="2"/>
      <c r="E9" s="2"/>
      <c r="F9" s="2"/>
      <c r="G9" s="2"/>
      <c r="H9" s="2"/>
    </row>
    <row r="10" spans="1:8" x14ac:dyDescent="0.25">
      <c r="A10" s="193"/>
      <c r="B10" s="111"/>
      <c r="C10" s="111"/>
      <c r="D10" s="327">
        <f>YEAR(C4)</f>
        <v>2022</v>
      </c>
      <c r="E10" s="328">
        <f>D10-1</f>
        <v>2021</v>
      </c>
      <c r="F10" s="328">
        <f>D10-2</f>
        <v>2020</v>
      </c>
      <c r="G10" s="329">
        <f>D10-3</f>
        <v>2019</v>
      </c>
      <c r="H10" s="2"/>
    </row>
    <row r="11" spans="1:8" x14ac:dyDescent="0.25">
      <c r="A11" s="193"/>
      <c r="B11" s="118" t="s">
        <v>1100</v>
      </c>
      <c r="C11" s="119"/>
      <c r="D11" s="330">
        <v>1000</v>
      </c>
      <c r="E11" s="331">
        <v>2250</v>
      </c>
      <c r="F11" s="331">
        <v>2250</v>
      </c>
      <c r="G11" s="332">
        <v>2250</v>
      </c>
      <c r="H11" s="2"/>
    </row>
    <row r="12" spans="1:8" x14ac:dyDescent="0.25">
      <c r="A12" s="193"/>
      <c r="B12" s="141" t="s">
        <v>1101</v>
      </c>
      <c r="C12" s="142"/>
      <c r="D12" s="333">
        <f>D13-D11</f>
        <v>11720</v>
      </c>
      <c r="E12" s="334">
        <f>E13-E11</f>
        <v>9720</v>
      </c>
      <c r="F12" s="334">
        <f t="shared" ref="F12:G12" si="0">F13-F11</f>
        <v>9300</v>
      </c>
      <c r="G12" s="361">
        <f t="shared" si="0"/>
        <v>6010</v>
      </c>
      <c r="H12" s="2"/>
    </row>
    <row r="13" spans="1:8" x14ac:dyDescent="0.25">
      <c r="A13" s="193"/>
      <c r="B13" s="170" t="s">
        <v>1102</v>
      </c>
      <c r="C13" s="172"/>
      <c r="D13" s="336">
        <f>D21</f>
        <v>12720</v>
      </c>
      <c r="E13" s="336">
        <f t="shared" ref="E13:F13" si="1">E21</f>
        <v>11970</v>
      </c>
      <c r="F13" s="336">
        <f t="shared" si="1"/>
        <v>11550</v>
      </c>
      <c r="G13" s="338">
        <f>G21</f>
        <v>8260</v>
      </c>
      <c r="H13" s="2"/>
    </row>
    <row r="14" spans="1:8" x14ac:dyDescent="0.25">
      <c r="A14" s="193"/>
      <c r="B14" s="111"/>
      <c r="C14" s="111"/>
      <c r="D14" s="114"/>
      <c r="E14" s="114"/>
      <c r="F14" s="114"/>
      <c r="G14" s="114"/>
      <c r="H14" s="2"/>
    </row>
    <row r="15" spans="1:8" x14ac:dyDescent="0.25">
      <c r="A15" s="193"/>
      <c r="B15" s="118" t="s">
        <v>1103</v>
      </c>
      <c r="C15" s="119"/>
      <c r="D15" s="339">
        <v>12720</v>
      </c>
      <c r="E15" s="339">
        <v>11970</v>
      </c>
      <c r="F15" s="339">
        <v>11550</v>
      </c>
      <c r="G15" s="340">
        <v>8260</v>
      </c>
      <c r="H15" s="2"/>
    </row>
    <row r="16" spans="1:8" x14ac:dyDescent="0.25">
      <c r="A16" s="193"/>
      <c r="B16" s="141" t="s">
        <v>1104</v>
      </c>
      <c r="C16" s="142"/>
      <c r="D16" s="341">
        <v>0</v>
      </c>
      <c r="E16" s="341">
        <v>0</v>
      </c>
      <c r="F16" s="341">
        <v>0</v>
      </c>
      <c r="G16" s="342">
        <v>0</v>
      </c>
      <c r="H16" s="2"/>
    </row>
    <row r="17" spans="1:8" x14ac:dyDescent="0.25">
      <c r="A17" s="193"/>
      <c r="B17" s="141" t="s">
        <v>1105</v>
      </c>
      <c r="C17" s="142"/>
      <c r="D17" s="341">
        <v>0</v>
      </c>
      <c r="E17" s="341">
        <v>0</v>
      </c>
      <c r="F17" s="343">
        <v>0</v>
      </c>
      <c r="G17" s="344">
        <v>0</v>
      </c>
      <c r="H17" s="2"/>
    </row>
    <row r="18" spans="1:8" x14ac:dyDescent="0.25">
      <c r="A18" s="193"/>
      <c r="B18" s="141" t="s">
        <v>1106</v>
      </c>
      <c r="C18" s="142"/>
      <c r="D18" s="341">
        <v>0</v>
      </c>
      <c r="E18" s="341">
        <v>0</v>
      </c>
      <c r="F18" s="343">
        <v>0</v>
      </c>
      <c r="G18" s="344">
        <v>0</v>
      </c>
      <c r="H18" s="2"/>
    </row>
    <row r="19" spans="1:8" x14ac:dyDescent="0.25">
      <c r="A19" s="193"/>
      <c r="B19" s="261" t="s">
        <v>1107</v>
      </c>
      <c r="C19" s="142"/>
      <c r="D19" s="341">
        <v>0</v>
      </c>
      <c r="E19" s="341">
        <v>0</v>
      </c>
      <c r="F19" s="343">
        <v>0</v>
      </c>
      <c r="G19" s="344">
        <v>0</v>
      </c>
      <c r="H19" s="2"/>
    </row>
    <row r="20" spans="1:8" x14ac:dyDescent="0.25">
      <c r="A20" s="193"/>
      <c r="B20" s="141" t="s">
        <v>99</v>
      </c>
      <c r="C20" s="142"/>
      <c r="D20" s="341">
        <v>0</v>
      </c>
      <c r="E20" s="341">
        <v>0</v>
      </c>
      <c r="F20" s="343">
        <v>0</v>
      </c>
      <c r="G20" s="344">
        <v>0</v>
      </c>
      <c r="H20" s="2"/>
    </row>
    <row r="21" spans="1:8" x14ac:dyDescent="0.25">
      <c r="A21" s="193"/>
      <c r="B21" s="170" t="s">
        <v>1102</v>
      </c>
      <c r="C21" s="172"/>
      <c r="D21" s="345">
        <f>D15+D16</f>
        <v>12720</v>
      </c>
      <c r="E21" s="345">
        <f t="shared" ref="E21:G21" si="2">E15+E16</f>
        <v>11970</v>
      </c>
      <c r="F21" s="345">
        <f t="shared" si="2"/>
        <v>11550</v>
      </c>
      <c r="G21" s="367">
        <f t="shared" si="2"/>
        <v>8260</v>
      </c>
      <c r="H21" s="2"/>
    </row>
    <row r="22" spans="1:8" x14ac:dyDescent="0.25">
      <c r="A22" s="193"/>
      <c r="B22" s="111"/>
      <c r="C22" s="111"/>
      <c r="D22" s="114"/>
      <c r="E22" s="114"/>
      <c r="F22" s="262"/>
      <c r="G22" s="262"/>
      <c r="H22" s="2"/>
    </row>
    <row r="23" spans="1:8" x14ac:dyDescent="0.25">
      <c r="A23" s="193"/>
      <c r="B23" s="118" t="s">
        <v>248</v>
      </c>
      <c r="C23" s="119"/>
      <c r="D23" s="330">
        <v>1720</v>
      </c>
      <c r="E23" s="331">
        <v>2970</v>
      </c>
      <c r="F23" s="331">
        <v>5550</v>
      </c>
      <c r="G23" s="346">
        <v>5750</v>
      </c>
      <c r="H23" s="2"/>
    </row>
    <row r="24" spans="1:8" x14ac:dyDescent="0.25">
      <c r="A24" s="193"/>
      <c r="B24" s="141" t="s">
        <v>250</v>
      </c>
      <c r="C24" s="142"/>
      <c r="D24" s="333">
        <f>D26-D23-D25</f>
        <v>10850</v>
      </c>
      <c r="E24" s="333">
        <f t="shared" ref="E24:F24" si="3">E26-E23-E25</f>
        <v>8850</v>
      </c>
      <c r="F24" s="333">
        <f t="shared" si="3"/>
        <v>5850</v>
      </c>
      <c r="G24" s="335">
        <f>G26-G23-G25</f>
        <v>2360</v>
      </c>
      <c r="H24" s="2"/>
    </row>
    <row r="25" spans="1:8" x14ac:dyDescent="0.25">
      <c r="A25" s="193"/>
      <c r="B25" s="141" t="s">
        <v>99</v>
      </c>
      <c r="C25" s="142"/>
      <c r="D25" s="333">
        <v>150</v>
      </c>
      <c r="E25" s="334">
        <v>150</v>
      </c>
      <c r="F25" s="334">
        <v>150</v>
      </c>
      <c r="G25" s="335">
        <v>150</v>
      </c>
      <c r="H25" s="2"/>
    </row>
    <row r="26" spans="1:8" x14ac:dyDescent="0.25">
      <c r="A26" s="193"/>
      <c r="B26" s="170" t="s">
        <v>1102</v>
      </c>
      <c r="C26" s="172"/>
      <c r="D26" s="337">
        <f>D21</f>
        <v>12720</v>
      </c>
      <c r="E26" s="337">
        <f t="shared" ref="E26:F26" si="4">E21</f>
        <v>11970</v>
      </c>
      <c r="F26" s="337">
        <f t="shared" si="4"/>
        <v>11550</v>
      </c>
      <c r="G26" s="338">
        <f>G21</f>
        <v>8260</v>
      </c>
      <c r="H26" s="2"/>
    </row>
    <row r="27" spans="1:8" x14ac:dyDescent="0.25">
      <c r="A27" s="193"/>
      <c r="B27" s="2"/>
      <c r="C27" s="2"/>
      <c r="D27" s="2"/>
      <c r="E27" s="2"/>
      <c r="F27" s="2"/>
      <c r="G27" s="2"/>
      <c r="H27" s="2"/>
    </row>
    <row r="28" spans="1:8" x14ac:dyDescent="0.25">
      <c r="A28" s="193"/>
      <c r="B28" s="2"/>
      <c r="C28" s="2"/>
      <c r="D28" s="2"/>
      <c r="E28" s="2"/>
      <c r="F28" s="2"/>
      <c r="G28" s="2"/>
      <c r="H28" s="2"/>
    </row>
    <row r="29" spans="1:8" x14ac:dyDescent="0.25">
      <c r="A29" s="193" t="s">
        <v>1108</v>
      </c>
      <c r="B29" s="260" t="s">
        <v>1109</v>
      </c>
      <c r="C29" s="2"/>
      <c r="D29" s="2"/>
      <c r="E29" s="2"/>
      <c r="F29" s="2"/>
      <c r="G29" s="2"/>
      <c r="H29" s="2"/>
    </row>
    <row r="30" spans="1:8" x14ac:dyDescent="0.25">
      <c r="A30" s="2"/>
      <c r="B30" s="111"/>
      <c r="C30" s="111"/>
      <c r="D30" s="327">
        <f>D10</f>
        <v>2022</v>
      </c>
      <c r="E30" s="328">
        <f>E10</f>
        <v>2021</v>
      </c>
      <c r="F30" s="328">
        <f>F10</f>
        <v>2020</v>
      </c>
      <c r="G30" s="329">
        <f>G10</f>
        <v>2019</v>
      </c>
      <c r="H30" s="2"/>
    </row>
    <row r="31" spans="1:8" x14ac:dyDescent="0.25">
      <c r="A31" s="193"/>
      <c r="B31" s="118" t="s">
        <v>1100</v>
      </c>
      <c r="C31" s="119"/>
      <c r="D31" s="331">
        <v>0</v>
      </c>
      <c r="E31" s="331">
        <v>0</v>
      </c>
      <c r="F31" s="331">
        <v>0</v>
      </c>
      <c r="G31" s="332">
        <v>0</v>
      </c>
      <c r="H31" s="2"/>
    </row>
    <row r="32" spans="1:8" x14ac:dyDescent="0.25">
      <c r="A32" s="193"/>
      <c r="B32" s="141" t="s">
        <v>1101</v>
      </c>
      <c r="C32" s="142"/>
      <c r="D32" s="334">
        <f>D33-D31</f>
        <v>2000</v>
      </c>
      <c r="E32" s="334">
        <f t="shared" ref="E32:F32" si="5">E33-E31</f>
        <v>3000</v>
      </c>
      <c r="F32" s="334">
        <f t="shared" si="5"/>
        <v>3500</v>
      </c>
      <c r="G32" s="361">
        <f>G33-G31</f>
        <v>2500</v>
      </c>
      <c r="H32" s="2"/>
    </row>
    <row r="33" spans="1:8" x14ac:dyDescent="0.25">
      <c r="A33" s="193"/>
      <c r="B33" s="170" t="s">
        <v>1102</v>
      </c>
      <c r="C33" s="172"/>
      <c r="D33" s="337">
        <f>D41</f>
        <v>2000</v>
      </c>
      <c r="E33" s="337">
        <f t="shared" ref="E33:F33" si="6">E41</f>
        <v>3000</v>
      </c>
      <c r="F33" s="337">
        <f t="shared" si="6"/>
        <v>3500</v>
      </c>
      <c r="G33" s="338">
        <f>G41</f>
        <v>2500</v>
      </c>
      <c r="H33" s="2"/>
    </row>
    <row r="34" spans="1:8" x14ac:dyDescent="0.25">
      <c r="A34" s="193"/>
      <c r="B34" s="111"/>
      <c r="C34" s="111"/>
      <c r="D34" s="114"/>
      <c r="E34" s="114"/>
      <c r="F34" s="114"/>
      <c r="G34" s="114"/>
      <c r="H34" s="2"/>
    </row>
    <row r="35" spans="1:8" x14ac:dyDescent="0.25">
      <c r="A35" s="193"/>
      <c r="B35" s="118" t="s">
        <v>1103</v>
      </c>
      <c r="C35" s="119"/>
      <c r="D35" s="331">
        <v>2000</v>
      </c>
      <c r="E35" s="331">
        <v>3000</v>
      </c>
      <c r="F35" s="331">
        <v>3500</v>
      </c>
      <c r="G35" s="332">
        <v>2500</v>
      </c>
      <c r="H35" s="2"/>
    </row>
    <row r="36" spans="1:8" x14ac:dyDescent="0.25">
      <c r="A36" s="193"/>
      <c r="B36" s="141" t="s">
        <v>1104</v>
      </c>
      <c r="C36" s="142"/>
      <c r="D36" s="334">
        <v>0</v>
      </c>
      <c r="E36" s="334">
        <v>0</v>
      </c>
      <c r="F36" s="334">
        <v>0</v>
      </c>
      <c r="G36" s="335">
        <v>0</v>
      </c>
      <c r="H36" s="2"/>
    </row>
    <row r="37" spans="1:8" x14ac:dyDescent="0.25">
      <c r="A37" s="193"/>
      <c r="B37" s="141" t="s">
        <v>1105</v>
      </c>
      <c r="C37" s="142"/>
      <c r="D37" s="334">
        <v>0</v>
      </c>
      <c r="E37" s="334">
        <v>0</v>
      </c>
      <c r="F37" s="334">
        <v>0</v>
      </c>
      <c r="G37" s="335">
        <v>0</v>
      </c>
      <c r="H37" s="2"/>
    </row>
    <row r="38" spans="1:8" x14ac:dyDescent="0.25">
      <c r="A38" s="193"/>
      <c r="B38" s="141" t="s">
        <v>1106</v>
      </c>
      <c r="C38" s="142"/>
      <c r="D38" s="334">
        <v>0</v>
      </c>
      <c r="E38" s="334">
        <v>0</v>
      </c>
      <c r="F38" s="334">
        <v>0</v>
      </c>
      <c r="G38" s="335">
        <v>0</v>
      </c>
      <c r="H38" s="2"/>
    </row>
    <row r="39" spans="1:8" x14ac:dyDescent="0.25">
      <c r="A39" s="193"/>
      <c r="B39" s="261" t="s">
        <v>1107</v>
      </c>
      <c r="C39" s="142"/>
      <c r="D39" s="334">
        <v>0</v>
      </c>
      <c r="E39" s="334">
        <v>0</v>
      </c>
      <c r="F39" s="334">
        <v>0</v>
      </c>
      <c r="G39" s="335">
        <v>0</v>
      </c>
      <c r="H39" s="2"/>
    </row>
    <row r="40" spans="1:8" x14ac:dyDescent="0.25">
      <c r="A40" s="193"/>
      <c r="B40" s="141" t="s">
        <v>99</v>
      </c>
      <c r="C40" s="142"/>
      <c r="D40" s="334">
        <v>0</v>
      </c>
      <c r="E40" s="334">
        <v>0</v>
      </c>
      <c r="F40" s="334">
        <v>0</v>
      </c>
      <c r="G40" s="361">
        <v>0</v>
      </c>
      <c r="H40" s="2"/>
    </row>
    <row r="41" spans="1:8" x14ac:dyDescent="0.25">
      <c r="A41" s="193"/>
      <c r="B41" s="170" t="s">
        <v>1102</v>
      </c>
      <c r="C41" s="172"/>
      <c r="D41" s="337">
        <f>D35+D36</f>
        <v>2000</v>
      </c>
      <c r="E41" s="337">
        <f t="shared" ref="E41:F41" si="7">E35+E36</f>
        <v>3000</v>
      </c>
      <c r="F41" s="337">
        <f t="shared" si="7"/>
        <v>3500</v>
      </c>
      <c r="G41" s="362">
        <f>G35+G36</f>
        <v>2500</v>
      </c>
      <c r="H41" s="2"/>
    </row>
    <row r="42" spans="1:8" x14ac:dyDescent="0.25">
      <c r="A42" s="193"/>
      <c r="B42" s="111"/>
      <c r="C42" s="111"/>
      <c r="D42" s="114"/>
      <c r="E42" s="114"/>
      <c r="F42" s="114"/>
      <c r="G42" s="114"/>
      <c r="H42" s="2"/>
    </row>
    <row r="43" spans="1:8" x14ac:dyDescent="0.25">
      <c r="A43" s="193"/>
      <c r="B43" s="118" t="s">
        <v>248</v>
      </c>
      <c r="C43" s="119"/>
      <c r="D43" s="331">
        <v>0</v>
      </c>
      <c r="E43" s="331">
        <v>0</v>
      </c>
      <c r="F43" s="331">
        <v>0</v>
      </c>
      <c r="G43" s="332">
        <v>2500</v>
      </c>
      <c r="H43" s="2"/>
    </row>
    <row r="44" spans="1:8" x14ac:dyDescent="0.25">
      <c r="A44" s="193"/>
      <c r="B44" s="141" t="s">
        <v>250</v>
      </c>
      <c r="C44" s="142"/>
      <c r="D44" s="334">
        <f>D46-D43-D45</f>
        <v>2000</v>
      </c>
      <c r="E44" s="334">
        <f t="shared" ref="E44:F44" si="8">E46-E43-E45</f>
        <v>3000</v>
      </c>
      <c r="F44" s="334">
        <f t="shared" si="8"/>
        <v>3500</v>
      </c>
      <c r="G44" s="335">
        <f>G46-G43-G45</f>
        <v>0</v>
      </c>
      <c r="H44" s="2"/>
    </row>
    <row r="45" spans="1:8" x14ac:dyDescent="0.25">
      <c r="A45" s="193"/>
      <c r="B45" s="141" t="s">
        <v>99</v>
      </c>
      <c r="C45" s="142"/>
      <c r="D45" s="334">
        <v>0</v>
      </c>
      <c r="E45" s="334">
        <v>0</v>
      </c>
      <c r="F45" s="334">
        <v>0</v>
      </c>
      <c r="G45" s="335">
        <v>0</v>
      </c>
      <c r="H45" s="2"/>
    </row>
    <row r="46" spans="1:8" x14ac:dyDescent="0.25">
      <c r="A46" s="193"/>
      <c r="B46" s="170" t="s">
        <v>1102</v>
      </c>
      <c r="C46" s="172"/>
      <c r="D46" s="337">
        <f>D41</f>
        <v>2000</v>
      </c>
      <c r="E46" s="337">
        <f t="shared" ref="E46:F46" si="9">E41</f>
        <v>3000</v>
      </c>
      <c r="F46" s="337">
        <f t="shared" si="9"/>
        <v>3500</v>
      </c>
      <c r="G46" s="362">
        <f>G41</f>
        <v>2500</v>
      </c>
      <c r="H46" s="2"/>
    </row>
    <row r="47" spans="1:8" x14ac:dyDescent="0.25">
      <c r="A47" s="193"/>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2022-10-03T14:39:57Z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