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4-30\"/>
    </mc:Choice>
  </mc:AlternateContent>
  <xr:revisionPtr revIDLastSave="0" documentId="8_{2AE809FD-20F0-45DB-88AC-84CB130E8D77}" xr6:coauthVersionLast="47" xr6:coauthVersionMax="47" xr10:uidLastSave="{00000000-0000-0000-0000-000000000000}"/>
  <bookViews>
    <workbookView xWindow="20370" yWindow="-2850" windowWidth="29040" windowHeight="15840" firstSheet="3" activeTab="1" xr2:uid="{881A0C35-7E2D-4529-B3D1-EE1DBA58B7EE}"/>
  </bookViews>
  <sheets>
    <sheet name="Disclaimer" sheetId="2" r:id="rId1"/>
    <sheet name="Introduction" sheetId="4" r:id="rId2"/>
    <sheet name="A. HTT General" sheetId="6" r:id="rId3"/>
    <sheet name="B2. HTT Public Sector Assets" sheetId="7" r:id="rId4"/>
    <sheet name="C. HTT Harmonised Glossary" sheetId="8" r:id="rId5"/>
    <sheet name="E. Optional ECB-ECAIs data" sheetId="9" r:id="rId6"/>
    <sheet name="Overview" sheetId="10" r:id="rId7"/>
    <sheet name="Public Sector" sheetId="11" r:id="rId8"/>
    <sheet name="Covered Bonds" sheetId="12" r:id="rId9"/>
  </sheets>
  <definedNames>
    <definedName name="_xlnm.Print_Area" localSheetId="2">'A. HTT General'!$A$1:$G$365</definedName>
    <definedName name="_xlnm.Print_Area" localSheetId="3">'B2. HTT Public Sector Assets'!$A$1:$G$179</definedName>
    <definedName name="_xlnm.Print_Area" localSheetId="4">'C. HTT Harmonised Glossary'!$A$1:$C$53</definedName>
    <definedName name="_xlnm.Print_Area" localSheetId="8">'Covered Bonds'!$A$1:$H$46</definedName>
    <definedName name="_xlnm.Print_Area" localSheetId="0">Disclaimer!$A$1:$A$169</definedName>
    <definedName name="_xlnm.Print_Area" localSheetId="5">'E. Optional ECB-ECAIs data'!$A$1:$J$90</definedName>
    <definedName name="_xlnm.Print_Area" localSheetId="1">Introduction!$B$2:$J$31</definedName>
    <definedName name="_xlnm.Print_Area" localSheetId="6">Overview!$A$1:$J$117</definedName>
    <definedName name="_xlnm.Print_Area" localSheetId="7">'Public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E10" i="12"/>
  <c r="E30"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s="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37" i="7"/>
  <c r="C42" i="7" s="1"/>
  <c r="G28" i="7"/>
  <c r="F28" i="7"/>
  <c r="G27" i="7"/>
  <c r="F27" i="7"/>
  <c r="G26" i="7"/>
  <c r="F26" i="7"/>
  <c r="G25" i="7"/>
  <c r="F25" i="7"/>
  <c r="G24" i="7"/>
  <c r="F24" i="7"/>
  <c r="G23" i="7"/>
  <c r="F23" i="7"/>
  <c r="G22" i="7"/>
  <c r="G37" i="7" s="1"/>
  <c r="F22" i="7"/>
  <c r="F37" i="7" s="1"/>
  <c r="C19" i="7"/>
  <c r="C10" i="7"/>
  <c r="C312" i="6"/>
  <c r="D300" i="6"/>
  <c r="C299" i="6"/>
  <c r="C298" i="6"/>
  <c r="C297" i="6"/>
  <c r="C296" i="6"/>
  <c r="C295" i="6"/>
  <c r="C294" i="6"/>
  <c r="D293" i="6"/>
  <c r="F292" i="6"/>
  <c r="C291" i="6"/>
  <c r="D290" i="6"/>
  <c r="C289" i="6"/>
  <c r="C288" i="6"/>
  <c r="C220" i="6"/>
  <c r="G218" i="6"/>
  <c r="F217" i="6"/>
  <c r="F220" i="6" s="1"/>
  <c r="C217" i="6"/>
  <c r="G217" i="6" s="1"/>
  <c r="G220" i="6" s="1"/>
  <c r="F187" i="6"/>
  <c r="C187" i="6"/>
  <c r="C179" i="6"/>
  <c r="C193" i="6" s="1"/>
  <c r="F177" i="6"/>
  <c r="F174" i="6"/>
  <c r="F179" i="6" s="1"/>
  <c r="D167" i="6"/>
  <c r="G166" i="6" s="1"/>
  <c r="C167" i="6"/>
  <c r="F166" i="6" s="1"/>
  <c r="G165" i="6"/>
  <c r="F165" i="6"/>
  <c r="C155" i="6"/>
  <c r="F153" i="6"/>
  <c r="D153" i="6"/>
  <c r="F138" i="6"/>
  <c r="F155" i="6" s="1"/>
  <c r="D138" i="6"/>
  <c r="C129" i="6"/>
  <c r="F127" i="6" s="1"/>
  <c r="D127" i="6"/>
  <c r="D129" i="6" s="1"/>
  <c r="G112" i="6" s="1"/>
  <c r="D112" i="6"/>
  <c r="D100" i="6"/>
  <c r="C100" i="6"/>
  <c r="G99" i="6"/>
  <c r="F99" i="6"/>
  <c r="G98" i="6"/>
  <c r="F98" i="6"/>
  <c r="G97" i="6"/>
  <c r="F97" i="6"/>
  <c r="G96" i="6"/>
  <c r="F96" i="6"/>
  <c r="G95" i="6"/>
  <c r="F95" i="6"/>
  <c r="G94" i="6"/>
  <c r="F94" i="6"/>
  <c r="G93" i="6"/>
  <c r="G100" i="6" s="1"/>
  <c r="F93" i="6"/>
  <c r="F100" i="6" s="1"/>
  <c r="D77" i="6"/>
  <c r="G75" i="6" s="1"/>
  <c r="C77" i="6"/>
  <c r="F76" i="6" s="1"/>
  <c r="F75" i="6"/>
  <c r="G73" i="6"/>
  <c r="F73" i="6"/>
  <c r="G71" i="6"/>
  <c r="F71" i="6"/>
  <c r="C58" i="6"/>
  <c r="F218" i="6" s="1"/>
  <c r="C56" i="6"/>
  <c r="F56" i="6" s="1"/>
  <c r="F54" i="6"/>
  <c r="F58" i="6" s="1"/>
  <c r="D45" i="6"/>
  <c r="C207" i="6" l="1"/>
  <c r="C208" i="6" s="1"/>
  <c r="F193" i="6" s="1"/>
  <c r="F207" i="6" s="1"/>
  <c r="F208" i="6" s="1"/>
  <c r="C39" i="7"/>
  <c r="F39" i="7" s="1"/>
  <c r="F42" i="7" s="1"/>
  <c r="F41" i="7"/>
  <c r="F40" i="7"/>
  <c r="O32" i="11"/>
  <c r="F159" i="7"/>
  <c r="F155" i="7"/>
  <c r="F162" i="7"/>
  <c r="F158" i="7"/>
  <c r="F150" i="7" s="1"/>
  <c r="F154" i="7"/>
  <c r="F161" i="7"/>
  <c r="F157" i="7"/>
  <c r="F153" i="7"/>
  <c r="F160" i="7"/>
  <c r="F156" i="7"/>
  <c r="G129" i="6"/>
  <c r="O38" i="11"/>
  <c r="C38" i="6"/>
  <c r="G70" i="6"/>
  <c r="G72" i="6"/>
  <c r="G74" i="6"/>
  <c r="G76" i="6"/>
  <c r="F112" i="6"/>
  <c r="F129" i="6" s="1"/>
  <c r="G127" i="6"/>
  <c r="D155" i="6"/>
  <c r="G153" i="6" s="1"/>
  <c r="G164" i="6"/>
  <c r="G167" i="6" s="1"/>
  <c r="D30" i="12"/>
  <c r="N39" i="11"/>
  <c r="F10" i="12"/>
  <c r="F30" i="12" s="1"/>
  <c r="F70" i="6"/>
  <c r="F77" i="6" s="1"/>
  <c r="F72" i="6"/>
  <c r="F74" i="6"/>
  <c r="F164" i="6"/>
  <c r="F167" i="6" s="1"/>
  <c r="O37" i="11" l="1"/>
  <c r="O35" i="11"/>
  <c r="O33" i="11"/>
  <c r="O31" i="11"/>
  <c r="O29" i="11"/>
  <c r="O27" i="11"/>
  <c r="O34" i="11"/>
  <c r="O28" i="11"/>
  <c r="G138" i="6"/>
  <c r="G155" i="6" s="1"/>
  <c r="F149" i="7"/>
  <c r="G77" i="6"/>
  <c r="O30" i="11"/>
  <c r="F148" i="7"/>
  <c r="O26" i="11"/>
  <c r="F151" i="7"/>
  <c r="O36" i="11"/>
  <c r="O39" i="11" l="1"/>
  <c r="F152" i="7"/>
</calcChain>
</file>

<file path=xl/sharedStrings.xml><?xml version="1.0" encoding="utf-8"?>
<sst xmlns="http://schemas.openxmlformats.org/spreadsheetml/2006/main" count="1607" uniqueCount="1282">
  <si>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</si>
  <si>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</si>
  <si>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</si>
  <si>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</si>
  <si>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</si>
  <si>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</si>
  <si>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</si>
  <si>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</si>
  <si>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</si>
  <si>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</si>
  <si>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</si>
  <si>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</si>
  <si>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</si>
  <si>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</si>
  <si>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</si>
  <si>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</si>
  <si>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</si>
  <si>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</si>
  <si>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</si>
  <si>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</si>
  <si>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</si>
  <si>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</si>
  <si>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</si>
  <si>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</si>
  <si>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</si>
  <si>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</si>
  <si>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</si>
  <si>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</si>
  <si>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</si>
  <si>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</si>
  <si>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</si>
  <si>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</si>
  <si>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</si>
  <si>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</si>
  <si>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</si>
  <si>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</si>
  <si>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</si>
  <si>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</si>
  <si>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</si>
  <si>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</si>
  <si>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</si>
  <si>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</si>
  <si>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</si>
  <si>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</si>
  <si>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</si>
  <si>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</si>
  <si>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</si>
  <si>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</si>
  <si>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</si>
  <si>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</si>
  <si>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</si>
  <si>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</si>
  <si>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</si>
  <si>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</si>
  <si>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</si>
  <si>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</si>
  <si>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</si>
  <si>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</si>
  <si>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</si>
  <si>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</si>
  <si>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</si>
  <si>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</si>
  <si>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</si>
  <si>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</si>
  <si>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</si>
  <si>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</si>
  <si>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</si>
  <si>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</si>
  <si>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</si>
  <si>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</si>
  <si>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</si>
  <si>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</si>
  <si>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</si>
  <si>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</si>
  <si>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</si>
  <si>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</si>
  <si>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</si>
  <si>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</si>
  <si>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</si>
  <si>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</si>
  <si>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</si>
  <si>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</si>
  <si>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</si>
  <si>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</si>
  <si>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</si>
  <si>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</si>
  <si>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</si>
  <si>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</si>
  <si>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</si>
  <si>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</si>
  <si>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</si>
  <si>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</si>
  <si>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</si>
  <si>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</si>
  <si>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</si>
  <si>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</si>
  <si>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</si>
  <si>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</si>
  <si>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</si>
  <si>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</si>
  <si>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</si>
  <si>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</si>
  <si>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</si>
  <si>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</si>
  <si>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</si>
  <si>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</si>
  <si>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</si>
  <si>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</si>
  <si>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</si>
  <si>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</si>
  <si>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</si>
  <si>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</si>
  <si>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</si>
  <si>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</si>
  <si>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</si>
  <si>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</si>
  <si>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</si>
  <si>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</si>
  <si>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</si>
  <si>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</si>
  <si>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</si>
  <si>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</si>
  <si>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</si>
  <si>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</si>
  <si>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</si>
  <si>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</si>
  <si>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</si>
  <si>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</si>
  <si>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</si>
  <si>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</si>
  <si>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</si>
  <si>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</si>
  <si>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</si>
  <si>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</si>
  <si>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</si>
  <si>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</si>
  <si>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</si>
  <si>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</si>
  <si>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</si>
  <si>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</si>
  <si>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</si>
  <si>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</si>
  <si>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</si>
  <si>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</si>
  <si>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</si>
  <si>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</si>
  <si>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</si>
  <si>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</si>
  <si>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</si>
  <si>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</si>
  <si>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</si>
  <si>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</si>
  <si>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</si>
  <si>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</si>
  <si>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</si>
  <si>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</si>
  <si>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</si>
  <si>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</si>
  <si>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</si>
  <si>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</si>
  <si>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</si>
  <si>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</si>
  <si>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</si>
  <si>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France</t>
  </si>
  <si>
    <t>Société Générale SCF</t>
  </si>
  <si>
    <t>Reporting Date: 30/04/22</t>
  </si>
  <si>
    <t>Cut-off Date: 30/04/22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</si>
  <si>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</si>
  <si>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</si>
  <si>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</si>
  <si>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</si>
  <si>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</si>
  <si>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</si>
  <si>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</si>
  <si>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</si>
  <si>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</si>
  <si>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</si>
  <si>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</si>
  <si>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</si>
  <si>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</si>
  <si>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</si>
  <si>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</si>
  <si>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</si>
  <si>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</si>
  <si>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</si>
  <si>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</si>
  <si>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</si>
  <si>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</si>
  <si>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</si>
  <si>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</si>
  <si>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</si>
  <si>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</si>
  <si>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</si>
  <si>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</si>
  <si>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</si>
  <si>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30/04/22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</si>
  <si>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</si>
  <si>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</si>
  <si>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</si>
  <si>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</si>
  <si>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</si>
  <si>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</si>
  <si>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</si>
  <si>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</si>
  <si>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</si>
  <si>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</si>
  <si>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</si>
  <si>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</si>
  <si>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</si>
  <si>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</si>
  <si>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</si>
  <si>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</si>
  <si>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</si>
  <si>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</si>
  <si>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</si>
  <si>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</si>
  <si>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</si>
  <si>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</si>
  <si>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</si>
  <si>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</si>
  <si>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</si>
  <si>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</si>
  <si>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</si>
  <si>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</si>
  <si>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</si>
  <si>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</si>
  <si>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</si>
  <si>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</si>
  <si>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</si>
  <si>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</si>
  <si>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</si>
  <si>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</si>
  <si>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</si>
  <si>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</si>
  <si>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</si>
  <si>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</si>
  <si>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</si>
  <si>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</si>
  <si>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</si>
  <si>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</si>
  <si>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</si>
  <si>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</si>
  <si>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</si>
  <si>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</si>
  <si>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</si>
  <si>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</si>
  <si>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</si>
  <si>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</si>
  <si>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</si>
  <si>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</si>
  <si>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</si>
  <si>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</si>
  <si>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</si>
  <si>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</si>
  <si>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</si>
  <si>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</si>
  <si>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</si>
  <si>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</si>
  <si>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</si>
  <si>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</si>
  <si>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</si>
  <si>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</si>
  <si>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</si>
  <si>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</si>
  <si>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</si>
  <si>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</si>
  <si>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</si>
  <si>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</si>
  <si>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</si>
  <si>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</si>
  <si>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</si>
  <si>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</si>
  <si>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</si>
  <si>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</si>
  <si>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</si>
  <si>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</si>
  <si>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</si>
  <si>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</si>
  <si>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</si>
  <si>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</si>
  <si>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</si>
  <si>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</si>
  <si>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</si>
  <si>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</si>
  <si>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</si>
  <si>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</si>
  <si>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</si>
  <si>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</si>
  <si>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</si>
  <si>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</si>
  <si>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</si>
  <si>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</si>
  <si>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</si>
  <si>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</si>
  <si>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</si>
  <si>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</si>
  <si>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</si>
  <si>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</si>
  <si>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</si>
  <si>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</si>
  <si>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</si>
  <si>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</si>
  <si>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</si>
  <si>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</si>
  <si>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</si>
  <si>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</si>
  <si>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</si>
  <si>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</si>
  <si>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</si>
  <si>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</si>
  <si>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</si>
  <si>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</si>
  <si>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</si>
  <si>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</si>
  <si>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</si>
  <si>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</si>
  <si>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</si>
  <si>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</si>
  <si>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</si>
  <si>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</si>
  <si>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</si>
  <si>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</si>
  <si>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</si>
  <si>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</si>
  <si>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</si>
  <si>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</si>
  <si>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</si>
  <si>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</si>
  <si>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</si>
  <si>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</si>
  <si>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</si>
  <si>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</si>
  <si>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</si>
  <si>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</si>
  <si>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</si>
  <si>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</si>
  <si>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</si>
  <si>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</si>
  <si>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</si>
  <si>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</si>
  <si>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</si>
  <si>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</si>
  <si>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</si>
  <si>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</si>
  <si>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</si>
  <si>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</si>
  <si>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</si>
  <si>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</si>
  <si>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</si>
  <si>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</si>
  <si>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</si>
  <si>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</si>
  <si>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</si>
  <si>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</si>
  <si>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</si>
  <si>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</si>
  <si>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</si>
  <si>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</si>
  <si>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</si>
  <si>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</si>
  <si>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</si>
  <si>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</si>
  <si>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</si>
  <si>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</si>
  <si>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</si>
  <si>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</si>
  <si>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</si>
  <si>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</si>
  <si>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</si>
  <si>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</si>
  <si>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</si>
  <si>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</si>
  <si>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</si>
  <si>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</si>
  <si>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</si>
  <si>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</si>
  <si>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</si>
  <si>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</si>
  <si>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</si>
  <si>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</si>
  <si>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</si>
  <si>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</si>
  <si>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</si>
  <si>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</si>
  <si>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</si>
  <si>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</si>
  <si>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</si>
  <si>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</si>
  <si>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</si>
  <si>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</si>
  <si>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</si>
  <si>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</si>
  <si>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</si>
  <si>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</si>
  <si>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</si>
  <si>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</si>
  <si>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</si>
  <si>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</si>
  <si>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</si>
  <si>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</si>
  <si>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</si>
  <si>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</si>
  <si>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</si>
  <si>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</si>
  <si>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</si>
  <si>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</si>
  <si>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</si>
  <si>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</si>
  <si>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</si>
  <si>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</si>
  <si>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</si>
  <si>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</si>
  <si>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</si>
  <si>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</si>
  <si>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</si>
  <si>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</si>
  <si>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</si>
  <si>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</si>
  <si>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</si>
  <si>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</si>
  <si>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</si>
  <si>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</si>
  <si>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</si>
  <si>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</si>
  <si>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</si>
  <si>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</si>
  <si>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</si>
  <si>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</si>
  <si>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</si>
  <si>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</si>
  <si>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</si>
  <si>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</si>
  <si>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</si>
  <si>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</si>
  <si>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</si>
  <si>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</si>
  <si>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</si>
  <si>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</si>
  <si>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</si>
  <si>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</si>
  <si>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</si>
  <si>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</si>
  <si>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</si>
  <si>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</si>
  <si>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</si>
  <si>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</si>
  <si>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</si>
  <si>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</si>
  <si>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</si>
  <si>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</si>
  <si>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</si>
  <si>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</si>
  <si>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</si>
  <si>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</si>
  <si>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</si>
  <si>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</si>
  <si>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</si>
  <si>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</si>
  <si>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</si>
  <si>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</si>
  <si>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</si>
  <si>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</si>
  <si>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</si>
  <si>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</si>
  <si>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</si>
  <si>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</si>
  <si>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</si>
  <si>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</si>
  <si>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</si>
  <si>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</si>
  <si>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</si>
  <si>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</si>
  <si>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</si>
  <si>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</si>
  <si>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</si>
  <si>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</si>
  <si>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</si>
  <si>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</si>
  <si>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</si>
  <si>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</si>
  <si>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</si>
  <si>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</si>
  <si>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</si>
  <si>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</si>
  <si>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</si>
  <si>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</si>
  <si>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</si>
  <si>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</si>
  <si>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</si>
  <si>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</si>
  <si>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</si>
  <si>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</si>
  <si>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</si>
  <si>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</si>
  <si>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</si>
  <si>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</si>
  <si>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</si>
  <si>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</si>
  <si>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</si>
  <si>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</si>
  <si>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</si>
  <si>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</si>
  <si>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</si>
  <si>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</si>
  <si>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</si>
  <si>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</si>
  <si>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</si>
  <si>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</si>
  <si>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</si>
  <si>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</si>
  <si>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</si>
  <si>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</si>
  <si>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</si>
  <si>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</si>
  <si>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</si>
  <si>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</si>
  <si>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</si>
  <si>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</si>
  <si>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</si>
  <si>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</si>
  <si>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</si>
  <si>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</si>
  <si>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</si>
  <si>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</si>
  <si>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</si>
  <si>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</si>
  <si>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</si>
  <si>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</si>
  <si>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</si>
  <si>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</si>
  <si>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</si>
  <si>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</si>
  <si>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</si>
  <si>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</si>
  <si>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</si>
  <si>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</si>
  <si>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</si>
  <si>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</si>
  <si>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</si>
  <si>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</si>
  <si>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</si>
  <si>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</si>
  <si>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</si>
  <si>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</si>
  <si>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</si>
  <si>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</si>
  <si>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</si>
  <si>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</si>
  <si>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</si>
  <si>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</si>
  <si>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</si>
  <si>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</si>
  <si>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</si>
  <si>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</si>
  <si>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</si>
  <si>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</si>
  <si>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</si>
  <si>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</si>
  <si>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</si>
  <si>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</si>
  <si>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</si>
  <si>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</si>
  <si>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</si>
  <si>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</si>
  <si>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</si>
  <si>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</si>
  <si>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</si>
  <si>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</si>
  <si>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</si>
  <si>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</si>
  <si>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</si>
  <si>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</si>
  <si>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</si>
  <si>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</si>
  <si>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</si>
  <si>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</si>
  <si>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</si>
  <si>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</si>
  <si>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</si>
  <si>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</si>
  <si>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</si>
  <si>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</si>
  <si>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</si>
  <si>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</si>
  <si>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</si>
  <si>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</si>
  <si>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</si>
  <si>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</si>
  <si>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</si>
  <si>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</si>
  <si>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</si>
  <si>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</si>
  <si>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</si>
  <si>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</si>
  <si>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</si>
  <si>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</si>
  <si>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</si>
  <si>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</si>
  <si>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</si>
  <si>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</si>
  <si>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</si>
  <si>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</si>
  <si>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</si>
  <si>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</si>
  <si>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</si>
  <si>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</si>
  <si>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</si>
  <si>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</si>
  <si>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</si>
  <si>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</si>
  <si>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</si>
  <si>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</si>
  <si>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</si>
  <si>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</si>
  <si>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</si>
  <si>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</si>
  <si>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</si>
  <si>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</si>
  <si>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</si>
  <si>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</si>
  <si>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</si>
  <si>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</si>
  <si>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</si>
  <si>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</si>
  <si>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</si>
  <si>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</si>
  <si>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</si>
  <si>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</si>
  <si>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</si>
  <si>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</si>
  <si>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</si>
  <si>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</si>
  <si>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</si>
  <si>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</si>
  <si>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</si>
  <si>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</si>
  <si>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</si>
  <si>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</si>
  <si>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</si>
  <si>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</si>
  <si>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</si>
  <si>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</si>
  <si>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</si>
  <si>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</si>
  <si>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</si>
  <si>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</si>
  <si>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</si>
  <si>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</si>
  <si>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</si>
  <si>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</si>
  <si>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</si>
  <si>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</si>
  <si>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</si>
  <si>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</si>
  <si>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</si>
  <si>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</si>
  <si>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</si>
  <si>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</si>
  <si>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</si>
  <si>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</si>
  <si>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</si>
  <si>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</si>
  <si>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</si>
  <si>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</si>
  <si>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</si>
  <si>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</si>
  <si>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</si>
  <si>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</si>
  <si>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</si>
  <si>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</si>
  <si>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</si>
  <si>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</si>
  <si>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</si>
  <si>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</si>
  <si>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</si>
  <si>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</si>
  <si>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</si>
  <si>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</si>
  <si>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</si>
  <si>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</si>
  <si>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</si>
  <si>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</si>
  <si>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</si>
  <si>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</si>
  <si>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</si>
  <si>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</si>
  <si>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</si>
  <si>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</si>
  <si>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</si>
  <si>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</si>
  <si>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</si>
  <si>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</si>
  <si>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</si>
  <si>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</si>
  <si>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</si>
  <si>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</si>
  <si>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</si>
  <si>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</si>
  <si>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</si>
  <si>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</si>
  <si>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</si>
  <si>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</si>
  <si>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</si>
  <si>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</si>
  <si>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</si>
  <si>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</si>
  <si>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</si>
  <si>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</si>
  <si>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</si>
  <si>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</si>
  <si>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</si>
  <si>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</si>
  <si>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</si>
  <si>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</si>
  <si>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</si>
  <si>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</si>
  <si>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</si>
  <si>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</si>
  <si>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</si>
  <si>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</si>
  <si>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</si>
  <si>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</si>
  <si>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</si>
  <si>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</si>
  <si>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</si>
  <si>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</si>
  <si>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</si>
  <si>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</si>
  <si>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</si>
  <si>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</si>
  <si>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</si>
  <si>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</si>
  <si>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</si>
  <si>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</si>
  <si>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</si>
  <si>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</si>
  <si>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</si>
  <si>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</si>
  <si>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</si>
  <si>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</si>
  <si>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</si>
  <si>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</si>
  <si>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</si>
  <si>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</si>
  <si>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</si>
  <si>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</si>
  <si>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</si>
  <si>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</si>
  <si>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</si>
  <si>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</si>
  <si>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</si>
  <si>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</si>
  <si>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</si>
  <si>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</si>
  <si>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</si>
  <si>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</si>
  <si>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</si>
  <si>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</si>
  <si>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</si>
  <si>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</si>
  <si>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</si>
  <si>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</si>
  <si>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</si>
  <si>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</si>
  <si>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</si>
  <si>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</si>
  <si>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</si>
  <si>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</si>
  <si>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</si>
  <si>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</si>
  <si>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</si>
  <si>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</si>
  <si>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</si>
  <si>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</si>
  <si>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</si>
  <si>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</si>
  <si>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</si>
  <si>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</si>
  <si>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</si>
  <si>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</si>
  <si>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</si>
  <si>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</si>
  <si>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</si>
  <si>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</si>
  <si>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</si>
  <si>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</si>
  <si>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</si>
  <si>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</si>
  <si>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</si>
  <si>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</si>
  <si>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</si>
  <si>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</si>
  <si>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</si>
  <si>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</si>
  <si>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</si>
  <si>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</si>
  <si>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</si>
  <si>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</si>
  <si>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</si>
  <si>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</si>
  <si>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</si>
  <si>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</si>
  <si>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</si>
  <si>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</si>
  <si>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</si>
  <si>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</si>
  <si>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</si>
  <si>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</si>
  <si>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</si>
  <si>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</si>
  <si>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</si>
  <si>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</si>
  <si>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</si>
  <si>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</si>
  <si>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</si>
  <si>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</si>
  <si>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</si>
  <si>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</si>
  <si>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</si>
  <si>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</si>
  <si>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</si>
  <si>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</si>
  <si>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</si>
  <si>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</si>
  <si>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</si>
  <si>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</si>
  <si>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</si>
  <si>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</si>
  <si>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</si>
  <si>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</si>
  <si>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</si>
  <si>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</si>
  <si>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</si>
  <si>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</si>
  <si>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</si>
  <si>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</si>
  <si>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</si>
  <si>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</si>
  <si>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</si>
  <si>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</si>
  <si>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</si>
  <si>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</si>
  <si>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</si>
  <si>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</si>
  <si>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</si>
  <si>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</si>
  <si>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</si>
  <si>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</si>
  <si>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</si>
  <si>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</si>
  <si>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</si>
  <si>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</si>
  <si>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</si>
  <si>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</si>
  <si>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</si>
  <si>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</si>
  <si>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</si>
  <si>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</si>
  <si>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</si>
  <si>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</si>
  <si>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</si>
  <si>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</si>
  <si>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</si>
  <si>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</si>
  <si>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</si>
  <si>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</si>
  <si>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</si>
  <si>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</si>
  <si>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</si>
  <si>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</si>
  <si>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</si>
  <si>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</si>
  <si>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</si>
  <si>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</si>
  <si>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</si>
  <si>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</si>
  <si>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</si>
  <si>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</si>
  <si>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</si>
  <si>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</si>
  <si>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</si>
  <si>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</si>
  <si>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</si>
  <si>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</si>
  <si>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</si>
  <si>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</si>
  <si>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</si>
  <si>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</si>
  <si>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</si>
  <si>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</si>
  <si>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</si>
  <si>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</si>
  <si>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</si>
  <si>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</si>
  <si>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</si>
  <si>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</si>
  <si>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</si>
  <si>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</si>
  <si>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</si>
  <si>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</si>
  <si>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</si>
  <si>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</si>
  <si>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</si>
  <si>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</si>
  <si>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</si>
  <si>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</si>
  <si>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</si>
  <si>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</si>
  <si>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</si>
  <si>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</si>
  <si>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</si>
  <si>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</si>
  <si>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</si>
  <si>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</si>
  <si>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</si>
  <si>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</si>
  <si>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</si>
  <si>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</si>
  <si>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</si>
  <si>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</si>
  <si>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</si>
  <si>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</si>
  <si>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</si>
  <si>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</si>
  <si>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</si>
  <si>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</si>
  <si>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</si>
  <si>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</si>
  <si>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</si>
  <si>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</si>
  <si>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</si>
  <si>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</si>
  <si>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</si>
  <si>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</si>
  <si>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</si>
  <si>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</si>
  <si>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</si>
  <si>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</si>
  <si>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</si>
  <si>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</si>
  <si>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</si>
  <si>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</si>
  <si>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</si>
  <si>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</si>
  <si>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</si>
  <si>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</si>
  <si>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</si>
  <si>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</si>
  <si>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</si>
  <si>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</si>
  <si>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</si>
  <si>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</si>
  <si>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</si>
  <si>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</si>
  <si>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</si>
  <si>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</si>
  <si>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</si>
  <si>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</si>
  <si>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</si>
  <si>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</si>
  <si>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</si>
  <si>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</si>
  <si>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</si>
  <si>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</si>
  <si>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</si>
  <si>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</si>
  <si>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</si>
  <si>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</si>
  <si>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</si>
  <si>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</si>
  <si>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</si>
  <si>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</si>
  <si>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</si>
  <si>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</si>
  <si>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</si>
  <si>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</si>
  <si>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</si>
  <si>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</si>
  <si>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</si>
  <si>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</si>
  <si>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</si>
  <si>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</si>
  <si>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</si>
  <si>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</si>
  <si>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</si>
  <si>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</si>
  <si>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</si>
  <si>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</si>
  <si>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</si>
  <si>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</si>
  <si>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</si>
  <si>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</si>
  <si>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</si>
  <si>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</si>
  <si>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</si>
  <si>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</si>
  <si>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</si>
  <si>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</si>
  <si>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</si>
  <si>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</si>
  <si>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</si>
  <si>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</si>
  <si>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</si>
  <si>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</si>
  <si>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</si>
  <si>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</si>
  <si>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</si>
  <si>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</si>
  <si>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</si>
  <si>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</si>
  <si>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</si>
  <si>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</si>
  <si>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</si>
  <si>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</si>
  <si>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</si>
  <si>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</si>
  <si>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</si>
  <si>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</si>
  <si>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</si>
  <si>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</si>
  <si>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</si>
  <si>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</si>
  <si>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</si>
  <si>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</si>
  <si>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</si>
  <si>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</si>
  <si>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</si>
  <si>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</si>
  <si>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</si>
  <si>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</si>
  <si>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</si>
  <si>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</si>
  <si>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</si>
  <si>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</si>
  <si>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</si>
  <si>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</si>
  <si>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</si>
  <si>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</si>
  <si>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</si>
  <si>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</si>
  <si>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</si>
  <si>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</si>
  <si>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</si>
  <si>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</si>
  <si>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</si>
  <si>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</si>
  <si>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</si>
  <si>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</si>
  <si>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</si>
  <si>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</si>
  <si>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</si>
  <si>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</si>
  <si>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</si>
  <si>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</si>
  <si>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</si>
  <si>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</si>
  <si>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</si>
  <si>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</si>
  <si>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</si>
  <si>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</si>
  <si>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</si>
  <si>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</si>
  <si>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</si>
  <si>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</si>
  <si>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</si>
  <si>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</si>
  <si>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</si>
  <si>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</si>
  <si>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</si>
  <si>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</si>
  <si>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</si>
  <si>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</si>
  <si>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</si>
  <si>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</si>
  <si>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</si>
  <si>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</si>
  <si>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</si>
  <si>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</si>
  <si>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</si>
  <si>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</si>
  <si>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</si>
  <si>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</si>
  <si>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</si>
  <si>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</si>
  <si>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</si>
  <si>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</si>
  <si>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</si>
  <si>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</si>
  <si>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</si>
  <si>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</si>
  <si>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</si>
  <si>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</si>
  <si>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</si>
  <si>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</si>
  <si>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</si>
  <si>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</si>
  <si>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</si>
  <si>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</si>
  <si>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</si>
  <si>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</si>
  <si>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</si>
  <si>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</si>
  <si>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</si>
  <si>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</si>
  <si>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</si>
  <si>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</si>
  <si>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</si>
  <si>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</si>
  <si>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</si>
  <si>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</si>
  <si>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</si>
  <si>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</si>
  <si>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</si>
  <si>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</si>
  <si>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</si>
  <si>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</si>
  <si>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</si>
  <si>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</si>
  <si>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</si>
  <si>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</si>
  <si>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</si>
  <si>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</si>
  <si>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</si>
  <si>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</si>
  <si>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</si>
  <si>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</si>
  <si>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</si>
  <si>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</si>
  <si>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</si>
  <si>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</si>
  <si>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</si>
  <si>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</si>
  <si>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</si>
  <si>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</si>
  <si>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</si>
  <si>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</si>
  <si>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</si>
  <si>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</si>
  <si>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</si>
  <si>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</si>
  <si>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</si>
  <si>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</si>
  <si>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</si>
  <si>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</si>
  <si>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</si>
  <si>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</si>
  <si>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</si>
  <si>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</si>
  <si>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</si>
  <si>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</si>
  <si>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</si>
  <si>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</si>
  <si>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</si>
  <si>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</si>
  <si>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</si>
  <si>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</si>
  <si>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</si>
  <si>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</si>
  <si>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</si>
  <si>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</si>
  <si>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</si>
  <si>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</si>
  <si>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</si>
  <si>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</si>
  <si>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</si>
  <si>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</si>
  <si>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</si>
  <si>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</si>
  <si>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</si>
  <si>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</si>
  <si>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</si>
  <si>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</si>
  <si>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</si>
  <si>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</si>
  <si>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</si>
  <si>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</si>
  <si>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</si>
  <si>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</si>
  <si>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</si>
  <si>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</si>
  <si>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</si>
  <si>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</si>
  <si>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</si>
  <si>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</si>
  <si>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</si>
  <si>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</si>
  <si>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</si>
  <si>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</si>
  <si>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</si>
  <si>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</si>
  <si>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</si>
  <si>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</si>
  <si>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</si>
  <si>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</si>
  <si>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</si>
  <si>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</si>
  <si>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</si>
  <si>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</si>
  <si>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</si>
  <si>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</si>
  <si>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</si>
  <si>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</si>
  <si>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</si>
  <si>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</si>
  <si>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</si>
  <si>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</si>
  <si>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</si>
  <si>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</si>
  <si>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</si>
  <si>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</si>
  <si>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CPR=0.17%;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</si>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</sst>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b/>
      <sz val="24"/>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i/>
      <sz val="1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0" tint="-0.14999847407452621"/>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42" fillId="0" borderId="0"/>
    <xf numFmtId="167" fontId="42" fillId="0" borderId="0"/>
    <xf numFmtId="0" fontId="14" fillId="0" borderId="0"/>
    <xf numFmtId="0" fontId="43" fillId="0" borderId="0">
      <protection locked="0"/>
    </xf>
    <xf numFmtId="167" fontId="42" fillId="0" borderId="0"/>
    <xf numFmtId="0" fontId="42" fillId="0" borderId="0"/>
    <xf numFmtId="0" fontId="42" fillId="0" borderId="0"/>
    <xf numFmtId="0" fontId="42" fillId="0" borderId="0"/>
    <xf numFmtId="0" fontId="42" fillId="0" borderId="0"/>
    <xf numFmtId="0" fontId="1" fillId="0" borderId="0"/>
    <xf numFmtId="9" fontId="1" fillId="0" borderId="0"/>
  </cellStyleXfs>
  <cellXfs count="403">
    <xf numFmtId="0" fontId="0" fillId="0" borderId="0" xfId="0" applyNumberFormat="1" applyFont="1" applyFill="1" applyBorder="1" applyProtection="1"/>
    <xf numFmtId="0" fontId="42" fillId="0" borderId="0" xfId="6" applyNumberFormat="1" applyFont="1" applyFill="1" applyBorder="1" applyProtection="1"/>
    <xf numFmtId="0" fontId="42" fillId="0" borderId="0" xfId="8" applyNumberFormat="1" applyFont="1" applyFill="1" applyBorder="1" applyProtection="1"/>
    <xf numFmtId="0" fontId="5"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wrapText="1"/>
    </xf>
    <xf numFmtId="0" fontId="6"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wrapText="1"/>
    </xf>
    <xf numFmtId="0" fontId="8"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8"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left" vertical="center"/>
    </xf>
    <xf numFmtId="0" fontId="15" fillId="0" borderId="1" xfId="0" applyNumberFormat="1" applyFont="1" applyFill="1" applyBorder="1" applyProtection="1"/>
    <xf numFmtId="0" fontId="15" fillId="0" borderId="2" xfId="0" applyNumberFormat="1" applyFont="1" applyFill="1" applyBorder="1" applyProtection="1"/>
    <xf numFmtId="0" fontId="15" fillId="0" borderId="3" xfId="0" applyNumberFormat="1" applyFont="1" applyFill="1" applyBorder="1" applyProtection="1"/>
    <xf numFmtId="0" fontId="15" fillId="0" borderId="4" xfId="0" applyNumberFormat="1" applyFont="1" applyFill="1" applyBorder="1" applyProtection="1"/>
    <xf numFmtId="0" fontId="15" fillId="0" borderId="0" xfId="0" applyNumberFormat="1" applyFont="1" applyFill="1" applyBorder="1" applyProtection="1"/>
    <xf numFmtId="0" fontId="15" fillId="0" borderId="5" xfId="0" applyNumberFormat="1" applyFont="1" applyFill="1" applyBorder="1" applyProtection="1"/>
    <xf numFmtId="0" fontId="16"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xf>
    <xf numFmtId="0" fontId="21" fillId="0" borderId="0" xfId="0" applyNumberFormat="1" applyFont="1" applyFill="1" applyBorder="1" applyProtection="1"/>
    <xf numFmtId="0" fontId="4" fillId="0" borderId="0" xfId="3" applyNumberFormat="1" applyFont="1" applyFill="1" applyBorder="1" applyProtection="1"/>
    <xf numFmtId="0" fontId="15" fillId="0" borderId="6" xfId="0" applyNumberFormat="1" applyFont="1" applyFill="1" applyBorder="1" applyProtection="1"/>
    <xf numFmtId="0" fontId="15" fillId="0" borderId="7" xfId="0" applyNumberFormat="1" applyFont="1" applyFill="1" applyBorder="1" applyProtection="1"/>
    <xf numFmtId="0" fontId="15" fillId="0" borderId="8"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vertical="center" wrapText="1"/>
    </xf>
    <xf numFmtId="0" fontId="22" fillId="3" borderId="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2" fillId="2" borderId="11"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14" fillId="0" borderId="12" xfId="3" quotePrefix="1" applyNumberFormat="1" applyFont="1" applyFill="1" applyBorder="1" applyAlignment="1" applyProtection="1">
      <alignment horizontal="center" vertical="center" wrapText="1"/>
    </xf>
    <xf numFmtId="0" fontId="14" fillId="0" borderId="12" xfId="3" applyNumberFormat="1" applyFont="1" applyFill="1" applyBorder="1" applyAlignment="1" applyProtection="1">
      <alignment horizontal="center" vertical="center" wrapText="1"/>
    </xf>
    <xf numFmtId="0" fontId="14" fillId="0" borderId="13" xfId="3" quotePrefix="1" applyNumberFormat="1" applyFont="1" applyFill="1" applyBorder="1" applyAlignment="1" applyProtection="1">
      <alignment horizontal="center" vertical="center" wrapText="1"/>
    </xf>
    <xf numFmtId="0" fontId="14" fillId="0" borderId="0" xfId="3" quotePrefix="1" applyNumberFormat="1" applyFont="1" applyFill="1" applyBorder="1" applyAlignment="1" applyProtection="1">
      <alignment horizontal="center" vertical="center" wrapText="1"/>
    </xf>
    <xf numFmtId="0" fontId="22" fillId="2" borderId="0" xfId="0" applyNumberFormat="1" applyFont="1" applyFill="1" applyBorder="1" applyAlignment="1" applyProtection="1">
      <alignment horizontal="center" vertical="center" wrapText="1"/>
    </xf>
    <xf numFmtId="0" fontId="24"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27" fillId="0" borderId="0" xfId="3" quotePrefix="1"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center" vertical="center" wrapText="1"/>
    </xf>
    <xf numFmtId="0" fontId="25" fillId="0" borderId="0" xfId="0" quotePrefix="1" applyNumberFormat="1" applyFont="1" applyFill="1" applyBorder="1" applyAlignment="1" applyProtection="1">
      <alignment horizontal="center" vertical="center" wrapText="1"/>
    </xf>
    <xf numFmtId="0" fontId="25" fillId="4" borderId="0" xfId="0" applyNumberFormat="1" applyFont="1" applyFill="1" applyBorder="1" applyAlignment="1" applyProtection="1">
      <alignment horizontal="center" vertical="center" wrapText="1"/>
    </xf>
    <xf numFmtId="0" fontId="28" fillId="4" borderId="0" xfId="0" quotePrefix="1" applyNumberFormat="1"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26" fillId="0" borderId="0" xfId="0" quotePrefix="1" applyNumberFormat="1" applyFont="1" applyFill="1" applyBorder="1" applyAlignment="1" applyProtection="1">
      <alignment horizontal="center" vertical="center" wrapText="1"/>
    </xf>
    <xf numFmtId="164" fontId="23"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wrapText="1"/>
    </xf>
    <xf numFmtId="0" fontId="25" fillId="4" borderId="0" xfId="0" quotePrefix="1" applyNumberFormat="1" applyFont="1" applyFill="1" applyBorder="1" applyAlignment="1" applyProtection="1">
      <alignment horizontal="center" vertical="center" wrapText="1"/>
    </xf>
    <xf numFmtId="165" fontId="23" fillId="0" borderId="0" xfId="11" applyNumberFormat="1" applyFont="1" applyFill="1" applyBorder="1" applyAlignment="1" applyProtection="1">
      <alignment horizontal="center" vertical="center" wrapText="1"/>
    </xf>
    <xf numFmtId="9" fontId="23" fillId="0" borderId="0" xfId="11" applyNumberFormat="1" applyFont="1" applyFill="1" applyBorder="1" applyAlignment="1" applyProtection="1">
      <alignment horizontal="center" vertical="center" wrapText="1"/>
    </xf>
    <xf numFmtId="3" fontId="23" fillId="0" borderId="0" xfId="0" quotePrefix="1" applyNumberFormat="1" applyFont="1" applyFill="1" applyBorder="1" applyAlignment="1" applyProtection="1">
      <alignment horizontal="center" vertical="center" wrapText="1"/>
    </xf>
    <xf numFmtId="165" fontId="23" fillId="0" borderId="0" xfId="0" quotePrefix="1" applyNumberFormat="1" applyFont="1" applyFill="1" applyBorder="1" applyAlignment="1" applyProtection="1">
      <alignment horizontal="center" vertical="center" wrapText="1"/>
    </xf>
    <xf numFmtId="10" fontId="23" fillId="0" borderId="0" xfId="0" quotePrefix="1"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right" vertical="center" wrapText="1"/>
    </xf>
    <xf numFmtId="164" fontId="23" fillId="0" borderId="0" xfId="0" quotePrefix="1" applyNumberFormat="1" applyFont="1" applyFill="1" applyBorder="1" applyAlignment="1" applyProtection="1">
      <alignment horizontal="center" vertical="center" wrapText="1"/>
    </xf>
    <xf numFmtId="165" fontId="23" fillId="0" borderId="0" xfId="11" quotePrefix="1"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right" vertical="center" wrapText="1"/>
    </xf>
    <xf numFmtId="164" fontId="29" fillId="0" borderId="0" xfId="0" applyNumberFormat="1" applyFont="1" applyFill="1" applyBorder="1" applyAlignment="1" applyProtection="1">
      <alignment horizontal="center" vertical="center" wrapText="1"/>
    </xf>
    <xf numFmtId="9" fontId="23" fillId="0" borderId="0" xfId="11" quotePrefix="1" applyNumberFormat="1" applyFont="1" applyFill="1" applyBorder="1" applyAlignment="1" applyProtection="1">
      <alignment horizontal="center" vertical="center" wrapText="1"/>
    </xf>
    <xf numFmtId="0" fontId="30" fillId="4"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31"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xf>
    <xf numFmtId="0" fontId="28" fillId="4" borderId="0" xfId="0" applyNumberFormat="1" applyFont="1" applyFill="1" applyBorder="1" applyAlignment="1" applyProtection="1">
      <alignment horizontal="center" vertical="center" wrapText="1"/>
    </xf>
    <xf numFmtId="9" fontId="0" fillId="0" borderId="0" xfId="11"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0" fontId="26" fillId="0" borderId="0" xfId="0" quotePrefix="1" applyNumberFormat="1" applyFont="1" applyFill="1" applyBorder="1" applyAlignment="1" applyProtection="1">
      <alignment horizontal="right" vertical="center" wrapText="1"/>
    </xf>
    <xf numFmtId="164" fontId="26"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vertical="center"/>
    </xf>
    <xf numFmtId="0" fontId="32" fillId="0" borderId="0" xfId="0" applyNumberFormat="1" applyFont="1" applyFill="1" applyBorder="1" applyAlignment="1" applyProtection="1">
      <alignment horizontal="center" vertical="center" wrapText="1"/>
    </xf>
    <xf numFmtId="0" fontId="33"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xf>
    <xf numFmtId="0" fontId="23" fillId="5" borderId="0" xfId="0"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0" fontId="28" fillId="0" borderId="0" xfId="0" quotePrefix="1"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65" fontId="28" fillId="4" borderId="0" xfId="11" applyNumberFormat="1" applyFont="1" applyFill="1" applyBorder="1" applyAlignment="1" applyProtection="1">
      <alignment horizontal="center" vertical="center" wrapText="1"/>
    </xf>
    <xf numFmtId="165" fontId="25" fillId="4" borderId="0" xfId="11" applyNumberFormat="1" applyFont="1" applyFill="1" applyBorder="1" applyAlignment="1" applyProtection="1">
      <alignment horizontal="center" vertical="center" wrapText="1"/>
    </xf>
    <xf numFmtId="49" fontId="23"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center" vertical="center"/>
    </xf>
    <xf numFmtId="0" fontId="23" fillId="0" borderId="14"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25" fillId="0" borderId="0" xfId="0" quotePrefix="1" applyNumberFormat="1" applyFont="1" applyFill="1" applyBorder="1" applyAlignment="1" applyProtection="1">
      <alignment horizontal="left" vertical="center" wrapText="1"/>
    </xf>
    <xf numFmtId="0" fontId="25" fillId="0" borderId="0" xfId="0" applyNumberFormat="1" applyFont="1" applyFill="1" applyBorder="1" applyAlignment="1" applyProtection="1">
      <alignment horizontal="left" vertical="center" wrapText="1"/>
    </xf>
    <xf numFmtId="0" fontId="37" fillId="5" borderId="17" xfId="0" applyNumberFormat="1" applyFont="1" applyFill="1" applyBorder="1" applyAlignment="1" applyProtection="1">
      <alignment horizontal="center" vertical="center" wrapText="1"/>
    </xf>
    <xf numFmtId="14" fontId="38" fillId="0" borderId="0"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left" vertical="center" wrapText="1"/>
    </xf>
    <xf numFmtId="0" fontId="37" fillId="0" borderId="0" xfId="0" applyNumberFormat="1" applyFont="1" applyFill="1" applyBorder="1" applyAlignment="1" applyProtection="1">
      <alignment horizontal="center" vertical="center" wrapText="1"/>
    </xf>
    <xf numFmtId="0" fontId="29" fillId="6" borderId="0" xfId="0" applyNumberFormat="1" applyFont="1" applyFill="1" applyBorder="1" applyAlignment="1" applyProtection="1">
      <alignment horizontal="right"/>
    </xf>
    <xf numFmtId="0" fontId="39" fillId="6" borderId="0" xfId="0" applyNumberFormat="1" applyFont="1" applyFill="1" applyBorder="1" applyProtection="1"/>
    <xf numFmtId="0" fontId="29" fillId="6" borderId="0" xfId="0" applyNumberFormat="1" applyFont="1" applyFill="1" applyBorder="1" applyProtection="1"/>
    <xf numFmtId="0" fontId="29" fillId="0" borderId="0" xfId="0" applyNumberFormat="1" applyFont="1" applyFill="1" applyBorder="1" applyAlignment="1" applyProtection="1">
      <alignment horizontal="center"/>
    </xf>
    <xf numFmtId="0" fontId="29" fillId="0" borderId="0" xfId="0" applyNumberFormat="1" applyFont="1" applyFill="1" applyBorder="1" applyProtection="1"/>
    <xf numFmtId="0" fontId="40" fillId="0" borderId="0" xfId="0" applyNumberFormat="1" applyFont="1" applyFill="1" applyBorder="1" applyAlignment="1" applyProtection="1">
      <alignment horizontal="right"/>
    </xf>
    <xf numFmtId="0" fontId="41" fillId="0" borderId="18" xfId="0" applyNumberFormat="1" applyFont="1" applyFill="1" applyBorder="1" applyProtection="1"/>
    <xf numFmtId="0" fontId="29" fillId="0" borderId="19" xfId="0" applyNumberFormat="1" applyFont="1" applyFill="1" applyBorder="1" applyProtection="1"/>
    <xf numFmtId="0" fontId="29" fillId="0" borderId="20" xfId="0" applyNumberFormat="1" applyFont="1" applyFill="1" applyBorder="1" applyProtection="1"/>
    <xf numFmtId="0" fontId="42" fillId="0" borderId="0" xfId="0" applyNumberFormat="1" applyFont="1" applyFill="1" applyBorder="1" applyProtection="1"/>
    <xf numFmtId="0" fontId="39" fillId="6" borderId="0" xfId="0" applyNumberFormat="1" applyFont="1" applyFill="1" applyBorder="1" applyAlignment="1" applyProtection="1">
      <alignment horizontal="center"/>
    </xf>
    <xf numFmtId="0" fontId="42" fillId="7" borderId="1" xfId="0" applyNumberFormat="1" applyFont="1" applyFill="1" applyBorder="1" applyProtection="1"/>
    <xf numFmtId="0" fontId="42" fillId="7" borderId="2" xfId="0" applyNumberFormat="1" applyFont="1" applyFill="1" applyBorder="1" applyProtection="1"/>
    <xf numFmtId="0" fontId="41" fillId="0" borderId="22" xfId="0" applyNumberFormat="1" applyFont="1" applyFill="1" applyBorder="1" applyProtection="1"/>
    <xf numFmtId="0" fontId="29" fillId="0" borderId="23" xfId="0" applyNumberFormat="1" applyFont="1" applyFill="1" applyBorder="1" applyProtection="1"/>
    <xf numFmtId="0" fontId="29" fillId="0" borderId="24" xfId="0" applyNumberFormat="1" applyFont="1" applyFill="1" applyBorder="1" applyProtection="1"/>
    <xf numFmtId="0" fontId="42" fillId="7" borderId="25" xfId="0" applyNumberFormat="1" applyFont="1" applyFill="1" applyBorder="1" applyProtection="1"/>
    <xf numFmtId="0" fontId="42" fillId="7" borderId="26" xfId="0" applyNumberFormat="1" applyFont="1" applyFill="1" applyBorder="1" applyProtection="1"/>
    <xf numFmtId="0" fontId="41" fillId="0" borderId="27" xfId="0" applyNumberFormat="1" applyFont="1" applyFill="1" applyBorder="1" applyProtection="1"/>
    <xf numFmtId="0" fontId="29" fillId="0" borderId="26" xfId="0" applyNumberFormat="1" applyFont="1" applyFill="1" applyBorder="1" applyProtection="1"/>
    <xf numFmtId="0" fontId="29" fillId="0" borderId="28" xfId="0" applyNumberFormat="1" applyFont="1" applyFill="1" applyBorder="1" applyProtection="1"/>
    <xf numFmtId="0" fontId="42" fillId="7" borderId="6" xfId="0" applyNumberFormat="1" applyFont="1" applyFill="1" applyBorder="1" applyProtection="1"/>
    <xf numFmtId="0" fontId="42" fillId="7" borderId="7" xfId="0" applyNumberFormat="1" applyFont="1" applyFill="1" applyBorder="1" applyProtection="1"/>
    <xf numFmtId="0" fontId="43" fillId="0" borderId="29" xfId="4" applyNumberFormat="1" applyFont="1" applyFill="1" applyBorder="1" applyProtection="1"/>
    <xf numFmtId="0" fontId="29" fillId="0" borderId="7" xfId="0" applyNumberFormat="1" applyFont="1" applyFill="1" applyBorder="1" applyProtection="1"/>
    <xf numFmtId="0" fontId="29" fillId="0" borderId="8" xfId="0" applyNumberFormat="1" applyFont="1" applyFill="1" applyBorder="1" applyProtection="1"/>
    <xf numFmtId="0" fontId="44" fillId="0" borderId="2" xfId="0" applyNumberFormat="1" applyFont="1" applyFill="1" applyBorder="1" applyProtection="1"/>
    <xf numFmtId="0" fontId="43" fillId="0" borderId="0" xfId="4" applyNumberFormat="1" applyFont="1" applyFill="1" applyBorder="1" applyProtection="1"/>
    <xf numFmtId="0" fontId="44" fillId="0" borderId="0" xfId="0" applyNumberFormat="1" applyFont="1" applyFill="1" applyBorder="1" applyProtection="1"/>
    <xf numFmtId="0" fontId="42" fillId="0" borderId="7" xfId="0" applyNumberFormat="1" applyFont="1" applyFill="1" applyBorder="1" applyProtection="1"/>
    <xf numFmtId="0" fontId="42" fillId="0" borderId="8" xfId="0" applyNumberFormat="1" applyFont="1" applyFill="1" applyBorder="1" applyProtection="1"/>
    <xf numFmtId="0" fontId="42" fillId="7" borderId="18" xfId="0" applyNumberFormat="1" applyFont="1" applyFill="1" applyBorder="1" applyAlignment="1" applyProtection="1">
      <alignment horizontal="center"/>
    </xf>
    <xf numFmtId="0" fontId="42" fillId="7" borderId="30" xfId="0" applyNumberFormat="1" applyFont="1" applyFill="1" applyBorder="1" applyAlignment="1" applyProtection="1">
      <alignment horizontal="center"/>
    </xf>
    <xf numFmtId="0" fontId="42" fillId="7" borderId="20" xfId="0" applyNumberFormat="1" applyFont="1" applyFill="1" applyBorder="1" applyAlignment="1" applyProtection="1">
      <alignment horizontal="center"/>
    </xf>
    <xf numFmtId="0" fontId="42" fillId="7" borderId="4" xfId="0" applyNumberFormat="1" applyFont="1" applyFill="1" applyBorder="1" applyProtection="1"/>
    <xf numFmtId="0" fontId="42" fillId="7" borderId="0" xfId="0" applyNumberFormat="1" applyFont="1" applyFill="1" applyBorder="1" applyProtection="1"/>
    <xf numFmtId="0" fontId="42" fillId="7" borderId="31" xfId="0" applyNumberFormat="1" applyFont="1" applyFill="1" applyBorder="1" applyProtection="1"/>
    <xf numFmtId="0" fontId="42" fillId="7" borderId="33" xfId="0" applyNumberFormat="1" applyFont="1" applyFill="1" applyBorder="1" applyProtection="1"/>
    <xf numFmtId="0" fontId="42" fillId="7" borderId="34" xfId="0" applyNumberFormat="1" applyFont="1" applyFill="1" applyBorder="1" applyProtection="1"/>
    <xf numFmtId="0" fontId="42" fillId="0" borderId="0" xfId="0" applyNumberFormat="1" applyFont="1" applyFill="1" applyBorder="1" applyAlignment="1" applyProtection="1">
      <alignment horizontal="center"/>
    </xf>
    <xf numFmtId="0" fontId="29" fillId="0" borderId="5" xfId="0" applyNumberFormat="1" applyFont="1" applyFill="1" applyBorder="1" applyProtection="1"/>
    <xf numFmtId="0" fontId="42" fillId="7" borderId="37" xfId="0" applyNumberFormat="1" applyFont="1" applyFill="1" applyBorder="1" applyAlignment="1" applyProtection="1">
      <alignment horizontal="center"/>
    </xf>
    <xf numFmtId="0" fontId="42" fillId="7" borderId="38" xfId="0" applyNumberFormat="1" applyFont="1" applyFill="1" applyBorder="1" applyAlignment="1" applyProtection="1">
      <alignment horizontal="center"/>
    </xf>
    <xf numFmtId="0" fontId="42" fillId="7" borderId="39" xfId="0" applyNumberFormat="1" applyFont="1" applyFill="1" applyBorder="1" applyAlignment="1" applyProtection="1">
      <alignment horizontal="center"/>
    </xf>
    <xf numFmtId="0" fontId="42" fillId="7" borderId="38" xfId="0" applyNumberFormat="1" applyFont="1" applyFill="1" applyBorder="1" applyProtection="1"/>
    <xf numFmtId="0" fontId="41" fillId="0" borderId="0" xfId="0" applyNumberFormat="1" applyFont="1" applyFill="1" applyBorder="1" applyAlignment="1" applyProtection="1">
      <alignment horizontal="center"/>
    </xf>
    <xf numFmtId="0" fontId="42" fillId="7" borderId="2" xfId="0" applyNumberFormat="1" applyFont="1" applyFill="1" applyBorder="1" applyAlignment="1" applyProtection="1">
      <alignment horizontal="right"/>
    </xf>
    <xf numFmtId="10" fontId="29" fillId="0" borderId="39" xfId="0" applyNumberFormat="1" applyFont="1" applyFill="1" applyBorder="1" applyProtection="1"/>
    <xf numFmtId="0" fontId="45" fillId="0" borderId="0" xfId="0" applyNumberFormat="1" applyFont="1" applyFill="1" applyBorder="1" applyProtection="1"/>
    <xf numFmtId="0" fontId="42" fillId="7" borderId="46" xfId="0" applyNumberFormat="1" applyFont="1" applyFill="1" applyBorder="1" applyAlignment="1" applyProtection="1">
      <alignment horizontal="right"/>
    </xf>
    <xf numFmtId="14" fontId="29" fillId="0" borderId="8" xfId="0" applyNumberFormat="1" applyFont="1" applyFill="1" applyBorder="1" applyProtection="1"/>
    <xf numFmtId="0" fontId="46" fillId="0" borderId="0" xfId="0" applyNumberFormat="1" applyFont="1" applyFill="1" applyBorder="1" applyProtection="1"/>
    <xf numFmtId="0" fontId="40" fillId="0" borderId="0" xfId="0" applyNumberFormat="1" applyFont="1" applyFill="1" applyBorder="1" applyProtection="1"/>
    <xf numFmtId="0" fontId="42" fillId="0" borderId="4" xfId="0" applyNumberFormat="1" applyFont="1" applyFill="1" applyBorder="1" applyAlignment="1" applyProtection="1">
      <alignment horizontal="center"/>
    </xf>
    <xf numFmtId="0" fontId="42" fillId="7" borderId="47" xfId="0" applyNumberFormat="1" applyFont="1" applyFill="1" applyBorder="1" applyAlignment="1" applyProtection="1">
      <alignment horizontal="center"/>
    </xf>
    <xf numFmtId="0" fontId="42" fillId="7" borderId="48" xfId="0" applyNumberFormat="1" applyFont="1" applyFill="1" applyBorder="1" applyAlignment="1" applyProtection="1">
      <alignment horizontal="center"/>
    </xf>
    <xf numFmtId="0" fontId="42" fillId="7" borderId="22" xfId="0" applyNumberFormat="1" applyFont="1" applyFill="1" applyBorder="1" applyProtection="1"/>
    <xf numFmtId="0" fontId="45" fillId="7" borderId="24" xfId="0" applyNumberFormat="1" applyFont="1" applyFill="1" applyBorder="1" applyProtection="1"/>
    <xf numFmtId="0" fontId="29" fillId="0" borderId="4" xfId="0" applyNumberFormat="1" applyFont="1" applyFill="1" applyBorder="1" applyProtection="1"/>
    <xf numFmtId="0" fontId="42" fillId="7" borderId="27" xfId="0" applyNumberFormat="1" applyFont="1" applyFill="1" applyBorder="1" applyProtection="1"/>
    <xf numFmtId="0" fontId="45" fillId="7" borderId="28" xfId="0" applyNumberFormat="1" applyFont="1" applyFill="1" applyBorder="1" applyProtection="1"/>
    <xf numFmtId="0" fontId="29" fillId="7" borderId="29" xfId="0" applyNumberFormat="1" applyFont="1" applyFill="1" applyBorder="1" applyProtection="1"/>
    <xf numFmtId="0" fontId="42" fillId="7" borderId="51" xfId="0" applyNumberFormat="1" applyFont="1" applyFill="1" applyBorder="1" applyProtection="1"/>
    <xf numFmtId="0" fontId="42" fillId="7" borderId="18" xfId="0" applyNumberFormat="1" applyFont="1" applyFill="1" applyBorder="1" applyProtection="1"/>
    <xf numFmtId="0" fontId="40" fillId="7" borderId="19" xfId="0" applyNumberFormat="1" applyFont="1" applyFill="1" applyBorder="1" applyProtection="1"/>
    <xf numFmtId="0" fontId="42" fillId="7" borderId="19" xfId="0" applyNumberFormat="1" applyFont="1" applyFill="1" applyBorder="1" applyProtection="1"/>
    <xf numFmtId="0" fontId="42" fillId="7" borderId="54" xfId="0" applyNumberFormat="1" applyFont="1" applyFill="1" applyBorder="1" applyProtection="1"/>
    <xf numFmtId="0" fontId="39" fillId="0" borderId="0" xfId="0" applyNumberFormat="1" applyFont="1" applyFill="1" applyBorder="1" applyProtection="1"/>
    <xf numFmtId="0" fontId="42" fillId="7" borderId="56" xfId="0" applyNumberFormat="1" applyFont="1" applyFill="1" applyBorder="1" applyAlignment="1" applyProtection="1">
      <alignment horizontal="center"/>
    </xf>
    <xf numFmtId="0" fontId="42" fillId="7" borderId="55" xfId="0" applyNumberFormat="1" applyFont="1" applyFill="1" applyBorder="1" applyAlignment="1" applyProtection="1">
      <alignment horizontal="center"/>
    </xf>
    <xf numFmtId="0" fontId="47" fillId="0" borderId="0" xfId="0" applyNumberFormat="1" applyFont="1" applyFill="1" applyBorder="1" applyProtection="1"/>
    <xf numFmtId="0" fontId="48" fillId="0" borderId="0" xfId="0" applyNumberFormat="1" applyFont="1" applyFill="1" applyBorder="1" applyAlignment="1" applyProtection="1">
      <alignment horizontal="center"/>
    </xf>
    <xf numFmtId="0" fontId="40" fillId="7" borderId="18" xfId="0" applyNumberFormat="1" applyFont="1" applyFill="1" applyBorder="1" applyProtection="1"/>
    <xf numFmtId="0" fontId="42" fillId="7" borderId="59" xfId="0" applyNumberFormat="1" applyFont="1" applyFill="1" applyBorder="1" applyProtection="1"/>
    <xf numFmtId="0" fontId="49" fillId="0" borderId="0" xfId="0" applyNumberFormat="1" applyFont="1" applyFill="1" applyBorder="1" applyAlignment="1" applyProtection="1">
      <alignment horizontal="right"/>
    </xf>
    <xf numFmtId="4" fontId="50" fillId="0" borderId="0" xfId="0" applyNumberFormat="1" applyFont="1" applyFill="1" applyBorder="1" applyProtection="1"/>
    <xf numFmtId="0" fontId="42" fillId="7" borderId="60" xfId="0" applyNumberFormat="1" applyFont="1" applyFill="1" applyBorder="1" applyProtection="1"/>
    <xf numFmtId="0" fontId="42" fillId="7" borderId="61" xfId="0" applyNumberFormat="1" applyFont="1" applyFill="1" applyBorder="1" applyProtection="1"/>
    <xf numFmtId="0" fontId="42" fillId="7" borderId="62" xfId="0" applyNumberFormat="1" applyFont="1" applyFill="1" applyBorder="1" applyProtection="1"/>
    <xf numFmtId="0" fontId="42" fillId="7" borderId="54" xfId="0" applyNumberFormat="1" applyFont="1" applyFill="1" applyBorder="1" applyAlignment="1" applyProtection="1">
      <alignment horizontal="right"/>
    </xf>
    <xf numFmtId="0" fontId="42" fillId="7" borderId="63" xfId="0" applyNumberFormat="1" applyFont="1" applyFill="1" applyBorder="1" applyProtection="1"/>
    <xf numFmtId="0" fontId="42" fillId="7" borderId="64" xfId="0" applyNumberFormat="1" applyFont="1" applyFill="1" applyBorder="1" applyProtection="1"/>
    <xf numFmtId="0" fontId="42" fillId="7" borderId="49" xfId="0" applyNumberFormat="1" applyFont="1" applyFill="1" applyBorder="1" applyProtection="1"/>
    <xf numFmtId="0" fontId="42" fillId="7" borderId="65" xfId="0" applyNumberFormat="1" applyFont="1" applyFill="1" applyBorder="1" applyProtection="1"/>
    <xf numFmtId="0" fontId="42" fillId="7" borderId="66" xfId="0" applyNumberFormat="1" applyFont="1" applyFill="1" applyBorder="1" applyProtection="1"/>
    <xf numFmtId="0" fontId="42" fillId="7" borderId="67" xfId="0" applyNumberFormat="1" applyFont="1" applyFill="1" applyBorder="1" applyProtection="1"/>
    <xf numFmtId="0" fontId="42" fillId="0" borderId="0" xfId="8" applyNumberFormat="1" applyFont="1" applyFill="1" applyBorder="1" applyAlignment="1" applyProtection="1">
      <alignment horizontal="center"/>
    </xf>
    <xf numFmtId="0" fontId="40" fillId="0" borderId="0" xfId="8" applyNumberFormat="1" applyFont="1" applyFill="1" applyBorder="1" applyProtection="1"/>
    <xf numFmtId="168" fontId="42" fillId="0" borderId="0" xfId="1" applyNumberFormat="1" applyFont="1" applyFill="1" applyBorder="1" applyProtection="1"/>
    <xf numFmtId="4" fontId="42" fillId="0" borderId="0" xfId="8" applyNumberFormat="1" applyFont="1" applyFill="1" applyBorder="1" applyProtection="1"/>
    <xf numFmtId="0" fontId="39" fillId="0" borderId="0" xfId="0" applyNumberFormat="1" applyFont="1" applyFill="1" applyBorder="1" applyAlignment="1" applyProtection="1">
      <alignment horizontal="center"/>
    </xf>
    <xf numFmtId="0" fontId="51" fillId="0" borderId="0" xfId="0" applyNumberFormat="1" applyFont="1" applyFill="1" applyBorder="1" applyProtection="1"/>
    <xf numFmtId="168" fontId="29" fillId="0" borderId="0" xfId="1" applyNumberFormat="1" applyFont="1" applyFill="1" applyBorder="1" applyProtection="1"/>
    <xf numFmtId="0" fontId="44" fillId="0" borderId="7" xfId="0" applyNumberFormat="1" applyFont="1" applyFill="1" applyBorder="1" applyProtection="1"/>
    <xf numFmtId="0" fontId="42" fillId="7" borderId="69" xfId="0" applyNumberFormat="1" applyFont="1" applyFill="1" applyBorder="1" applyAlignment="1" applyProtection="1">
      <alignment horizontal="center"/>
    </xf>
    <xf numFmtId="0" fontId="42" fillId="0" borderId="5" xfId="0" applyNumberFormat="1" applyFont="1" applyFill="1" applyBorder="1" applyAlignment="1" applyProtection="1">
      <alignment horizontal="center"/>
    </xf>
    <xf numFmtId="166" fontId="29" fillId="0" borderId="0" xfId="0" applyNumberFormat="1" applyFont="1" applyFill="1" applyBorder="1" applyProtection="1"/>
    <xf numFmtId="0" fontId="29" fillId="0" borderId="28" xfId="0" applyNumberFormat="1" applyFont="1" applyFill="1" applyBorder="1" applyAlignment="1" applyProtection="1">
      <alignment horizontal="center"/>
    </xf>
    <xf numFmtId="0" fontId="45" fillId="7" borderId="26" xfId="0" applyNumberFormat="1" applyFont="1" applyFill="1" applyBorder="1" applyProtection="1"/>
    <xf numFmtId="0" fontId="45" fillId="0" borderId="28"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20" xfId="0" applyNumberFormat="1" applyFont="1" applyFill="1" applyBorder="1" applyAlignment="1" applyProtection="1">
      <alignment horizontal="center"/>
    </xf>
    <xf numFmtId="0" fontId="40" fillId="0" borderId="7" xfId="0" applyNumberFormat="1" applyFont="1" applyFill="1" applyBorder="1" applyProtection="1"/>
    <xf numFmtId="0" fontId="29" fillId="0" borderId="7" xfId="0" applyNumberFormat="1" applyFont="1" applyFill="1" applyBorder="1" applyAlignment="1" applyProtection="1">
      <alignment horizontal="center"/>
    </xf>
    <xf numFmtId="168" fontId="29" fillId="0" borderId="0" xfId="0" applyNumberFormat="1" applyFont="1" applyFill="1" applyBorder="1" applyProtection="1"/>
    <xf numFmtId="0" fontId="42" fillId="7" borderId="19" xfId="0" applyNumberFormat="1" applyFont="1" applyFill="1" applyBorder="1" applyAlignment="1" applyProtection="1">
      <alignment horizontal="center"/>
    </xf>
    <xf numFmtId="0" fontId="42" fillId="7" borderId="72" xfId="0" applyNumberFormat="1" applyFont="1" applyFill="1" applyBorder="1" applyProtection="1"/>
    <xf numFmtId="0" fontId="40" fillId="7" borderId="54" xfId="0" applyNumberFormat="1" applyFont="1" applyFill="1" applyBorder="1" applyAlignment="1" applyProtection="1">
      <alignment horizontal="right"/>
    </xf>
    <xf numFmtId="0" fontId="40" fillId="0" borderId="7" xfId="0" applyNumberFormat="1" applyFont="1" applyFill="1" applyBorder="1" applyAlignment="1" applyProtection="1">
      <alignment horizontal="right"/>
    </xf>
    <xf numFmtId="168" fontId="42" fillId="0" borderId="7" xfId="0" applyNumberFormat="1" applyFont="1" applyFill="1" applyBorder="1" applyProtection="1"/>
    <xf numFmtId="0" fontId="40" fillId="7" borderId="46" xfId="0" applyNumberFormat="1" applyFont="1" applyFill="1" applyBorder="1" applyAlignment="1" applyProtection="1">
      <alignment horizontal="right"/>
    </xf>
    <xf numFmtId="167" fontId="29" fillId="0" borderId="0" xfId="0" applyNumberFormat="1" applyFont="1" applyFill="1" applyBorder="1" applyProtection="1"/>
    <xf numFmtId="0" fontId="29" fillId="7" borderId="30" xfId="0" applyNumberFormat="1" applyFont="1" applyFill="1" applyBorder="1" applyAlignment="1" applyProtection="1">
      <alignment horizontal="center"/>
    </xf>
    <xf numFmtId="168" fontId="42" fillId="0" borderId="7" xfId="1" applyNumberFormat="1" applyFont="1" applyFill="1" applyBorder="1" applyProtection="1"/>
    <xf numFmtId="0" fontId="40" fillId="7" borderId="6" xfId="0" applyNumberFormat="1" applyFont="1" applyFill="1" applyBorder="1" applyProtection="1"/>
    <xf numFmtId="0" fontId="29" fillId="7" borderId="75" xfId="0" applyNumberFormat="1" applyFont="1" applyFill="1" applyBorder="1" applyProtection="1"/>
    <xf numFmtId="0" fontId="29" fillId="7" borderId="76" xfId="0" applyNumberFormat="1" applyFont="1" applyFill="1" applyBorder="1" applyAlignment="1" applyProtection="1">
      <alignment horizontal="right"/>
    </xf>
    <xf numFmtId="0" fontId="29" fillId="7" borderId="60" xfId="0" applyNumberFormat="1" applyFont="1" applyFill="1" applyBorder="1" applyProtection="1"/>
    <xf numFmtId="0" fontId="29" fillId="7" borderId="62" xfId="0" applyNumberFormat="1" applyFont="1" applyFill="1" applyBorder="1" applyAlignment="1" applyProtection="1">
      <alignment horizontal="right"/>
    </xf>
    <xf numFmtId="0" fontId="42" fillId="7" borderId="44" xfId="0" applyNumberFormat="1" applyFont="1" applyFill="1" applyBorder="1" applyProtection="1"/>
    <xf numFmtId="0" fontId="42" fillId="7" borderId="78" xfId="0" applyNumberFormat="1" applyFont="1" applyFill="1" applyBorder="1" applyProtection="1"/>
    <xf numFmtId="0" fontId="42" fillId="7" borderId="79" xfId="0" applyNumberFormat="1" applyFont="1" applyFill="1" applyBorder="1" applyProtection="1"/>
    <xf numFmtId="0" fontId="42" fillId="6" borderId="0" xfId="6" applyNumberFormat="1" applyFont="1" applyFill="1" applyBorder="1" applyAlignment="1" applyProtection="1">
      <alignment horizontal="right"/>
    </xf>
    <xf numFmtId="0" fontId="39" fillId="6" borderId="0" xfId="6" applyNumberFormat="1" applyFont="1" applyFill="1" applyBorder="1" applyProtection="1"/>
    <xf numFmtId="0" fontId="42" fillId="6" borderId="0" xfId="6" applyNumberFormat="1" applyFont="1" applyFill="1" applyBorder="1" applyProtection="1"/>
    <xf numFmtId="0" fontId="42" fillId="0" borderId="0" xfId="6" applyNumberFormat="1" applyFont="1" applyFill="1" applyBorder="1" applyAlignment="1" applyProtection="1">
      <alignment horizontal="right"/>
    </xf>
    <xf numFmtId="0" fontId="40" fillId="0" borderId="0" xfId="6" applyNumberFormat="1" applyFont="1" applyFill="1" applyBorder="1" applyAlignment="1" applyProtection="1">
      <alignment horizontal="right"/>
    </xf>
    <xf numFmtId="14" fontId="41" fillId="0" borderId="18" xfId="6" applyNumberFormat="1" applyFont="1" applyFill="1" applyBorder="1" applyProtection="1"/>
    <xf numFmtId="0" fontId="42" fillId="0" borderId="19" xfId="6" applyNumberFormat="1" applyFont="1" applyFill="1" applyBorder="1" applyProtection="1"/>
    <xf numFmtId="0" fontId="42" fillId="0" borderId="20" xfId="6" applyNumberFormat="1" applyFont="1" applyFill="1" applyBorder="1" applyProtection="1"/>
    <xf numFmtId="0" fontId="39" fillId="6" borderId="0" xfId="6" applyNumberFormat="1" applyFont="1" applyFill="1" applyBorder="1" applyAlignment="1" applyProtection="1">
      <alignment horizontal="center"/>
    </xf>
    <xf numFmtId="0" fontId="42" fillId="0" borderId="0" xfId="6" applyNumberFormat="1" applyFont="1" applyFill="1" applyBorder="1" applyAlignment="1" applyProtection="1">
      <alignment horizontal="center"/>
    </xf>
    <xf numFmtId="0" fontId="46" fillId="0" borderId="0" xfId="6" applyNumberFormat="1" applyFont="1" applyFill="1" applyBorder="1" applyProtection="1"/>
    <xf numFmtId="0" fontId="42" fillId="7" borderId="56" xfId="6" applyNumberFormat="1" applyFont="1" applyFill="1" applyBorder="1" applyProtection="1"/>
    <xf numFmtId="0" fontId="42" fillId="7" borderId="80" xfId="8" applyNumberFormat="1" applyFont="1" applyFill="1" applyBorder="1" applyProtection="1"/>
    <xf numFmtId="0" fontId="42" fillId="7" borderId="3" xfId="8" applyNumberFormat="1" applyFont="1" applyFill="1" applyBorder="1" applyProtection="1"/>
    <xf numFmtId="0" fontId="42" fillId="7" borderId="79" xfId="8" applyNumberFormat="1" applyFont="1" applyFill="1" applyBorder="1" applyAlignment="1" applyProtection="1">
      <alignment horizontal="left"/>
    </xf>
    <xf numFmtId="0" fontId="42" fillId="7" borderId="81" xfId="7" applyNumberFormat="1" applyFont="1" applyFill="1" applyBorder="1" applyAlignment="1" applyProtection="1">
      <alignment horizontal="left"/>
    </xf>
    <xf numFmtId="0" fontId="46" fillId="0" borderId="0" xfId="6" applyNumberFormat="1" applyFont="1" applyFill="1" applyBorder="1" applyAlignment="1" applyProtection="1">
      <alignment horizontal="left"/>
    </xf>
    <xf numFmtId="0" fontId="42" fillId="0" borderId="0" xfId="0" applyNumberFormat="1" applyFont="1" applyFill="1" applyBorder="1" applyAlignment="1" applyProtection="1">
      <alignment horizontal="right"/>
    </xf>
    <xf numFmtId="0" fontId="42" fillId="0" borderId="0" xfId="0" applyNumberFormat="1" applyFont="1" applyFill="1" applyBorder="1" applyAlignment="1" applyProtection="1">
      <alignment horizontal="right" wrapText="1"/>
    </xf>
    <xf numFmtId="0" fontId="42" fillId="0" borderId="0" xfId="6" applyNumberFormat="1" applyFont="1" applyFill="1" applyBorder="1" applyAlignment="1" applyProtection="1">
      <alignment horizontal="center" vertical="center"/>
    </xf>
    <xf numFmtId="0" fontId="42" fillId="0" borderId="0" xfId="6" applyNumberFormat="1" applyFont="1" applyFill="1" applyBorder="1" applyAlignment="1" applyProtection="1">
      <alignment vertical="center"/>
    </xf>
    <xf numFmtId="0" fontId="42" fillId="7" borderId="69" xfId="6" applyNumberFormat="1" applyFont="1" applyFill="1" applyBorder="1" applyAlignment="1" applyProtection="1">
      <alignment horizontal="center" vertical="center" wrapText="1"/>
    </xf>
    <xf numFmtId="0" fontId="42" fillId="6" borderId="0" xfId="8" applyNumberFormat="1" applyFont="1" applyFill="1" applyBorder="1" applyAlignment="1" applyProtection="1">
      <alignment horizontal="right"/>
    </xf>
    <xf numFmtId="0" fontId="39" fillId="6" borderId="0" xfId="8" applyNumberFormat="1" applyFont="1" applyFill="1" applyBorder="1" applyProtection="1"/>
    <xf numFmtId="0" fontId="42" fillId="6" borderId="0" xfId="8" applyNumberFormat="1" applyFont="1" applyFill="1" applyBorder="1" applyProtection="1"/>
    <xf numFmtId="0" fontId="42" fillId="0" borderId="0" xfId="8" applyNumberFormat="1" applyFont="1" applyFill="1" applyBorder="1" applyAlignment="1" applyProtection="1">
      <alignment horizontal="right"/>
    </xf>
    <xf numFmtId="0" fontId="40" fillId="0" borderId="0" xfId="8" applyNumberFormat="1" applyFont="1" applyFill="1" applyBorder="1" applyAlignment="1" applyProtection="1">
      <alignment horizontal="right"/>
    </xf>
    <xf numFmtId="0" fontId="41" fillId="0" borderId="18" xfId="8" applyNumberFormat="1" applyFont="1" applyFill="1" applyBorder="1" applyProtection="1"/>
    <xf numFmtId="0" fontId="42" fillId="0" borderId="19" xfId="8" applyNumberFormat="1" applyFont="1" applyFill="1" applyBorder="1" applyProtection="1"/>
    <xf numFmtId="0" fontId="42" fillId="0" borderId="20" xfId="8" applyNumberFormat="1" applyFont="1" applyFill="1" applyBorder="1" applyProtection="1"/>
    <xf numFmtId="0" fontId="39" fillId="6" borderId="0" xfId="8" applyNumberFormat="1" applyFont="1" applyFill="1" applyBorder="1" applyAlignment="1" applyProtection="1">
      <alignment horizontal="center"/>
    </xf>
    <xf numFmtId="0" fontId="46" fillId="0" borderId="0" xfId="8" applyNumberFormat="1" applyFont="1" applyFill="1" applyBorder="1" applyProtection="1"/>
    <xf numFmtId="0" fontId="29" fillId="7" borderId="4" xfId="0" applyNumberFormat="1" applyFont="1" applyFill="1" applyBorder="1" applyProtection="1"/>
    <xf numFmtId="0" fontId="42" fillId="0" borderId="19" xfId="0" applyNumberFormat="1" applyFont="1" applyFill="1" applyBorder="1" applyProtection="1"/>
    <xf numFmtId="10" fontId="23"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vertical="center" wrapText="1"/>
    </xf>
    <xf numFmtId="165" fontId="23" fillId="0" borderId="0" xfId="0" applyNumberFormat="1" applyFont="1" applyFill="1" applyBorder="1" applyAlignment="1" applyProtection="1">
      <alignment horizontal="center" vertical="center" wrapText="1"/>
    </xf>
    <xf numFmtId="169" fontId="42" fillId="0" borderId="69" xfId="10" applyNumberFormat="1" applyFont="1" applyFill="1" applyBorder="1" applyAlignment="1" applyProtection="1">
      <alignment horizontal="right"/>
    </xf>
    <xf numFmtId="37" fontId="42" fillId="0" borderId="27" xfId="1" applyNumberFormat="1" applyFont="1" applyFill="1" applyBorder="1" applyAlignment="1" applyProtection="1">
      <alignment horizontal="right"/>
    </xf>
    <xf numFmtId="37" fontId="42" fillId="0" borderId="33" xfId="1" applyNumberFormat="1" applyFont="1" applyFill="1" applyBorder="1" applyAlignment="1" applyProtection="1">
      <alignment horizontal="right"/>
    </xf>
    <xf numFmtId="37" fontId="42" fillId="0" borderId="59" xfId="1" applyNumberFormat="1" applyFont="1" applyFill="1" applyBorder="1" applyAlignment="1" applyProtection="1">
      <alignment horizontal="right"/>
    </xf>
    <xf numFmtId="37" fontId="42" fillId="0" borderId="26" xfId="1" applyNumberFormat="1" applyFont="1" applyFill="1" applyBorder="1" applyAlignment="1" applyProtection="1">
      <alignment horizontal="right"/>
    </xf>
    <xf numFmtId="37" fontId="42" fillId="0" borderId="43" xfId="1" applyNumberFormat="1" applyFont="1" applyFill="1" applyBorder="1" applyAlignment="1" applyProtection="1">
      <alignment horizontal="right"/>
    </xf>
    <xf numFmtId="37" fontId="42" fillId="0" borderId="27" xfId="0" applyNumberFormat="1" applyFont="1" applyFill="1" applyBorder="1" applyProtection="1"/>
    <xf numFmtId="37" fontId="42" fillId="0" borderId="33" xfId="0" applyNumberFormat="1" applyFont="1" applyFill="1" applyBorder="1" applyProtection="1"/>
    <xf numFmtId="37" fontId="42" fillId="0" borderId="59" xfId="0" applyNumberFormat="1" applyFont="1" applyFill="1" applyBorder="1" applyProtection="1"/>
    <xf numFmtId="37" fontId="42" fillId="0" borderId="26" xfId="0" applyNumberFormat="1" applyFont="1" applyFill="1" applyBorder="1" applyProtection="1"/>
    <xf numFmtId="37" fontId="42" fillId="0" borderId="43" xfId="0" applyNumberFormat="1" applyFont="1" applyFill="1" applyBorder="1" applyProtection="1"/>
    <xf numFmtId="37" fontId="42" fillId="0" borderId="32" xfId="1" applyNumberFormat="1" applyFont="1" applyFill="1" applyBorder="1" applyProtection="1"/>
    <xf numFmtId="37" fontId="42" fillId="0" borderId="31" xfId="1" applyNumberFormat="1" applyFont="1" applyFill="1" applyBorder="1" applyProtection="1"/>
    <xf numFmtId="37" fontId="42" fillId="0" borderId="73" xfId="1" applyNumberFormat="1" applyFont="1" applyFill="1" applyBorder="1" applyProtection="1"/>
    <xf numFmtId="37" fontId="42" fillId="0" borderId="74" xfId="1" applyNumberFormat="1" applyFont="1" applyFill="1" applyBorder="1" applyProtection="1"/>
    <xf numFmtId="37" fontId="42" fillId="0" borderId="30" xfId="1" applyNumberFormat="1" applyFont="1" applyFill="1" applyBorder="1" applyProtection="1"/>
    <xf numFmtId="37" fontId="42" fillId="0" borderId="54" xfId="1" applyNumberFormat="1" applyFont="1" applyFill="1" applyBorder="1" applyProtection="1"/>
    <xf numFmtId="37" fontId="42" fillId="0" borderId="19" xfId="1" applyNumberFormat="1" applyFont="1" applyFill="1" applyBorder="1" applyProtection="1"/>
    <xf numFmtId="37" fontId="42" fillId="0" borderId="55" xfId="1" applyNumberFormat="1" applyFont="1" applyFill="1" applyBorder="1" applyProtection="1"/>
    <xf numFmtId="37" fontId="29" fillId="0" borderId="74" xfId="1" applyNumberFormat="1" applyFont="1" applyFill="1" applyBorder="1" applyProtection="1"/>
    <xf numFmtId="37" fontId="29" fillId="0" borderId="55" xfId="1" applyNumberFormat="1" applyFont="1" applyFill="1" applyBorder="1" applyProtection="1"/>
    <xf numFmtId="37" fontId="42" fillId="0" borderId="27" xfId="1" applyNumberFormat="1" applyFont="1" applyFill="1" applyBorder="1" applyProtection="1"/>
    <xf numFmtId="37" fontId="42" fillId="0" borderId="33" xfId="1" applyNumberFormat="1" applyFont="1" applyFill="1" applyBorder="1" applyProtection="1"/>
    <xf numFmtId="37" fontId="42" fillId="0" borderId="59" xfId="1" applyNumberFormat="1" applyFont="1" applyFill="1" applyBorder="1" applyProtection="1"/>
    <xf numFmtId="37" fontId="42" fillId="0" borderId="26" xfId="1" applyNumberFormat="1" applyFont="1" applyFill="1" applyBorder="1" applyProtection="1"/>
    <xf numFmtId="37" fontId="42" fillId="0" borderId="43" xfId="1" applyNumberFormat="1" applyFont="1" applyFill="1" applyBorder="1" applyProtection="1"/>
    <xf numFmtId="37" fontId="42" fillId="0" borderId="44" xfId="1" applyNumberFormat="1" applyFont="1" applyFill="1" applyBorder="1" applyProtection="1"/>
    <xf numFmtId="37" fontId="42" fillId="0" borderId="45" xfId="1" applyNumberFormat="1" applyFont="1" applyFill="1" applyBorder="1" applyProtection="1"/>
    <xf numFmtId="3" fontId="42" fillId="0" borderId="77" xfId="1" applyNumberFormat="1" applyFont="1" applyFill="1" applyBorder="1" applyProtection="1"/>
    <xf numFmtId="3" fontId="29" fillId="0" borderId="44" xfId="0" applyNumberFormat="1" applyFont="1" applyFill="1" applyBorder="1" applyProtection="1"/>
    <xf numFmtId="4" fontId="29" fillId="0" borderId="3" xfId="1" applyNumberFormat="1" applyFont="1" applyFill="1" applyBorder="1" applyProtection="1"/>
    <xf numFmtId="4" fontId="29" fillId="0" borderId="51" xfId="0" applyNumberFormat="1" applyFont="1" applyFill="1" applyBorder="1" applyProtection="1"/>
    <xf numFmtId="4" fontId="42" fillId="0" borderId="3" xfId="5" applyNumberFormat="1" applyFont="1" applyFill="1" applyBorder="1" applyProtection="1"/>
    <xf numFmtId="37" fontId="42" fillId="0" borderId="49" xfId="1" applyNumberFormat="1" applyFont="1" applyFill="1" applyBorder="1" applyAlignment="1" applyProtection="1">
      <alignment vertical="center"/>
    </xf>
    <xf numFmtId="37" fontId="42" fillId="0" borderId="50" xfId="1" applyNumberFormat="1" applyFont="1" applyFill="1" applyBorder="1" applyAlignment="1" applyProtection="1">
      <alignment vertical="center"/>
    </xf>
    <xf numFmtId="37" fontId="42" fillId="0" borderId="33" xfId="1" applyNumberFormat="1" applyFont="1" applyFill="1" applyBorder="1" applyAlignment="1" applyProtection="1">
      <alignment vertical="center"/>
    </xf>
    <xf numFmtId="37" fontId="42" fillId="0" borderId="27" xfId="1" applyNumberFormat="1" applyFont="1" applyFill="1" applyBorder="1" applyAlignment="1" applyProtection="1">
      <alignment vertical="center"/>
    </xf>
    <xf numFmtId="37" fontId="42" fillId="0" borderId="27" xfId="1" applyNumberFormat="1" applyFont="1" applyFill="1" applyBorder="1" applyAlignment="1" applyProtection="1">
      <alignment vertical="center"/>
    </xf>
    <xf numFmtId="37" fontId="42" fillId="0" borderId="52" xfId="1" applyNumberFormat="1" applyFont="1" applyFill="1" applyBorder="1" applyAlignment="1" applyProtection="1">
      <alignment vertical="center"/>
    </xf>
    <xf numFmtId="37" fontId="42" fillId="0" borderId="53" xfId="1" applyNumberFormat="1" applyFont="1" applyFill="1" applyBorder="1" applyAlignment="1" applyProtection="1">
      <alignment vertical="center"/>
    </xf>
    <xf numFmtId="37" fontId="29" fillId="0" borderId="30" xfId="1" applyNumberFormat="1" applyFont="1" applyFill="1" applyBorder="1" applyAlignment="1" applyProtection="1">
      <alignment vertical="center"/>
    </xf>
    <xf numFmtId="37" fontId="29" fillId="0" borderId="55" xfId="5" applyNumberFormat="1" applyFont="1" applyFill="1" applyBorder="1" applyProtection="1"/>
    <xf numFmtId="37" fontId="42" fillId="0" borderId="28" xfId="1" applyNumberFormat="1" applyFont="1" applyFill="1" applyBorder="1" applyProtection="1"/>
    <xf numFmtId="37" fontId="42" fillId="0" borderId="51" xfId="1" applyNumberFormat="1" applyFont="1" applyFill="1" applyBorder="1" applyProtection="1"/>
    <xf numFmtId="37" fontId="42" fillId="0" borderId="20" xfId="1" applyNumberFormat="1" applyFont="1" applyFill="1" applyBorder="1" applyProtection="1"/>
    <xf numFmtId="37" fontId="42" fillId="0" borderId="36" xfId="1" applyNumberFormat="1" applyFont="1" applyFill="1" applyBorder="1" applyProtection="1"/>
    <xf numFmtId="37" fontId="42" fillId="0" borderId="68" xfId="1" applyNumberFormat="1" applyFont="1" applyFill="1" applyBorder="1" applyProtection="1"/>
    <xf numFmtId="169" fontId="42" fillId="0" borderId="70" xfId="9" applyNumberFormat="1" applyFont="1" applyFill="1" applyBorder="1" applyAlignment="1" applyProtection="1">
      <alignment horizontal="right" indent="1"/>
    </xf>
    <xf numFmtId="0" fontId="42" fillId="0" borderId="70" xfId="0" applyNumberFormat="1" applyFont="1" applyFill="1" applyBorder="1" applyAlignment="1" applyProtection="1">
      <alignment horizontal="right" indent="1"/>
    </xf>
    <xf numFmtId="169" fontId="42" fillId="0" borderId="71" xfId="9" applyNumberFormat="1" applyFont="1" applyFill="1" applyBorder="1" applyAlignment="1" applyProtection="1">
      <alignment horizontal="right" indent="1"/>
    </xf>
    <xf numFmtId="169" fontId="42" fillId="0" borderId="69" xfId="9" applyNumberFormat="1" applyFont="1" applyFill="1" applyBorder="1" applyAlignment="1" applyProtection="1">
      <alignment horizontal="right" indent="1"/>
    </xf>
    <xf numFmtId="169" fontId="29" fillId="0" borderId="73" xfId="0" applyNumberFormat="1" applyFont="1" applyFill="1" applyBorder="1" applyAlignment="1" applyProtection="1">
      <alignment horizontal="right" indent="1"/>
    </xf>
    <xf numFmtId="169" fontId="29" fillId="0" borderId="43" xfId="0" applyNumberFormat="1" applyFont="1" applyFill="1" applyBorder="1" applyAlignment="1" applyProtection="1">
      <alignment horizontal="right" indent="1"/>
    </xf>
    <xf numFmtId="169" fontId="29" fillId="0" borderId="20" xfId="0" applyNumberFormat="1" applyFont="1" applyFill="1" applyBorder="1" applyAlignment="1" applyProtection="1">
      <alignment horizontal="right" indent="1"/>
    </xf>
    <xf numFmtId="3" fontId="29" fillId="0" borderId="32" xfId="0" applyNumberFormat="1" applyFont="1" applyFill="1" applyBorder="1" applyProtection="1"/>
    <xf numFmtId="3" fontId="29" fillId="0" borderId="27" xfId="1" applyNumberFormat="1" applyFont="1" applyFill="1" applyBorder="1" applyProtection="1"/>
    <xf numFmtId="3" fontId="29" fillId="0" borderId="30" xfId="0" applyNumberFormat="1" applyFont="1" applyFill="1" applyBorder="1" applyProtection="1"/>
    <xf numFmtId="37" fontId="29" fillId="0" borderId="5" xfId="2" applyNumberFormat="1" applyFont="1" applyFill="1" applyBorder="1" applyAlignment="1" applyProtection="1">
      <alignment horizontal="right" indent="1"/>
    </xf>
    <xf numFmtId="37" fontId="29" fillId="0" borderId="20" xfId="2" applyNumberFormat="1" applyFont="1" applyFill="1" applyBorder="1" applyAlignment="1" applyProtection="1">
      <alignment horizontal="right" indent="1"/>
    </xf>
    <xf numFmtId="9" fontId="29" fillId="0" borderId="5" xfId="2" applyNumberFormat="1" applyFont="1" applyFill="1" applyBorder="1" applyAlignment="1" applyProtection="1">
      <alignment horizontal="right" indent="1"/>
    </xf>
    <xf numFmtId="9" fontId="29" fillId="0" borderId="20" xfId="11" applyNumberFormat="1" applyFont="1" applyFill="1" applyBorder="1" applyAlignment="1" applyProtection="1">
      <alignment horizontal="right" indent="1"/>
    </xf>
    <xf numFmtId="1" fontId="42" fillId="7" borderId="56" xfId="0" applyNumberFormat="1" applyFont="1" applyFill="1" applyBorder="1" applyAlignment="1" applyProtection="1">
      <alignment horizontal="center"/>
    </xf>
    <xf numFmtId="1" fontId="42" fillId="7" borderId="30" xfId="0" applyNumberFormat="1" applyFont="1" applyFill="1" applyBorder="1" applyAlignment="1" applyProtection="1">
      <alignment horizontal="center"/>
    </xf>
    <xf numFmtId="1" fontId="42" fillId="7" borderId="55" xfId="0" applyNumberFormat="1" applyFont="1" applyFill="1" applyBorder="1" applyAlignment="1" applyProtection="1">
      <alignment horizontal="center"/>
    </xf>
    <xf numFmtId="37" fontId="29" fillId="0" borderId="38" xfId="1" applyNumberFormat="1" applyFont="1" applyFill="1" applyBorder="1" applyAlignment="1" applyProtection="1">
      <alignment horizontal="right" indent="1"/>
    </xf>
    <xf numFmtId="37" fontId="29" fillId="0" borderId="38" xfId="1" applyNumberFormat="1" applyFont="1" applyFill="1" applyBorder="1" applyAlignment="1" applyProtection="1">
      <alignment horizontal="right" indent="1"/>
    </xf>
    <xf numFmtId="37" fontId="29" fillId="0" borderId="39" xfId="1" applyNumberFormat="1" applyFont="1" applyFill="1" applyBorder="1" applyAlignment="1" applyProtection="1">
      <alignment horizontal="right" indent="1"/>
    </xf>
    <xf numFmtId="37" fontId="29" fillId="0" borderId="31" xfId="1" applyNumberFormat="1" applyFont="1" applyFill="1" applyBorder="1" applyAlignment="1" applyProtection="1">
      <alignment horizontal="right" indent="1"/>
    </xf>
    <xf numFmtId="37" fontId="29" fillId="0" borderId="31" xfId="1" applyNumberFormat="1" applyFont="1" applyFill="1" applyBorder="1" applyAlignment="1" applyProtection="1">
      <alignment horizontal="right" indent="1"/>
    </xf>
    <xf numFmtId="37" fontId="29" fillId="0" borderId="73" xfId="1" applyNumberFormat="1" applyFont="1" applyFill="1" applyBorder="1" applyAlignment="1" applyProtection="1">
      <alignment horizontal="right" indent="1"/>
    </xf>
    <xf numFmtId="37" fontId="29" fillId="0" borderId="30" xfId="1" applyNumberFormat="1" applyFont="1" applyFill="1" applyBorder="1" applyAlignment="1" applyProtection="1">
      <alignment horizontal="right" indent="1"/>
    </xf>
    <xf numFmtId="37" fontId="29" fillId="0" borderId="30" xfId="1" applyNumberFormat="1" applyFont="1" applyFill="1" applyBorder="1" applyAlignment="1" applyProtection="1">
      <alignment horizontal="right" indent="1"/>
    </xf>
    <xf numFmtId="37" fontId="29" fillId="0" borderId="20" xfId="1" applyNumberFormat="1" applyFont="1" applyFill="1" applyBorder="1" applyAlignment="1" applyProtection="1">
      <alignment horizontal="right" indent="1"/>
    </xf>
    <xf numFmtId="3" fontId="29" fillId="0" borderId="38" xfId="0" applyNumberFormat="1" applyFont="1" applyFill="1" applyBorder="1" applyAlignment="1" applyProtection="1">
      <alignment horizontal="right" indent="1"/>
    </xf>
    <xf numFmtId="3" fontId="42" fillId="0" borderId="39" xfId="0" applyNumberFormat="1" applyFont="1" applyFill="1" applyBorder="1" applyAlignment="1" applyProtection="1">
      <alignment horizontal="right" indent="1"/>
    </xf>
    <xf numFmtId="3" fontId="29" fillId="0" borderId="31" xfId="0" applyNumberFormat="1" applyFont="1" applyFill="1" applyBorder="1" applyAlignment="1" applyProtection="1">
      <alignment horizontal="right" indent="1"/>
    </xf>
    <xf numFmtId="3" fontId="42" fillId="0" borderId="73" xfId="0" applyNumberFormat="1" applyFont="1" applyFill="1" applyBorder="1" applyAlignment="1" applyProtection="1">
      <alignment horizontal="right" indent="1"/>
    </xf>
    <xf numFmtId="3" fontId="42" fillId="0" borderId="31" xfId="0" applyNumberFormat="1" applyFont="1" applyFill="1" applyBorder="1" applyAlignment="1" applyProtection="1">
      <alignment horizontal="right" indent="1"/>
    </xf>
    <xf numFmtId="3" fontId="42" fillId="0" borderId="5" xfId="0" applyNumberFormat="1" applyFont="1" applyFill="1" applyBorder="1" applyAlignment="1" applyProtection="1">
      <alignment horizontal="right" indent="1"/>
    </xf>
    <xf numFmtId="3" fontId="29" fillId="0" borderId="30" xfId="1" applyNumberFormat="1" applyFont="1" applyFill="1" applyBorder="1" applyAlignment="1" applyProtection="1">
      <alignment horizontal="right" indent="1"/>
    </xf>
    <xf numFmtId="37" fontId="42" fillId="0" borderId="39" xfId="1" applyNumberFormat="1" applyFont="1" applyFill="1" applyBorder="1" applyAlignment="1" applyProtection="1">
      <alignment horizontal="right" indent="1"/>
    </xf>
    <xf numFmtId="0" fontId="52" fillId="0" borderId="32" xfId="0" applyNumberFormat="1" applyFont="1" applyFill="1" applyBorder="1" applyAlignment="1" applyProtection="1">
      <alignment horizontal="center"/>
    </xf>
    <xf numFmtId="0" fontId="52" fillId="0" borderId="33" xfId="0" applyNumberFormat="1" applyFont="1" applyFill="1" applyBorder="1" applyAlignment="1" applyProtection="1">
      <alignment horizontal="center"/>
    </xf>
    <xf numFmtId="0" fontId="52" fillId="0" borderId="28" xfId="0" applyNumberFormat="1" applyFont="1" applyFill="1" applyBorder="1" applyAlignment="1" applyProtection="1">
      <alignment horizontal="center"/>
    </xf>
    <xf numFmtId="0" fontId="52" fillId="0" borderId="27" xfId="0" applyNumberFormat="1" applyFont="1" applyFill="1" applyBorder="1" applyAlignment="1" applyProtection="1">
      <alignment horizontal="center"/>
    </xf>
    <xf numFmtId="0" fontId="52" fillId="0" borderId="35" xfId="0" applyNumberFormat="1" applyFont="1" applyFill="1" applyBorder="1" applyAlignment="1" applyProtection="1">
      <alignment horizontal="center"/>
    </xf>
    <xf numFmtId="0" fontId="52" fillId="0" borderId="34" xfId="0" applyNumberFormat="1" applyFont="1" applyFill="1" applyBorder="1" applyAlignment="1" applyProtection="1">
      <alignment horizontal="center"/>
    </xf>
    <xf numFmtId="0" fontId="52" fillId="0" borderId="40" xfId="0" applyNumberFormat="1" applyFont="1" applyFill="1" applyBorder="1" applyAlignment="1" applyProtection="1">
      <alignment horizontal="center"/>
    </xf>
    <xf numFmtId="0" fontId="52" fillId="0" borderId="41" xfId="0" applyNumberFormat="1" applyFont="1" applyFill="1" applyBorder="1" applyAlignment="1" applyProtection="1">
      <alignment horizontal="center"/>
    </xf>
    <xf numFmtId="0" fontId="52" fillId="0" borderId="42" xfId="0" applyNumberFormat="1" applyFont="1" applyFill="1" applyBorder="1" applyAlignment="1" applyProtection="1">
      <alignment horizontal="center"/>
    </xf>
    <xf numFmtId="0" fontId="52" fillId="0" borderId="43" xfId="0" applyNumberFormat="1" applyFont="1" applyFill="1" applyBorder="1" applyAlignment="1" applyProtection="1">
      <alignment horizontal="center"/>
    </xf>
    <xf numFmtId="0" fontId="52" fillId="0" borderId="44" xfId="0" applyNumberFormat="1" applyFont="1" applyFill="1" applyBorder="1" applyAlignment="1" applyProtection="1">
      <alignment horizontal="center"/>
    </xf>
    <xf numFmtId="0" fontId="52" fillId="0" borderId="45" xfId="0" applyNumberFormat="1" applyFont="1" applyFill="1" applyBorder="1" applyAlignment="1" applyProtection="1">
      <alignment horizontal="center"/>
    </xf>
    <xf numFmtId="0" fontId="52" fillId="0" borderId="57" xfId="0" applyNumberFormat="1" applyFont="1" applyFill="1" applyBorder="1" applyAlignment="1" applyProtection="1">
      <alignment horizontal="center"/>
    </xf>
    <xf numFmtId="0" fontId="52" fillId="0" borderId="58" xfId="0" applyNumberFormat="1" applyFont="1" applyFill="1" applyBorder="1" applyAlignment="1" applyProtection="1">
      <alignment horizontal="center"/>
    </xf>
    <xf numFmtId="37" fontId="29" fillId="0" borderId="48" xfId="1" applyNumberFormat="1" applyFont="1" applyFill="1" applyBorder="1" applyAlignment="1" applyProtection="1">
      <alignment horizontal="right" indent="1"/>
    </xf>
    <xf numFmtId="37" fontId="29" fillId="0" borderId="55" xfId="1" applyNumberFormat="1" applyFont="1" applyFill="1" applyBorder="1" applyAlignment="1" applyProtection="1">
      <alignment horizontal="right" indent="1"/>
    </xf>
    <xf numFmtId="10" fontId="42" fillId="0" borderId="20" xfId="6" applyNumberFormat="1" applyFont="1" applyFill="1" applyBorder="1" applyProtection="1"/>
    <xf numFmtId="10" fontId="42" fillId="0" borderId="28" xfId="8" applyNumberFormat="1" applyFont="1" applyFill="1" applyBorder="1" applyProtection="1"/>
    <xf numFmtId="10" fontId="42" fillId="0" borderId="51" xfId="8" applyNumberFormat="1" applyFont="1" applyFill="1" applyBorder="1" applyProtection="1"/>
    <xf numFmtId="0" fontId="0" fillId="0" borderId="0" xfId="0" applyNumberFormat="1" applyFont="1" applyFill="1" applyBorder="1" applyProtection="1"/>
    <xf numFmtId="3" fontId="29" fillId="0" borderId="55" xfId="1" applyNumberFormat="1" applyFont="1" applyFill="1" applyBorder="1" applyAlignment="1" applyProtection="1">
      <alignment horizontal="right" indent="1"/>
    </xf>
    <xf numFmtId="14" fontId="41" fillId="0" borderId="21" xfId="8" applyNumberFormat="1" applyFont="1" applyFill="1" applyBorder="1" applyAlignment="1" applyProtection="1">
      <alignment horizontal="center"/>
    </xf>
    <xf numFmtId="14" fontId="41" fillId="0" borderId="21" xfId="6" applyNumberFormat="1" applyFont="1" applyFill="1" applyBorder="1" applyAlignment="1" applyProtection="1">
      <alignment horizontal="center"/>
    </xf>
    <xf numFmtId="14" fontId="41" fillId="0" borderId="21" xfId="0" applyNumberFormat="1" applyFont="1" applyFill="1" applyBorder="1" applyAlignment="1" applyProtection="1">
      <alignment horizontal="center"/>
    </xf>
    <xf numFmtId="165" fontId="25" fillId="0" borderId="0" xfId="11"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17"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14" fillId="0" borderId="0" xfId="3" applyNumberFormat="1" applyFont="1" applyFill="1" applyBorder="1" applyAlignment="1" applyProtection="1">
      <alignment horizontal="left" vertical="center" wrapText="1"/>
    </xf>
    <xf numFmtId="0" fontId="36" fillId="0" borderId="0" xfId="0" applyNumberFormat="1" applyFont="1" applyFill="1" applyBorder="1" applyAlignment="1" applyProtection="1">
      <alignment horizontal="left" vertical="center" wrapText="1"/>
    </xf>
    <xf numFmtId="0" fontId="47" fillId="7" borderId="37" xfId="0" applyNumberFormat="1" applyFont="1" applyFill="1" applyBorder="1" applyAlignment="1" applyProtection="1">
      <alignment horizontal="center" vertical="center"/>
    </xf>
    <xf numFmtId="0" fontId="47" fillId="7" borderId="47" xfId="0" applyNumberFormat="1" applyFont="1" applyFill="1" applyBorder="1" applyAlignment="1" applyProtection="1">
      <alignment horizontal="center" vertical="center"/>
    </xf>
    <xf numFmtId="0" fontId="40" fillId="7" borderId="18" xfId="6" applyNumberFormat="1" applyFont="1" applyFill="1" applyBorder="1" applyAlignment="1" applyProtection="1">
      <alignment horizontal="right"/>
    </xf>
    <xf numFmtId="0" fontId="0" fillId="0" borderId="20" xfId="0" applyNumberFormat="1" applyFont="1" applyFill="1" applyBorder="1" applyAlignment="1" applyProtection="1">
      <alignment horizontal="right"/>
    </xf>
    <xf numFmtId="0" fontId="42" fillId="7" borderId="1" xfId="6" applyNumberFormat="1" applyFont="1" applyFill="1" applyBorder="1" applyProtection="1"/>
    <xf numFmtId="0" fontId="0" fillId="0" borderId="3" xfId="0" applyNumberFormat="1" applyFont="1" applyFill="1" applyBorder="1" applyProtection="1"/>
    <xf numFmtId="0" fontId="35" fillId="8" borderId="0" xfId="0" applyNumberFormat="1" applyFont="1" applyFill="1" applyBorder="1" applyAlignment="1" applyProtection="1">
      <alignment horizontal="center" vertical="center" wrapText="1"/>
    </xf>
    <xf numFmtId="165" fontId="25" fillId="8" borderId="0" xfId="11" applyNumberFormat="1" applyFont="1" applyFill="1" applyBorder="1" applyAlignment="1" applyProtection="1">
      <alignment horizontal="center" vertical="center" wrapText="1"/>
    </xf>
    <xf numFmtId="0" fontId="24" fillId="8" borderId="0" xfId="0" applyNumberFormat="1" applyFont="1" applyFill="1" applyBorder="1" applyAlignment="1" applyProtection="1">
      <alignment horizontal="center" vertical="center" wrapText="1"/>
    </xf>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9A15-F643-4C07-9C26-6B9BEBF78E90}">
  <sheetPr>
    <tabColor rgb="FFE36E00"/>
    <pageSetUpPr fitToPage="1"/>
  </sheetPr>
  <dimension ref="A1:A169"/>
  <sheetViews>
    <sheetView workbookViewId="0"/>
  </sheetViews>
  <sheetFormatPr defaultColWidth="9.140625" defaultRowHeight="15" x14ac:dyDescent="0.25"/>
  <cols>
    <col min="1" max="1" width="255.5703125" customWidth="1"/>
  </cols>
  <sheetData>
    <row r="1" spans="1:1" ht="31.5" x14ac:dyDescent="0.25">
      <c r="A1" s="16" t="s">
        <v>0</v>
      </c>
    </row>
    <row r="2" spans="1:1" ht="17.25" x14ac:dyDescent="0.3">
      <c r="A2" s="14"/>
    </row>
    <row r="3" spans="1:1" ht="17.25" x14ac:dyDescent="0.25">
      <c r="A3" s="15"/>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17.2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34.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6"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17.2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3" t="s">
        <v>132</v>
      </c>
    </row>
    <row r="142" spans="1:1" ht="34.5" x14ac:dyDescent="0.3">
      <c r="A142" s="10" t="s">
        <v>133</v>
      </c>
    </row>
    <row r="143" spans="1:1" ht="17.25" x14ac:dyDescent="0.25">
      <c r="A143" s="9" t="s">
        <v>134</v>
      </c>
    </row>
    <row r="144" spans="1:1" ht="17.25" x14ac:dyDescent="0.25">
      <c r="A144" s="9" t="s">
        <v>135</v>
      </c>
    </row>
    <row r="145" spans="1:1" ht="17.25" x14ac:dyDescent="0.25">
      <c r="A145" s="13" t="s">
        <v>136</v>
      </c>
    </row>
    <row r="146" spans="1:1" ht="17.25" x14ac:dyDescent="0.25">
      <c r="A146" s="8" t="s">
        <v>137</v>
      </c>
    </row>
    <row r="147" spans="1:1" ht="17.25" x14ac:dyDescent="0.25">
      <c r="A147" s="13" t="s">
        <v>138</v>
      </c>
    </row>
    <row r="148" spans="1:1" ht="17.25" x14ac:dyDescent="0.25">
      <c r="A148" s="9" t="s">
        <v>139</v>
      </c>
    </row>
    <row r="149" spans="1:1" ht="17.25" x14ac:dyDescent="0.25">
      <c r="A149" s="9" t="s">
        <v>140</v>
      </c>
    </row>
    <row r="150" spans="1:1" ht="17.25" x14ac:dyDescent="0.25">
      <c r="A150" s="9" t="s">
        <v>141</v>
      </c>
    </row>
    <row r="151" spans="1:1" ht="34.5" x14ac:dyDescent="0.25">
      <c r="A151" s="13"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0"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sheetData>
  <pageMargins left="0.7" right="0.7" top="0.75" bottom="0.75" header="0.3" footer="0.3"/>
  <pageSetup paperSize="9" scale="51"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Q6" sqref="Q6"/>
    </sheetView>
  </sheetViews>
  <sheetFormatPr defaultColWidth="9.140625" defaultRowHeight="15" x14ac:dyDescent="0.25"/>
  <cols>
    <col min="2" max="10" width="12.5703125" customWidth="1"/>
  </cols>
  <sheetData>
    <row r="2" spans="2:10" x14ac:dyDescent="0.25">
      <c r="B2" s="17"/>
      <c r="C2" s="18"/>
      <c r="D2" s="18"/>
      <c r="E2" s="18"/>
      <c r="F2" s="18"/>
      <c r="G2" s="18"/>
      <c r="H2" s="18"/>
      <c r="I2" s="18"/>
      <c r="J2" s="19"/>
    </row>
    <row r="3" spans="2:10" x14ac:dyDescent="0.25">
      <c r="B3" s="20"/>
      <c r="C3" s="21"/>
      <c r="D3" s="21"/>
      <c r="E3" s="21"/>
      <c r="F3" s="21"/>
      <c r="G3" s="21"/>
      <c r="H3" s="21"/>
      <c r="I3" s="21"/>
      <c r="J3" s="22"/>
    </row>
    <row r="4" spans="2:10" x14ac:dyDescent="0.25">
      <c r="B4" s="20"/>
      <c r="C4" s="21"/>
      <c r="D4" s="21"/>
      <c r="E4" s="21"/>
      <c r="F4" s="21"/>
      <c r="G4" s="21"/>
      <c r="H4" s="21"/>
      <c r="I4" s="21"/>
      <c r="J4" s="22"/>
    </row>
    <row r="5" spans="2:10" ht="31.5" x14ac:dyDescent="0.3">
      <c r="B5" s="20"/>
      <c r="C5" s="21"/>
      <c r="D5" s="21"/>
      <c r="E5" s="23"/>
      <c r="F5" s="24" t="s">
        <v>161</v>
      </c>
      <c r="G5" s="21"/>
      <c r="H5" s="21"/>
      <c r="I5" s="21"/>
      <c r="J5" s="22"/>
    </row>
    <row r="6" spans="2:10" ht="31.5" x14ac:dyDescent="0.25">
      <c r="B6" s="20"/>
      <c r="C6" s="21"/>
      <c r="D6" s="21"/>
      <c r="E6" s="389" t="s">
        <v>162</v>
      </c>
      <c r="F6" s="389"/>
      <c r="G6" s="389"/>
      <c r="H6" s="21"/>
      <c r="I6" s="21"/>
      <c r="J6" s="22"/>
    </row>
    <row r="7" spans="2:10" ht="26.25" x14ac:dyDescent="0.25">
      <c r="B7" s="20"/>
      <c r="C7" s="21"/>
      <c r="D7" s="21"/>
      <c r="E7" s="21"/>
      <c r="F7" s="25" t="s">
        <v>163</v>
      </c>
      <c r="G7" s="21"/>
      <c r="H7" s="21"/>
      <c r="I7" s="21"/>
      <c r="J7" s="22"/>
    </row>
    <row r="8" spans="2:10" ht="26.25" x14ac:dyDescent="0.25">
      <c r="B8" s="20"/>
      <c r="C8" s="21"/>
      <c r="D8" s="21"/>
      <c r="E8" s="21"/>
      <c r="F8" s="25" t="s">
        <v>164</v>
      </c>
      <c r="G8" s="21"/>
      <c r="H8" s="21"/>
      <c r="I8" s="21"/>
      <c r="J8" s="22"/>
    </row>
    <row r="9" spans="2:10" ht="21" x14ac:dyDescent="0.25">
      <c r="B9" s="20"/>
      <c r="C9" s="21"/>
      <c r="D9" s="21"/>
      <c r="E9" s="21"/>
      <c r="F9" s="26" t="s">
        <v>165</v>
      </c>
      <c r="G9" s="21"/>
      <c r="H9" s="21"/>
      <c r="I9" s="21"/>
      <c r="J9" s="22"/>
    </row>
    <row r="10" spans="2:10" ht="21" x14ac:dyDescent="0.25">
      <c r="B10" s="20"/>
      <c r="C10" s="21"/>
      <c r="D10" s="21"/>
      <c r="E10" s="21"/>
      <c r="F10" s="26" t="s">
        <v>166</v>
      </c>
      <c r="G10" s="21"/>
      <c r="H10" s="21"/>
      <c r="I10" s="21"/>
      <c r="J10" s="22"/>
    </row>
    <row r="11" spans="2:10" ht="21" x14ac:dyDescent="0.25">
      <c r="B11" s="20"/>
      <c r="C11" s="21"/>
      <c r="D11" s="21"/>
      <c r="E11" s="21"/>
      <c r="F11" s="26"/>
      <c r="G11" s="21"/>
      <c r="H11" s="21"/>
      <c r="I11" s="21"/>
      <c r="J11" s="22"/>
    </row>
    <row r="12" spans="2:10" x14ac:dyDescent="0.25">
      <c r="B12" s="20"/>
      <c r="C12" s="21"/>
      <c r="D12" s="21"/>
      <c r="E12" s="21"/>
      <c r="F12" s="21"/>
      <c r="G12" s="21"/>
      <c r="H12" s="21"/>
      <c r="I12" s="21"/>
      <c r="J12" s="22"/>
    </row>
    <row r="13" spans="2:10" x14ac:dyDescent="0.25">
      <c r="B13" s="20"/>
      <c r="C13" s="21"/>
      <c r="D13" s="21"/>
      <c r="E13" s="21"/>
      <c r="F13" s="21"/>
      <c r="G13" s="21"/>
      <c r="H13" s="21"/>
      <c r="I13" s="21"/>
      <c r="J13" s="22"/>
    </row>
    <row r="14" spans="2:10" x14ac:dyDescent="0.25">
      <c r="B14" s="20"/>
      <c r="C14" s="21"/>
      <c r="D14" s="21"/>
      <c r="E14" s="21"/>
      <c r="F14" s="21"/>
      <c r="G14" s="21"/>
      <c r="H14" s="21"/>
      <c r="I14" s="21"/>
      <c r="J14" s="22"/>
    </row>
    <row r="15" spans="2:10" x14ac:dyDescent="0.25">
      <c r="B15" s="20"/>
      <c r="C15" s="21"/>
      <c r="D15" s="21"/>
      <c r="E15" s="21"/>
      <c r="F15" s="21"/>
      <c r="G15" s="21"/>
      <c r="H15" s="21"/>
      <c r="I15" s="21"/>
      <c r="J15" s="22"/>
    </row>
    <row r="16" spans="2:10" x14ac:dyDescent="0.25">
      <c r="B16" s="20"/>
      <c r="C16" s="21"/>
      <c r="D16" s="21"/>
      <c r="E16" s="21"/>
      <c r="F16" s="21"/>
      <c r="G16" s="21"/>
      <c r="H16" s="21"/>
      <c r="I16" s="21"/>
      <c r="J16" s="22"/>
    </row>
    <row r="17" spans="2:10" x14ac:dyDescent="0.25">
      <c r="B17" s="20"/>
      <c r="C17" s="21"/>
      <c r="D17" s="21"/>
      <c r="E17" s="21"/>
      <c r="F17" s="21"/>
      <c r="G17" s="21"/>
      <c r="H17" s="21"/>
      <c r="I17" s="21"/>
      <c r="J17" s="22"/>
    </row>
    <row r="18" spans="2:10" x14ac:dyDescent="0.25">
      <c r="B18" s="20"/>
      <c r="C18" s="21"/>
      <c r="D18" s="21"/>
      <c r="E18" s="21"/>
      <c r="F18" s="21"/>
      <c r="G18" s="21"/>
      <c r="H18" s="21"/>
      <c r="I18" s="21"/>
      <c r="J18" s="22"/>
    </row>
    <row r="19" spans="2:10" x14ac:dyDescent="0.25">
      <c r="B19" s="20"/>
      <c r="C19" s="21"/>
      <c r="D19" s="21"/>
      <c r="E19" s="21"/>
      <c r="F19" s="21"/>
      <c r="G19" s="21"/>
      <c r="H19" s="21"/>
      <c r="I19" s="21"/>
      <c r="J19" s="22"/>
    </row>
    <row r="20" spans="2:10" x14ac:dyDescent="0.25">
      <c r="B20" s="20"/>
      <c r="C20" s="21"/>
      <c r="D20" s="21"/>
      <c r="E20" s="21"/>
      <c r="F20" s="21"/>
      <c r="G20" s="21"/>
      <c r="H20" s="21"/>
      <c r="I20" s="21"/>
      <c r="J20" s="22"/>
    </row>
    <row r="21" spans="2:10" x14ac:dyDescent="0.25">
      <c r="B21" s="20"/>
      <c r="C21" s="21"/>
      <c r="D21" s="21"/>
      <c r="E21" s="21"/>
      <c r="F21" s="21"/>
      <c r="G21" s="21"/>
      <c r="H21" s="21"/>
      <c r="I21" s="21"/>
      <c r="J21" s="22"/>
    </row>
    <row r="22" spans="2:10" x14ac:dyDescent="0.25">
      <c r="B22" s="20"/>
      <c r="C22" s="21"/>
      <c r="D22" s="21"/>
      <c r="E22" s="21"/>
      <c r="F22" s="27" t="s">
        <v>167</v>
      </c>
      <c r="G22" s="21"/>
      <c r="H22" s="21"/>
      <c r="I22" s="21"/>
      <c r="J22" s="22"/>
    </row>
    <row r="23" spans="2:10" x14ac:dyDescent="0.25">
      <c r="B23" s="20"/>
      <c r="C23" s="21"/>
      <c r="D23" s="21"/>
      <c r="E23" s="21"/>
      <c r="F23" s="28"/>
      <c r="G23" s="21"/>
      <c r="H23" s="21"/>
      <c r="I23" s="21"/>
      <c r="J23" s="22"/>
    </row>
    <row r="24" spans="2:10" x14ac:dyDescent="0.25">
      <c r="B24" s="20"/>
      <c r="C24" s="21"/>
      <c r="D24" s="390" t="s">
        <v>168</v>
      </c>
      <c r="E24" s="391" t="s">
        <v>169</v>
      </c>
      <c r="F24" s="391"/>
      <c r="G24" s="391"/>
      <c r="H24" s="391"/>
      <c r="I24" s="21"/>
      <c r="J24" s="22"/>
    </row>
    <row r="25" spans="2:10" x14ac:dyDescent="0.25">
      <c r="B25" s="20"/>
      <c r="C25" s="21"/>
      <c r="D25" s="21"/>
      <c r="H25" s="21"/>
      <c r="I25" s="21"/>
      <c r="J25" s="22"/>
    </row>
    <row r="26" spans="2:10" x14ac:dyDescent="0.25">
      <c r="B26" s="20"/>
      <c r="C26" s="21"/>
      <c r="D26" s="390" t="s">
        <v>170</v>
      </c>
      <c r="E26" s="391" t="s">
        <v>169</v>
      </c>
      <c r="F26" s="391"/>
      <c r="G26" s="391"/>
      <c r="H26" s="391"/>
      <c r="I26" s="21"/>
      <c r="J26" s="22"/>
    </row>
    <row r="27" spans="2:10" x14ac:dyDescent="0.25">
      <c r="B27" s="20"/>
      <c r="C27" s="21"/>
      <c r="D27" s="29"/>
      <c r="E27" s="29"/>
      <c r="F27" s="29"/>
      <c r="G27" s="29"/>
      <c r="H27" s="29"/>
      <c r="I27" s="21"/>
      <c r="J27" s="22"/>
    </row>
    <row r="28" spans="2:10" x14ac:dyDescent="0.25">
      <c r="B28" s="20"/>
      <c r="C28" s="21"/>
      <c r="D28" s="390" t="s">
        <v>171</v>
      </c>
      <c r="E28" s="391" t="s">
        <v>169</v>
      </c>
      <c r="F28" s="391"/>
      <c r="G28" s="391"/>
      <c r="H28" s="391"/>
      <c r="I28" s="21"/>
      <c r="J28" s="22"/>
    </row>
    <row r="29" spans="2:10" x14ac:dyDescent="0.25">
      <c r="B29" s="20"/>
      <c r="C29" s="21"/>
      <c r="I29" s="21"/>
      <c r="J29" s="22"/>
    </row>
    <row r="30" spans="2:10" x14ac:dyDescent="0.25">
      <c r="B30" s="20"/>
      <c r="C30" s="21"/>
      <c r="D30" s="387" t="s">
        <v>172</v>
      </c>
      <c r="E30" s="388"/>
      <c r="F30" s="388"/>
      <c r="G30" s="388"/>
      <c r="H30" s="388"/>
      <c r="I30" s="21"/>
      <c r="J30" s="22"/>
    </row>
    <row r="31" spans="2:10" x14ac:dyDescent="0.25">
      <c r="B31" s="30"/>
      <c r="C31" s="31"/>
      <c r="D31" s="31"/>
      <c r="E31" s="31"/>
      <c r="F31" s="31"/>
      <c r="G31" s="31"/>
      <c r="H31" s="31"/>
      <c r="I31" s="31"/>
      <c r="J31" s="32"/>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2. HTT Public Sector Assets'!A1" display="Worksheet C: HTT Public Sector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abSelected="1" workbookViewId="0">
      <selection activeCell="Q6" sqref="Q6"/>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 t="s">
        <v>173</v>
      </c>
      <c r="B1" s="3"/>
      <c r="C1" s="33"/>
      <c r="D1" s="33"/>
      <c r="E1" s="33"/>
      <c r="F1" s="34" t="s">
        <v>174</v>
      </c>
      <c r="G1" s="33"/>
    </row>
    <row r="2" spans="1:7" x14ac:dyDescent="0.25">
      <c r="A2" s="33"/>
      <c r="B2" s="35"/>
      <c r="C2" s="35"/>
      <c r="D2" s="33"/>
      <c r="E2" s="33"/>
      <c r="F2" s="33"/>
      <c r="G2" s="33"/>
    </row>
    <row r="3" spans="1:7" ht="18.75" x14ac:dyDescent="0.25">
      <c r="A3" s="36"/>
      <c r="B3" s="37" t="s">
        <v>175</v>
      </c>
      <c r="C3" s="38" t="s">
        <v>176</v>
      </c>
      <c r="D3" s="36"/>
      <c r="E3" s="36"/>
      <c r="F3" s="33"/>
      <c r="G3" s="36"/>
    </row>
    <row r="4" spans="1:7" x14ac:dyDescent="0.25">
      <c r="A4" s="39"/>
      <c r="B4" s="39"/>
      <c r="C4" s="39"/>
      <c r="D4" s="39"/>
      <c r="E4" s="39"/>
      <c r="F4" s="39"/>
      <c r="G4" s="33"/>
    </row>
    <row r="5" spans="1:7" ht="18.75" x14ac:dyDescent="0.25">
      <c r="A5" s="40"/>
      <c r="B5" s="41" t="s">
        <v>177</v>
      </c>
      <c r="C5" s="40"/>
      <c r="D5" s="39"/>
      <c r="E5" s="42"/>
      <c r="F5" s="42"/>
      <c r="G5" s="33"/>
    </row>
    <row r="6" spans="1:7" x14ac:dyDescent="0.25">
      <c r="A6" s="39"/>
      <c r="B6" s="43" t="s">
        <v>178</v>
      </c>
      <c r="C6" s="39"/>
      <c r="D6" s="39"/>
      <c r="E6" s="39"/>
      <c r="F6" s="39"/>
      <c r="G6" s="33"/>
    </row>
    <row r="7" spans="1:7" x14ac:dyDescent="0.25">
      <c r="A7" s="39"/>
      <c r="B7" s="44" t="s">
        <v>179</v>
      </c>
      <c r="C7" s="39"/>
      <c r="D7" s="39"/>
      <c r="E7" s="39"/>
      <c r="F7" s="39"/>
      <c r="G7" s="33"/>
    </row>
    <row r="8" spans="1:7" x14ac:dyDescent="0.25">
      <c r="A8" s="39"/>
      <c r="B8" s="44" t="s">
        <v>180</v>
      </c>
      <c r="C8" s="39"/>
      <c r="D8" s="39"/>
      <c r="E8" s="39"/>
      <c r="F8" s="39" t="s">
        <v>181</v>
      </c>
      <c r="G8" s="33"/>
    </row>
    <row r="9" spans="1:7" x14ac:dyDescent="0.25">
      <c r="A9" s="39"/>
      <c r="B9" s="43" t="s">
        <v>182</v>
      </c>
      <c r="C9" s="39"/>
      <c r="D9" s="39"/>
      <c r="E9" s="39"/>
      <c r="F9" s="39"/>
      <c r="G9" s="33"/>
    </row>
    <row r="10" spans="1:7" x14ac:dyDescent="0.25">
      <c r="A10" s="39"/>
      <c r="B10" s="43" t="s">
        <v>183</v>
      </c>
      <c r="C10" s="39"/>
      <c r="D10" s="39"/>
      <c r="E10" s="39"/>
      <c r="F10" s="39"/>
      <c r="G10" s="33"/>
    </row>
    <row r="11" spans="1:7" x14ac:dyDescent="0.25">
      <c r="A11" s="39"/>
      <c r="B11" s="45" t="s">
        <v>184</v>
      </c>
      <c r="C11" s="39"/>
      <c r="D11" s="39"/>
      <c r="E11" s="39"/>
      <c r="F11" s="39"/>
      <c r="G11" s="33"/>
    </row>
    <row r="12" spans="1:7" x14ac:dyDescent="0.25">
      <c r="A12" s="39"/>
      <c r="B12" s="46"/>
      <c r="C12" s="39"/>
      <c r="D12" s="39"/>
      <c r="E12" s="39"/>
      <c r="F12" s="39"/>
      <c r="G12" s="33"/>
    </row>
    <row r="13" spans="1:7" ht="37.5" x14ac:dyDescent="0.25">
      <c r="A13" s="47" t="s">
        <v>185</v>
      </c>
      <c r="B13" s="47" t="s">
        <v>178</v>
      </c>
      <c r="C13" s="48"/>
      <c r="D13" s="48"/>
      <c r="E13" s="48"/>
      <c r="F13" s="48"/>
      <c r="G13" s="49"/>
    </row>
    <row r="14" spans="1:7" x14ac:dyDescent="0.25">
      <c r="A14" s="39" t="s">
        <v>186</v>
      </c>
      <c r="B14" s="50" t="s">
        <v>187</v>
      </c>
      <c r="C14" s="39" t="s">
        <v>163</v>
      </c>
      <c r="D14" s="39"/>
      <c r="E14" s="42"/>
      <c r="F14" s="42"/>
      <c r="G14" s="33"/>
    </row>
    <row r="15" spans="1:7" x14ac:dyDescent="0.25">
      <c r="A15" s="39" t="s">
        <v>188</v>
      </c>
      <c r="B15" s="50" t="s">
        <v>189</v>
      </c>
      <c r="C15" s="39" t="s">
        <v>164</v>
      </c>
      <c r="D15" s="39"/>
      <c r="E15" s="42"/>
      <c r="F15" s="42"/>
      <c r="G15" s="33"/>
    </row>
    <row r="16" spans="1:7" x14ac:dyDescent="0.25">
      <c r="A16" s="39" t="s">
        <v>190</v>
      </c>
      <c r="B16" s="50" t="s">
        <v>191</v>
      </c>
      <c r="C16" s="392" t="s">
        <v>192</v>
      </c>
      <c r="D16" s="392"/>
      <c r="E16" s="392"/>
      <c r="F16" s="392"/>
      <c r="G16" s="392"/>
    </row>
    <row r="17" spans="1:7" x14ac:dyDescent="0.25">
      <c r="A17" s="39" t="s">
        <v>193</v>
      </c>
      <c r="B17" s="50" t="s">
        <v>194</v>
      </c>
      <c r="C17" s="39" t="s">
        <v>195</v>
      </c>
      <c r="D17" s="39"/>
      <c r="E17" s="42"/>
      <c r="F17" s="42"/>
      <c r="G17" s="33"/>
    </row>
    <row r="18" spans="1:7" hidden="1" outlineLevel="1" x14ac:dyDescent="0.25">
      <c r="A18" s="39" t="s">
        <v>196</v>
      </c>
      <c r="B18" s="51" t="s">
        <v>197</v>
      </c>
      <c r="C18" s="39"/>
      <c r="D18" s="39"/>
      <c r="E18" s="42"/>
      <c r="F18" s="42"/>
      <c r="G18" s="33"/>
    </row>
    <row r="19" spans="1:7" hidden="1" outlineLevel="1" x14ac:dyDescent="0.25">
      <c r="A19" s="39" t="s">
        <v>198</v>
      </c>
      <c r="B19" s="51" t="s">
        <v>199</v>
      </c>
      <c r="C19" s="39"/>
      <c r="D19" s="39"/>
      <c r="E19" s="42"/>
      <c r="F19" s="42"/>
      <c r="G19" s="33"/>
    </row>
    <row r="20" spans="1:7" hidden="1" outlineLevel="1" x14ac:dyDescent="0.25">
      <c r="A20" s="39" t="s">
        <v>200</v>
      </c>
      <c r="B20" s="51"/>
      <c r="C20" s="39"/>
      <c r="D20" s="39"/>
      <c r="E20" s="42"/>
      <c r="F20" s="42"/>
      <c r="G20" s="33"/>
    </row>
    <row r="21" spans="1:7" hidden="1" outlineLevel="1" x14ac:dyDescent="0.25">
      <c r="A21" s="39" t="s">
        <v>201</v>
      </c>
      <c r="B21" s="51"/>
      <c r="C21" s="39"/>
      <c r="D21" s="39"/>
      <c r="E21" s="42"/>
      <c r="F21" s="42"/>
      <c r="G21" s="33"/>
    </row>
    <row r="22" spans="1:7" hidden="1" outlineLevel="1" x14ac:dyDescent="0.25">
      <c r="A22" s="39" t="s">
        <v>202</v>
      </c>
      <c r="B22" s="51"/>
      <c r="C22" s="39"/>
      <c r="D22" s="39"/>
      <c r="E22" s="42"/>
      <c r="F22" s="42"/>
      <c r="G22" s="33"/>
    </row>
    <row r="23" spans="1:7" hidden="1" outlineLevel="1" x14ac:dyDescent="0.25">
      <c r="A23" s="39" t="s">
        <v>203</v>
      </c>
      <c r="B23" s="51"/>
      <c r="C23" s="39"/>
      <c r="D23" s="39"/>
      <c r="E23" s="42"/>
      <c r="F23" s="42"/>
      <c r="G23" s="33"/>
    </row>
    <row r="24" spans="1:7" hidden="1" outlineLevel="1" x14ac:dyDescent="0.25">
      <c r="A24" s="39" t="s">
        <v>204</v>
      </c>
      <c r="B24" s="51"/>
      <c r="C24" s="39"/>
      <c r="D24" s="39"/>
      <c r="E24" s="42"/>
      <c r="F24" s="42"/>
      <c r="G24" s="33"/>
    </row>
    <row r="25" spans="1:7" hidden="1" outlineLevel="1" x14ac:dyDescent="0.25">
      <c r="A25" s="39" t="s">
        <v>205</v>
      </c>
      <c r="B25" s="51"/>
      <c r="C25" s="39"/>
      <c r="D25" s="39"/>
      <c r="E25" s="42"/>
      <c r="F25" s="42"/>
      <c r="G25" s="33"/>
    </row>
    <row r="26" spans="1:7" ht="18.75" collapsed="1" x14ac:dyDescent="0.25">
      <c r="A26" s="48"/>
      <c r="B26" s="47" t="s">
        <v>179</v>
      </c>
      <c r="C26" s="48"/>
      <c r="D26" s="48"/>
      <c r="E26" s="48"/>
      <c r="F26" s="48"/>
      <c r="G26" s="49"/>
    </row>
    <row r="27" spans="1:7" x14ac:dyDescent="0.25">
      <c r="A27" s="39" t="s">
        <v>206</v>
      </c>
      <c r="B27" s="52" t="s">
        <v>207</v>
      </c>
      <c r="C27" s="39" t="s">
        <v>208</v>
      </c>
      <c r="D27" s="53"/>
      <c r="E27" s="53"/>
      <c r="F27" s="53"/>
      <c r="G27" s="33"/>
    </row>
    <row r="28" spans="1:7" x14ac:dyDescent="0.25">
      <c r="A28" s="39" t="s">
        <v>209</v>
      </c>
      <c r="B28" s="52" t="s">
        <v>210</v>
      </c>
      <c r="C28" s="39" t="s">
        <v>208</v>
      </c>
      <c r="D28" s="53"/>
      <c r="E28" s="53"/>
      <c r="F28" s="53"/>
      <c r="G28" s="33"/>
    </row>
    <row r="29" spans="1:7" x14ac:dyDescent="0.25">
      <c r="A29" s="39" t="s">
        <v>211</v>
      </c>
      <c r="B29" s="52" t="s">
        <v>212</v>
      </c>
      <c r="C29" s="279" t="s">
        <v>213</v>
      </c>
      <c r="D29" s="39"/>
      <c r="E29" s="53"/>
      <c r="F29" s="53"/>
      <c r="G29" s="33"/>
    </row>
    <row r="30" spans="1:7" hidden="1" outlineLevel="1" x14ac:dyDescent="0.25">
      <c r="A30" s="39" t="s">
        <v>214</v>
      </c>
      <c r="B30" s="52"/>
      <c r="C30" s="39"/>
      <c r="D30" s="39"/>
      <c r="E30" s="53"/>
      <c r="F30" s="53"/>
      <c r="G30" s="33"/>
    </row>
    <row r="31" spans="1:7" hidden="1" outlineLevel="1" x14ac:dyDescent="0.25">
      <c r="A31" s="39" t="s">
        <v>215</v>
      </c>
      <c r="B31" s="52"/>
      <c r="C31" s="39"/>
      <c r="D31" s="39"/>
      <c r="E31" s="53"/>
      <c r="F31" s="53"/>
      <c r="G31" s="33"/>
    </row>
    <row r="32" spans="1:7" hidden="1" outlineLevel="1" x14ac:dyDescent="0.25">
      <c r="A32" s="39" t="s">
        <v>216</v>
      </c>
      <c r="B32" s="52"/>
      <c r="C32" s="39"/>
      <c r="D32" s="39"/>
      <c r="E32" s="53"/>
      <c r="F32" s="53"/>
      <c r="G32" s="33"/>
    </row>
    <row r="33" spans="1:7" hidden="1" outlineLevel="1" x14ac:dyDescent="0.25">
      <c r="A33" s="39" t="s">
        <v>217</v>
      </c>
      <c r="B33" s="52"/>
      <c r="C33" s="39"/>
      <c r="D33" s="39"/>
      <c r="E33" s="53"/>
      <c r="F33" s="53"/>
      <c r="G33" s="33"/>
    </row>
    <row r="34" spans="1:7" hidden="1" outlineLevel="1" x14ac:dyDescent="0.25">
      <c r="A34" s="39" t="s">
        <v>218</v>
      </c>
      <c r="B34" s="52"/>
      <c r="C34" s="39"/>
      <c r="D34" s="39"/>
      <c r="E34" s="53"/>
      <c r="F34" s="53"/>
      <c r="G34" s="33"/>
    </row>
    <row r="35" spans="1:7" hidden="1" outlineLevel="1" x14ac:dyDescent="0.25">
      <c r="A35" s="39" t="s">
        <v>219</v>
      </c>
      <c r="B35" s="54"/>
      <c r="C35" s="39"/>
      <c r="D35" s="39"/>
      <c r="E35" s="53"/>
      <c r="F35" s="53"/>
      <c r="G35" s="33"/>
    </row>
    <row r="36" spans="1:7" ht="18.75" collapsed="1" x14ac:dyDescent="0.25">
      <c r="A36" s="47"/>
      <c r="B36" s="47" t="s">
        <v>180</v>
      </c>
      <c r="C36" s="47"/>
      <c r="D36" s="48"/>
      <c r="E36" s="48"/>
      <c r="F36" s="48"/>
      <c r="G36" s="49"/>
    </row>
    <row r="37" spans="1:7" x14ac:dyDescent="0.25">
      <c r="A37" s="55"/>
      <c r="B37" s="56" t="s">
        <v>220</v>
      </c>
      <c r="C37" s="55" t="s">
        <v>221</v>
      </c>
      <c r="D37" s="57"/>
      <c r="E37" s="57"/>
      <c r="F37" s="57"/>
      <c r="G37" s="58"/>
    </row>
    <row r="38" spans="1:7" x14ac:dyDescent="0.25">
      <c r="A38" s="39" t="s">
        <v>222</v>
      </c>
      <c r="B38" s="53" t="s">
        <v>223</v>
      </c>
      <c r="C38" s="60">
        <f>C58</f>
        <v>16924.621192135837</v>
      </c>
      <c r="D38" s="39"/>
      <c r="E38" s="39"/>
      <c r="F38" s="53"/>
      <c r="G38" s="33"/>
    </row>
    <row r="39" spans="1:7" x14ac:dyDescent="0.25">
      <c r="A39" s="39" t="s">
        <v>224</v>
      </c>
      <c r="B39" s="53" t="s">
        <v>225</v>
      </c>
      <c r="C39" s="60">
        <v>12720</v>
      </c>
      <c r="D39" s="39"/>
      <c r="E39" s="39"/>
      <c r="F39" s="53"/>
      <c r="G39" s="33"/>
    </row>
    <row r="40" spans="1:7" hidden="1" outlineLevel="1" x14ac:dyDescent="0.25">
      <c r="A40" s="39" t="s">
        <v>226</v>
      </c>
      <c r="B40" s="59" t="s">
        <v>227</v>
      </c>
      <c r="C40" s="60" t="s">
        <v>228</v>
      </c>
      <c r="D40" s="39"/>
      <c r="E40" s="39"/>
      <c r="F40" s="53"/>
      <c r="G40" s="33"/>
    </row>
    <row r="41" spans="1:7" hidden="1" outlineLevel="1" x14ac:dyDescent="0.25">
      <c r="A41" s="39" t="s">
        <v>229</v>
      </c>
      <c r="B41" s="59" t="s">
        <v>230</v>
      </c>
      <c r="C41" s="60" t="s">
        <v>228</v>
      </c>
      <c r="D41" s="39"/>
      <c r="E41" s="39"/>
      <c r="F41" s="53"/>
      <c r="G41" s="33"/>
    </row>
    <row r="42" spans="1:7" hidden="1" outlineLevel="1" x14ac:dyDescent="0.25">
      <c r="A42" s="39" t="s">
        <v>231</v>
      </c>
      <c r="B42" s="59"/>
      <c r="C42" s="60"/>
      <c r="D42" s="39"/>
      <c r="E42" s="39"/>
      <c r="F42" s="53"/>
      <c r="G42" s="33"/>
    </row>
    <row r="43" spans="1:7" hidden="1" outlineLevel="1" x14ac:dyDescent="0.25">
      <c r="A43" s="61" t="s">
        <v>232</v>
      </c>
      <c r="B43" s="53"/>
      <c r="C43" s="39"/>
      <c r="D43" s="39"/>
      <c r="E43" s="39"/>
      <c r="F43" s="53"/>
      <c r="G43" s="33"/>
    </row>
    <row r="44" spans="1:7" collapsed="1" x14ac:dyDescent="0.25">
      <c r="A44" s="55"/>
      <c r="B44" s="56" t="s">
        <v>233</v>
      </c>
      <c r="C44" s="62" t="s">
        <v>234</v>
      </c>
      <c r="D44" s="55" t="s">
        <v>235</v>
      </c>
      <c r="E44" s="57"/>
      <c r="F44" s="58" t="s">
        <v>236</v>
      </c>
      <c r="G44" s="58" t="s">
        <v>237</v>
      </c>
    </row>
    <row r="45" spans="1:7" ht="45" x14ac:dyDescent="0.25">
      <c r="A45" s="39" t="s">
        <v>238</v>
      </c>
      <c r="B45" s="53" t="s">
        <v>239</v>
      </c>
      <c r="C45" s="63">
        <v>0.05</v>
      </c>
      <c r="D45" s="63">
        <f>(C54/C39)-1</f>
        <v>0.30866059863996775</v>
      </c>
      <c r="E45" s="63"/>
      <c r="F45" s="63">
        <v>7.4999999999999997E-2</v>
      </c>
      <c r="G45" s="278" t="s">
        <v>240</v>
      </c>
    </row>
    <row r="46" spans="1:7" hidden="1" outlineLevel="1" x14ac:dyDescent="0.25">
      <c r="A46" s="39" t="s">
        <v>241</v>
      </c>
      <c r="B46" s="51" t="s">
        <v>242</v>
      </c>
      <c r="C46" s="63"/>
      <c r="D46" s="63"/>
      <c r="E46" s="63"/>
      <c r="F46" s="63"/>
      <c r="G46" s="64"/>
    </row>
    <row r="47" spans="1:7" hidden="1" outlineLevel="1" x14ac:dyDescent="0.25">
      <c r="A47" s="39" t="s">
        <v>243</v>
      </c>
      <c r="B47" s="51" t="s">
        <v>244</v>
      </c>
      <c r="C47" s="63"/>
      <c r="D47" s="63"/>
      <c r="E47" s="63"/>
      <c r="F47" s="63"/>
      <c r="G47" s="64"/>
    </row>
    <row r="48" spans="1:7" hidden="1" outlineLevel="1" x14ac:dyDescent="0.25">
      <c r="A48" s="39" t="s">
        <v>245</v>
      </c>
      <c r="B48" s="51"/>
      <c r="C48" s="64"/>
      <c r="D48" s="64"/>
      <c r="E48" s="64"/>
      <c r="F48" s="64"/>
      <c r="G48" s="64"/>
    </row>
    <row r="49" spans="1:7" hidden="1" outlineLevel="1" x14ac:dyDescent="0.25">
      <c r="A49" s="39" t="s">
        <v>246</v>
      </c>
      <c r="B49" s="51"/>
      <c r="C49" s="64"/>
      <c r="D49" s="64"/>
      <c r="E49" s="64"/>
      <c r="F49" s="64"/>
      <c r="G49" s="64"/>
    </row>
    <row r="50" spans="1:7" hidden="1" outlineLevel="1" x14ac:dyDescent="0.25">
      <c r="A50" s="39" t="s">
        <v>247</v>
      </c>
      <c r="B50" s="51"/>
      <c r="C50" s="64"/>
      <c r="D50" s="64"/>
      <c r="E50" s="64"/>
      <c r="F50" s="64"/>
      <c r="G50" s="64"/>
    </row>
    <row r="51" spans="1:7" hidden="1" outlineLevel="1" x14ac:dyDescent="0.25">
      <c r="A51" s="39" t="s">
        <v>248</v>
      </c>
      <c r="B51" s="51"/>
      <c r="C51" s="64"/>
      <c r="D51" s="64"/>
      <c r="E51" s="64"/>
      <c r="F51" s="64"/>
      <c r="G51" s="64"/>
    </row>
    <row r="52" spans="1:7" collapsed="1" x14ac:dyDescent="0.25">
      <c r="A52" s="55"/>
      <c r="B52" s="56" t="s">
        <v>249</v>
      </c>
      <c r="C52" s="55" t="s">
        <v>221</v>
      </c>
      <c r="D52" s="55"/>
      <c r="E52" s="57"/>
      <c r="F52" s="58" t="s">
        <v>250</v>
      </c>
      <c r="G52" s="58"/>
    </row>
    <row r="53" spans="1:7" x14ac:dyDescent="0.25">
      <c r="A53" s="39" t="s">
        <v>251</v>
      </c>
      <c r="B53" s="53" t="s">
        <v>252</v>
      </c>
      <c r="C53" s="60"/>
      <c r="D53" s="39"/>
      <c r="E53" s="65"/>
      <c r="F53" s="66"/>
      <c r="G53" s="67"/>
    </row>
    <row r="54" spans="1:7" x14ac:dyDescent="0.25">
      <c r="A54" s="39" t="s">
        <v>253</v>
      </c>
      <c r="B54" s="53" t="s">
        <v>254</v>
      </c>
      <c r="C54" s="60">
        <v>16646.16281470039</v>
      </c>
      <c r="D54" s="39"/>
      <c r="E54" s="65"/>
      <c r="F54" s="66">
        <f>C54/C$58</f>
        <v>0.98354714269381494</v>
      </c>
      <c r="G54" s="67"/>
    </row>
    <row r="55" spans="1:7" x14ac:dyDescent="0.25">
      <c r="A55" s="39" t="s">
        <v>255</v>
      </c>
      <c r="B55" s="53" t="s">
        <v>256</v>
      </c>
      <c r="C55" s="60"/>
      <c r="D55" s="39"/>
      <c r="E55" s="65"/>
      <c r="F55" s="66"/>
      <c r="G55" s="67"/>
    </row>
    <row r="56" spans="1:7" x14ac:dyDescent="0.25">
      <c r="A56" s="39" t="s">
        <v>257</v>
      </c>
      <c r="B56" s="53" t="s">
        <v>258</v>
      </c>
      <c r="C56" s="60">
        <f>C179</f>
        <v>278.45837743544593</v>
      </c>
      <c r="D56" s="39"/>
      <c r="E56" s="65"/>
      <c r="F56" s="66">
        <f>C56/C$58</f>
        <v>1.645285730618502E-2</v>
      </c>
      <c r="G56" s="67"/>
    </row>
    <row r="57" spans="1:7" x14ac:dyDescent="0.25">
      <c r="A57" s="39" t="s">
        <v>259</v>
      </c>
      <c r="B57" s="39" t="s">
        <v>260</v>
      </c>
      <c r="C57" s="60"/>
      <c r="D57" s="39"/>
      <c r="E57" s="65"/>
      <c r="F57" s="66"/>
      <c r="G57" s="67"/>
    </row>
    <row r="58" spans="1:7" x14ac:dyDescent="0.25">
      <c r="A58" s="39" t="s">
        <v>261</v>
      </c>
      <c r="B58" s="68" t="s">
        <v>262</v>
      </c>
      <c r="C58" s="69">
        <f>C54+C56</f>
        <v>16924.621192135837</v>
      </c>
      <c r="D58" s="65"/>
      <c r="E58" s="65"/>
      <c r="F58" s="70">
        <f>F54+F56</f>
        <v>1</v>
      </c>
      <c r="G58" s="67"/>
    </row>
    <row r="59" spans="1:7" hidden="1" outlineLevel="1" x14ac:dyDescent="0.25">
      <c r="A59" s="39" t="s">
        <v>263</v>
      </c>
      <c r="B59" s="71" t="s">
        <v>264</v>
      </c>
      <c r="C59" s="60"/>
      <c r="D59" s="39"/>
      <c r="E59" s="65"/>
      <c r="F59" s="66"/>
      <c r="G59" s="67"/>
    </row>
    <row r="60" spans="1:7" hidden="1" outlineLevel="1" x14ac:dyDescent="0.25">
      <c r="A60" s="39" t="s">
        <v>265</v>
      </c>
      <c r="B60" s="71" t="s">
        <v>264</v>
      </c>
      <c r="C60" s="60"/>
      <c r="D60" s="39"/>
      <c r="E60" s="65"/>
      <c r="F60" s="66"/>
      <c r="G60" s="67"/>
    </row>
    <row r="61" spans="1:7" hidden="1" outlineLevel="1" x14ac:dyDescent="0.25">
      <c r="A61" s="39" t="s">
        <v>266</v>
      </c>
      <c r="B61" s="71" t="s">
        <v>264</v>
      </c>
      <c r="C61" s="60"/>
      <c r="D61" s="39"/>
      <c r="E61" s="65"/>
      <c r="F61" s="66"/>
      <c r="G61" s="67"/>
    </row>
    <row r="62" spans="1:7" hidden="1" outlineLevel="1" x14ac:dyDescent="0.25">
      <c r="A62" s="39" t="s">
        <v>267</v>
      </c>
      <c r="B62" s="71" t="s">
        <v>264</v>
      </c>
      <c r="C62" s="60"/>
      <c r="D62" s="39"/>
      <c r="E62" s="65"/>
      <c r="F62" s="66"/>
      <c r="G62" s="67"/>
    </row>
    <row r="63" spans="1:7" hidden="1" outlineLevel="1" x14ac:dyDescent="0.25">
      <c r="A63" s="39" t="s">
        <v>268</v>
      </c>
      <c r="B63" s="71" t="s">
        <v>264</v>
      </c>
      <c r="C63" s="60"/>
      <c r="D63" s="39"/>
      <c r="E63" s="65"/>
      <c r="F63" s="66"/>
      <c r="G63" s="67"/>
    </row>
    <row r="64" spans="1:7" hidden="1" outlineLevel="1" x14ac:dyDescent="0.25">
      <c r="A64" s="39" t="s">
        <v>269</v>
      </c>
      <c r="B64" s="71" t="s">
        <v>264</v>
      </c>
      <c r="C64" s="72"/>
      <c r="D64" s="61"/>
      <c r="E64" s="61"/>
      <c r="F64" s="66"/>
      <c r="G64" s="73"/>
    </row>
    <row r="65" spans="1:7" collapsed="1" x14ac:dyDescent="0.25">
      <c r="A65" s="55"/>
      <c r="B65" s="56" t="s">
        <v>270</v>
      </c>
      <c r="C65" s="62" t="s">
        <v>271</v>
      </c>
      <c r="D65" s="62" t="s">
        <v>272</v>
      </c>
      <c r="E65" s="57"/>
      <c r="F65" s="58" t="s">
        <v>273</v>
      </c>
      <c r="G65" s="74" t="s">
        <v>274</v>
      </c>
    </row>
    <row r="66" spans="1:7" x14ac:dyDescent="0.25">
      <c r="A66" s="39" t="s">
        <v>275</v>
      </c>
      <c r="B66" s="53" t="s">
        <v>276</v>
      </c>
      <c r="C66" s="75">
        <v>6.3158166952291852</v>
      </c>
      <c r="D66" s="75">
        <v>6.2616596176404391</v>
      </c>
      <c r="E66" s="50"/>
      <c r="F66" s="76"/>
      <c r="G66" s="77"/>
    </row>
    <row r="67" spans="1:7" x14ac:dyDescent="0.25">
      <c r="A67" s="39"/>
      <c r="B67" s="53"/>
      <c r="C67" s="39"/>
      <c r="D67" s="39"/>
      <c r="E67" s="50"/>
      <c r="F67" s="76"/>
      <c r="G67" s="77"/>
    </row>
    <row r="68" spans="1:7" x14ac:dyDescent="0.25">
      <c r="A68" s="39"/>
      <c r="B68" s="53" t="s">
        <v>277</v>
      </c>
      <c r="C68" s="50"/>
      <c r="D68" s="50"/>
      <c r="E68" s="50"/>
      <c r="F68" s="77"/>
      <c r="G68" s="77"/>
    </row>
    <row r="69" spans="1:7" x14ac:dyDescent="0.25">
      <c r="A69" s="39"/>
      <c r="B69" s="53" t="s">
        <v>278</v>
      </c>
      <c r="C69" s="39"/>
      <c r="D69" s="39"/>
      <c r="E69" s="50"/>
      <c r="F69" s="77"/>
      <c r="G69" s="77"/>
    </row>
    <row r="70" spans="1:7" x14ac:dyDescent="0.25">
      <c r="A70" s="39" t="s">
        <v>279</v>
      </c>
      <c r="B70" s="78" t="s">
        <v>280</v>
      </c>
      <c r="C70" s="60">
        <v>1838.980280311574</v>
      </c>
      <c r="D70" s="60">
        <v>1864.1524906200352</v>
      </c>
      <c r="E70" s="78"/>
      <c r="F70" s="66">
        <f>C70/C$77</f>
        <v>0.11047472626469523</v>
      </c>
      <c r="G70" s="66">
        <f>D70/D$77</f>
        <v>0.11198691923004526</v>
      </c>
    </row>
    <row r="71" spans="1:7" x14ac:dyDescent="0.25">
      <c r="A71" s="39" t="s">
        <v>281</v>
      </c>
      <c r="B71" s="78" t="s">
        <v>282</v>
      </c>
      <c r="C71" s="60">
        <v>1727.5152100553526</v>
      </c>
      <c r="D71" s="60">
        <v>1746.7760684110581</v>
      </c>
      <c r="E71" s="78"/>
      <c r="F71" s="66">
        <f t="shared" ref="F71:F76" si="0">C71/C$77</f>
        <v>0.10377858424704144</v>
      </c>
      <c r="G71" s="66">
        <f t="shared" ref="G71:G76" si="1">D71/D$77</f>
        <v>0.1049356592180189</v>
      </c>
    </row>
    <row r="72" spans="1:7" x14ac:dyDescent="0.25">
      <c r="A72" s="39" t="s">
        <v>283</v>
      </c>
      <c r="B72" s="78" t="s">
        <v>284</v>
      </c>
      <c r="C72" s="60">
        <v>1613.5043573413536</v>
      </c>
      <c r="D72" s="60">
        <v>1627.4493645091818</v>
      </c>
      <c r="E72" s="78"/>
      <c r="F72" s="66">
        <f t="shared" si="0"/>
        <v>9.6929507136410589E-2</v>
      </c>
      <c r="G72" s="66">
        <f t="shared" si="1"/>
        <v>9.7767238169265386E-2</v>
      </c>
    </row>
    <row r="73" spans="1:7" x14ac:dyDescent="0.25">
      <c r="A73" s="39" t="s">
        <v>285</v>
      </c>
      <c r="B73" s="78" t="s">
        <v>286</v>
      </c>
      <c r="C73" s="60">
        <v>1514.9449617423174</v>
      </c>
      <c r="D73" s="60">
        <v>1524.0628097040342</v>
      </c>
      <c r="E73" s="78"/>
      <c r="F73" s="66">
        <f t="shared" si="0"/>
        <v>9.1008659389325147E-2</v>
      </c>
      <c r="G73" s="66">
        <f t="shared" si="1"/>
        <v>9.1556404119640097E-2</v>
      </c>
    </row>
    <row r="74" spans="1:7" x14ac:dyDescent="0.25">
      <c r="A74" s="39" t="s">
        <v>287</v>
      </c>
      <c r="B74" s="78" t="s">
        <v>288</v>
      </c>
      <c r="C74" s="60">
        <v>1420.90753398671</v>
      </c>
      <c r="D74" s="60">
        <v>1425.6731419641626</v>
      </c>
      <c r="E74" s="78"/>
      <c r="F74" s="66">
        <f t="shared" si="0"/>
        <v>8.5359463907915933E-2</v>
      </c>
      <c r="G74" s="66">
        <f t="shared" si="1"/>
        <v>8.5645752587805823E-2</v>
      </c>
    </row>
    <row r="75" spans="1:7" x14ac:dyDescent="0.25">
      <c r="A75" s="39" t="s">
        <v>289</v>
      </c>
      <c r="B75" s="78" t="s">
        <v>290</v>
      </c>
      <c r="C75" s="60">
        <v>4987.4876150388991</v>
      </c>
      <c r="D75" s="60">
        <v>4974.9954102164929</v>
      </c>
      <c r="E75" s="78"/>
      <c r="F75" s="66">
        <f t="shared" si="0"/>
        <v>0.29961785611242497</v>
      </c>
      <c r="G75" s="66">
        <f t="shared" si="1"/>
        <v>0.29886740058934341</v>
      </c>
    </row>
    <row r="76" spans="1:7" x14ac:dyDescent="0.25">
      <c r="A76" s="39" t="s">
        <v>291</v>
      </c>
      <c r="B76" s="78" t="s">
        <v>292</v>
      </c>
      <c r="C76" s="60">
        <v>3542.8228562241802</v>
      </c>
      <c r="D76" s="60">
        <v>3483.0535292754212</v>
      </c>
      <c r="E76" s="78"/>
      <c r="F76" s="66">
        <f t="shared" si="0"/>
        <v>0.21283120294218671</v>
      </c>
      <c r="G76" s="66">
        <f t="shared" si="1"/>
        <v>0.20924062608588107</v>
      </c>
    </row>
    <row r="77" spans="1:7" x14ac:dyDescent="0.25">
      <c r="A77" s="39" t="s">
        <v>293</v>
      </c>
      <c r="B77" s="79" t="s">
        <v>262</v>
      </c>
      <c r="C77" s="69">
        <f>SUM(C70:C76)</f>
        <v>16646.162814700387</v>
      </c>
      <c r="D77" s="69">
        <f>SUM(D70:D76)</f>
        <v>16646.162814700387</v>
      </c>
      <c r="E77" s="53"/>
      <c r="F77" s="70">
        <f>SUM(F70:F76)</f>
        <v>1</v>
      </c>
      <c r="G77" s="70">
        <f>SUM(G70:G76)</f>
        <v>1</v>
      </c>
    </row>
    <row r="78" spans="1:7" hidden="1" outlineLevel="1" x14ac:dyDescent="0.25">
      <c r="A78" s="39" t="s">
        <v>294</v>
      </c>
      <c r="B78" s="80" t="s">
        <v>295</v>
      </c>
      <c r="C78" s="69"/>
      <c r="D78" s="69"/>
      <c r="E78" s="53"/>
      <c r="F78" s="66"/>
      <c r="G78" s="66"/>
    </row>
    <row r="79" spans="1:7" hidden="1" outlineLevel="1" x14ac:dyDescent="0.25">
      <c r="A79" s="39" t="s">
        <v>296</v>
      </c>
      <c r="B79" s="80" t="s">
        <v>297</v>
      </c>
      <c r="C79" s="69"/>
      <c r="D79" s="69"/>
      <c r="E79" s="53"/>
      <c r="F79" s="66"/>
      <c r="G79" s="66"/>
    </row>
    <row r="80" spans="1:7" hidden="1" outlineLevel="1" x14ac:dyDescent="0.25">
      <c r="A80" s="39" t="s">
        <v>298</v>
      </c>
      <c r="B80" s="80" t="s">
        <v>299</v>
      </c>
      <c r="C80" s="69"/>
      <c r="D80" s="69"/>
      <c r="E80" s="53"/>
      <c r="F80" s="66"/>
      <c r="G80" s="66"/>
    </row>
    <row r="81" spans="1:7" hidden="1" outlineLevel="1" x14ac:dyDescent="0.25">
      <c r="A81" s="39" t="s">
        <v>300</v>
      </c>
      <c r="B81" s="80" t="s">
        <v>301</v>
      </c>
      <c r="C81" s="69"/>
      <c r="D81" s="69"/>
      <c r="E81" s="53"/>
      <c r="F81" s="66"/>
      <c r="G81" s="66"/>
    </row>
    <row r="82" spans="1:7" hidden="1" outlineLevel="1" x14ac:dyDescent="0.25">
      <c r="A82" s="39" t="s">
        <v>302</v>
      </c>
      <c r="B82" s="80" t="s">
        <v>303</v>
      </c>
      <c r="C82" s="69"/>
      <c r="D82" s="69"/>
      <c r="E82" s="53"/>
      <c r="F82" s="66"/>
      <c r="G82" s="66"/>
    </row>
    <row r="83" spans="1:7" hidden="1" outlineLevel="1" x14ac:dyDescent="0.25">
      <c r="A83" s="39" t="s">
        <v>304</v>
      </c>
      <c r="B83" s="80"/>
      <c r="C83" s="65"/>
      <c r="D83" s="65"/>
      <c r="E83" s="53"/>
      <c r="F83" s="67"/>
      <c r="G83" s="67"/>
    </row>
    <row r="84" spans="1:7" hidden="1" outlineLevel="1" x14ac:dyDescent="0.25">
      <c r="A84" s="39" t="s">
        <v>305</v>
      </c>
      <c r="B84" s="80"/>
      <c r="C84" s="65"/>
      <c r="D84" s="65"/>
      <c r="E84" s="53"/>
      <c r="F84" s="67"/>
      <c r="G84" s="67"/>
    </row>
    <row r="85" spans="1:7" hidden="1" outlineLevel="1" x14ac:dyDescent="0.25">
      <c r="A85" s="39" t="s">
        <v>306</v>
      </c>
      <c r="B85" s="80"/>
      <c r="C85" s="65"/>
      <c r="D85" s="65"/>
      <c r="E85" s="53"/>
      <c r="F85" s="67"/>
      <c r="G85" s="67"/>
    </row>
    <row r="86" spans="1:7" hidden="1" outlineLevel="1" x14ac:dyDescent="0.25">
      <c r="A86" s="39" t="s">
        <v>307</v>
      </c>
      <c r="B86" s="79"/>
      <c r="C86" s="65"/>
      <c r="D86" s="65"/>
      <c r="E86" s="53"/>
      <c r="F86" s="67"/>
      <c r="G86" s="67"/>
    </row>
    <row r="87" spans="1:7" hidden="1" outlineLevel="1" x14ac:dyDescent="0.25">
      <c r="A87" s="39" t="s">
        <v>308</v>
      </c>
      <c r="B87" s="80"/>
      <c r="C87" s="65"/>
      <c r="D87" s="65"/>
      <c r="E87" s="53"/>
      <c r="F87" s="67"/>
      <c r="G87" s="67"/>
    </row>
    <row r="88" spans="1:7" collapsed="1" x14ac:dyDescent="0.25">
      <c r="A88" s="55"/>
      <c r="B88" s="56" t="s">
        <v>309</v>
      </c>
      <c r="C88" s="62" t="s">
        <v>310</v>
      </c>
      <c r="D88" s="62" t="s">
        <v>311</v>
      </c>
      <c r="E88" s="57"/>
      <c r="F88" s="58" t="s">
        <v>312</v>
      </c>
      <c r="G88" s="55" t="s">
        <v>313</v>
      </c>
    </row>
    <row r="89" spans="1:7" x14ac:dyDescent="0.25">
      <c r="A89" s="39" t="s">
        <v>314</v>
      </c>
      <c r="B89" s="53" t="s">
        <v>315</v>
      </c>
      <c r="C89" s="75">
        <v>5.6093487945492662</v>
      </c>
      <c r="D89" s="75">
        <v>6.4780594863731658</v>
      </c>
      <c r="E89" s="50"/>
      <c r="F89" s="81"/>
      <c r="G89" s="82"/>
    </row>
    <row r="90" spans="1:7" x14ac:dyDescent="0.25">
      <c r="A90" s="39"/>
      <c r="B90" s="53"/>
      <c r="C90" s="75"/>
      <c r="D90" s="75"/>
      <c r="E90" s="50"/>
      <c r="F90" s="81"/>
      <c r="G90" s="82"/>
    </row>
    <row r="91" spans="1:7" x14ac:dyDescent="0.25">
      <c r="A91" s="39"/>
      <c r="B91" s="53" t="s">
        <v>316</v>
      </c>
      <c r="C91" s="83"/>
      <c r="D91" s="83"/>
      <c r="E91" s="50"/>
      <c r="F91" s="82"/>
      <c r="G91" s="82"/>
    </row>
    <row r="92" spans="1:7" x14ac:dyDescent="0.25">
      <c r="A92" s="39" t="s">
        <v>317</v>
      </c>
      <c r="B92" s="53" t="s">
        <v>278</v>
      </c>
      <c r="C92" s="75"/>
      <c r="D92" s="75"/>
      <c r="E92" s="50"/>
      <c r="F92" s="82"/>
      <c r="G92" s="82"/>
    </row>
    <row r="93" spans="1:7" x14ac:dyDescent="0.25">
      <c r="A93" s="39" t="s">
        <v>318</v>
      </c>
      <c r="B93" s="78" t="s">
        <v>280</v>
      </c>
      <c r="C93" s="60">
        <v>1000</v>
      </c>
      <c r="D93" s="60">
        <v>1000</v>
      </c>
      <c r="E93" s="78"/>
      <c r="F93" s="66">
        <f>C93/C$100</f>
        <v>7.8616352201257858E-2</v>
      </c>
      <c r="G93" s="66">
        <f>D93/D$100</f>
        <v>7.8616352201257858E-2</v>
      </c>
    </row>
    <row r="94" spans="1:7" x14ac:dyDescent="0.25">
      <c r="A94" s="39" t="s">
        <v>319</v>
      </c>
      <c r="B94" s="78" t="s">
        <v>282</v>
      </c>
      <c r="C94" s="60">
        <v>570</v>
      </c>
      <c r="D94" s="60">
        <v>70</v>
      </c>
      <c r="E94" s="78"/>
      <c r="F94" s="66">
        <f t="shared" ref="F94:F99" si="2">C94/C$100</f>
        <v>4.4811320754716978E-2</v>
      </c>
      <c r="G94" s="66">
        <f t="shared" ref="G94:G99" si="3">D94/D$100</f>
        <v>5.50314465408805E-3</v>
      </c>
    </row>
    <row r="95" spans="1:7" x14ac:dyDescent="0.25">
      <c r="A95" s="39" t="s">
        <v>320</v>
      </c>
      <c r="B95" s="78" t="s">
        <v>284</v>
      </c>
      <c r="C95" s="60">
        <v>2500</v>
      </c>
      <c r="D95" s="60">
        <v>500</v>
      </c>
      <c r="E95" s="78"/>
      <c r="F95" s="66">
        <f t="shared" si="2"/>
        <v>0.19654088050314467</v>
      </c>
      <c r="G95" s="66">
        <f t="shared" si="3"/>
        <v>3.9308176100628929E-2</v>
      </c>
    </row>
    <row r="96" spans="1:7" x14ac:dyDescent="0.25">
      <c r="A96" s="39" t="s">
        <v>321</v>
      </c>
      <c r="B96" s="78" t="s">
        <v>286</v>
      </c>
      <c r="C96" s="60">
        <v>1000</v>
      </c>
      <c r="D96" s="60">
        <v>2500</v>
      </c>
      <c r="E96" s="78"/>
      <c r="F96" s="66">
        <f t="shared" si="2"/>
        <v>7.8616352201257858E-2</v>
      </c>
      <c r="G96" s="66">
        <f t="shared" si="3"/>
        <v>0.19654088050314467</v>
      </c>
    </row>
    <row r="97" spans="1:7" x14ac:dyDescent="0.25">
      <c r="A97" s="39" t="s">
        <v>322</v>
      </c>
      <c r="B97" s="78" t="s">
        <v>288</v>
      </c>
      <c r="C97" s="60">
        <v>1000</v>
      </c>
      <c r="D97" s="60">
        <v>1000</v>
      </c>
      <c r="E97" s="78"/>
      <c r="F97" s="66">
        <f t="shared" si="2"/>
        <v>7.8616352201257858E-2</v>
      </c>
      <c r="G97" s="66">
        <f t="shared" si="3"/>
        <v>7.8616352201257858E-2</v>
      </c>
    </row>
    <row r="98" spans="1:7" x14ac:dyDescent="0.25">
      <c r="A98" s="39" t="s">
        <v>323</v>
      </c>
      <c r="B98" s="78" t="s">
        <v>290</v>
      </c>
      <c r="C98" s="60">
        <v>4250</v>
      </c>
      <c r="D98" s="60">
        <v>5250</v>
      </c>
      <c r="E98" s="78"/>
      <c r="F98" s="66">
        <f t="shared" si="2"/>
        <v>0.33411949685534592</v>
      </c>
      <c r="G98" s="66">
        <f t="shared" si="3"/>
        <v>0.41273584905660377</v>
      </c>
    </row>
    <row r="99" spans="1:7" x14ac:dyDescent="0.25">
      <c r="A99" s="39" t="s">
        <v>324</v>
      </c>
      <c r="B99" s="78" t="s">
        <v>292</v>
      </c>
      <c r="C99" s="60">
        <v>2400</v>
      </c>
      <c r="D99" s="60">
        <v>2400</v>
      </c>
      <c r="E99" s="78"/>
      <c r="F99" s="66">
        <f t="shared" si="2"/>
        <v>0.18867924528301888</v>
      </c>
      <c r="G99" s="66">
        <f t="shared" si="3"/>
        <v>0.18867924528301888</v>
      </c>
    </row>
    <row r="100" spans="1:7" x14ac:dyDescent="0.25">
      <c r="A100" s="39" t="s">
        <v>325</v>
      </c>
      <c r="B100" s="79" t="s">
        <v>262</v>
      </c>
      <c r="C100" s="69">
        <f>SUM(C93:C99)</f>
        <v>12720</v>
      </c>
      <c r="D100" s="69">
        <f>SUM(D93:D99)</f>
        <v>12720</v>
      </c>
      <c r="E100" s="53"/>
      <c r="F100" s="70">
        <f>SUM(F93:F99)</f>
        <v>1</v>
      </c>
      <c r="G100" s="70">
        <f>SUM(G93:G99)</f>
        <v>1</v>
      </c>
    </row>
    <row r="101" spans="1:7" hidden="1" outlineLevel="1" x14ac:dyDescent="0.25">
      <c r="A101" s="39" t="s">
        <v>326</v>
      </c>
      <c r="B101" s="80" t="s">
        <v>295</v>
      </c>
      <c r="C101" s="69"/>
      <c r="D101" s="69"/>
      <c r="E101" s="53"/>
      <c r="F101" s="66"/>
      <c r="G101" s="66"/>
    </row>
    <row r="102" spans="1:7" hidden="1" outlineLevel="1" x14ac:dyDescent="0.25">
      <c r="A102" s="39" t="s">
        <v>327</v>
      </c>
      <c r="B102" s="80" t="s">
        <v>297</v>
      </c>
      <c r="C102" s="69"/>
      <c r="D102" s="69"/>
      <c r="E102" s="53"/>
      <c r="F102" s="66"/>
      <c r="G102" s="66"/>
    </row>
    <row r="103" spans="1:7" hidden="1" outlineLevel="1" x14ac:dyDescent="0.25">
      <c r="A103" s="39" t="s">
        <v>328</v>
      </c>
      <c r="B103" s="80" t="s">
        <v>299</v>
      </c>
      <c r="C103" s="69"/>
      <c r="D103" s="69"/>
      <c r="E103" s="53"/>
      <c r="F103" s="66"/>
      <c r="G103" s="66"/>
    </row>
    <row r="104" spans="1:7" hidden="1" outlineLevel="1" x14ac:dyDescent="0.25">
      <c r="A104" s="39" t="s">
        <v>329</v>
      </c>
      <c r="B104" s="80" t="s">
        <v>301</v>
      </c>
      <c r="C104" s="69"/>
      <c r="D104" s="69"/>
      <c r="E104" s="53"/>
      <c r="F104" s="66"/>
      <c r="G104" s="66"/>
    </row>
    <row r="105" spans="1:7" hidden="1" outlineLevel="1" x14ac:dyDescent="0.25">
      <c r="A105" s="39" t="s">
        <v>330</v>
      </c>
      <c r="B105" s="80" t="s">
        <v>303</v>
      </c>
      <c r="C105" s="69"/>
      <c r="D105" s="69"/>
      <c r="E105" s="53"/>
      <c r="F105" s="66"/>
      <c r="G105" s="66"/>
    </row>
    <row r="106" spans="1:7" hidden="1" outlineLevel="1" x14ac:dyDescent="0.25">
      <c r="A106" s="39" t="s">
        <v>331</v>
      </c>
      <c r="B106" s="80"/>
      <c r="C106" s="65"/>
      <c r="D106" s="65"/>
      <c r="E106" s="53"/>
      <c r="F106" s="67"/>
      <c r="G106" s="67"/>
    </row>
    <row r="107" spans="1:7" hidden="1" outlineLevel="1" x14ac:dyDescent="0.25">
      <c r="A107" s="39" t="s">
        <v>332</v>
      </c>
      <c r="B107" s="80"/>
      <c r="C107" s="65"/>
      <c r="D107" s="65"/>
      <c r="E107" s="53"/>
      <c r="F107" s="67"/>
      <c r="G107" s="67"/>
    </row>
    <row r="108" spans="1:7" hidden="1" outlineLevel="1" x14ac:dyDescent="0.25">
      <c r="A108" s="39" t="s">
        <v>333</v>
      </c>
      <c r="B108" s="79"/>
      <c r="C108" s="65"/>
      <c r="D108" s="65"/>
      <c r="E108" s="53"/>
      <c r="F108" s="67"/>
      <c r="G108" s="67"/>
    </row>
    <row r="109" spans="1:7" hidden="1" outlineLevel="1" x14ac:dyDescent="0.25">
      <c r="A109" s="39" t="s">
        <v>334</v>
      </c>
      <c r="B109" s="80"/>
      <c r="C109" s="65"/>
      <c r="D109" s="65"/>
      <c r="E109" s="53"/>
      <c r="F109" s="67"/>
      <c r="G109" s="67"/>
    </row>
    <row r="110" spans="1:7" hidden="1" outlineLevel="1" x14ac:dyDescent="0.25">
      <c r="A110" s="39" t="s">
        <v>335</v>
      </c>
      <c r="B110" s="80"/>
      <c r="C110" s="65"/>
      <c r="D110" s="65"/>
      <c r="E110" s="53"/>
      <c r="F110" s="67"/>
      <c r="G110" s="67"/>
    </row>
    <row r="111" spans="1:7" collapsed="1" x14ac:dyDescent="0.25">
      <c r="A111" s="55"/>
      <c r="B111" s="84" t="s">
        <v>336</v>
      </c>
      <c r="C111" s="58" t="s">
        <v>337</v>
      </c>
      <c r="D111" s="58" t="s">
        <v>338</v>
      </c>
      <c r="E111" s="57"/>
      <c r="F111" s="58" t="s">
        <v>339</v>
      </c>
      <c r="G111" s="58" t="s">
        <v>340</v>
      </c>
    </row>
    <row r="112" spans="1:7" x14ac:dyDescent="0.25">
      <c r="A112" s="39" t="s">
        <v>341</v>
      </c>
      <c r="B112" s="53" t="s">
        <v>176</v>
      </c>
      <c r="C112" s="60">
        <v>14701.410180987579</v>
      </c>
      <c r="D112" s="60">
        <f>C112</f>
        <v>14701.410180987579</v>
      </c>
      <c r="E112" s="67"/>
      <c r="F112" s="66">
        <f>C112/C$129</f>
        <v>0.88317111544797711</v>
      </c>
      <c r="G112" s="66">
        <f>D112/D$129</f>
        <v>0.88317111544797711</v>
      </c>
    </row>
    <row r="113" spans="1:7" x14ac:dyDescent="0.25">
      <c r="A113" s="39" t="s">
        <v>342</v>
      </c>
      <c r="B113" s="53" t="s">
        <v>343</v>
      </c>
      <c r="C113" s="60"/>
      <c r="D113" s="60"/>
      <c r="E113" s="67"/>
      <c r="F113" s="66"/>
      <c r="G113" s="66"/>
    </row>
    <row r="114" spans="1:7" x14ac:dyDescent="0.25">
      <c r="A114" s="39" t="s">
        <v>344</v>
      </c>
      <c r="B114" s="53" t="s">
        <v>345</v>
      </c>
      <c r="C114" s="60"/>
      <c r="D114" s="60"/>
      <c r="E114" s="67"/>
      <c r="F114" s="66"/>
      <c r="G114" s="66"/>
    </row>
    <row r="115" spans="1:7" x14ac:dyDescent="0.25">
      <c r="A115" s="39" t="s">
        <v>346</v>
      </c>
      <c r="B115" s="53" t="s">
        <v>347</v>
      </c>
      <c r="C115" s="60"/>
      <c r="D115" s="60"/>
      <c r="E115" s="67"/>
      <c r="F115" s="66"/>
      <c r="G115" s="66"/>
    </row>
    <row r="116" spans="1:7" x14ac:dyDescent="0.25">
      <c r="A116" s="39" t="s">
        <v>348</v>
      </c>
      <c r="B116" s="53" t="s">
        <v>349</v>
      </c>
      <c r="C116" s="60"/>
      <c r="D116" s="60"/>
      <c r="E116" s="67"/>
      <c r="F116" s="66"/>
      <c r="G116" s="66"/>
    </row>
    <row r="117" spans="1:7" x14ac:dyDescent="0.25">
      <c r="A117" s="39" t="s">
        <v>350</v>
      </c>
      <c r="B117" s="53" t="s">
        <v>351</v>
      </c>
      <c r="C117" s="60"/>
      <c r="D117" s="60"/>
      <c r="E117" s="53"/>
      <c r="F117" s="66"/>
      <c r="G117" s="66"/>
    </row>
    <row r="118" spans="1:7" x14ac:dyDescent="0.25">
      <c r="A118" s="39" t="s">
        <v>352</v>
      </c>
      <c r="B118" s="53" t="s">
        <v>353</v>
      </c>
      <c r="C118" s="60"/>
      <c r="D118" s="60"/>
      <c r="E118" s="53"/>
      <c r="F118" s="66"/>
      <c r="G118" s="66"/>
    </row>
    <row r="119" spans="1:7" x14ac:dyDescent="0.25">
      <c r="A119" s="39" t="s">
        <v>354</v>
      </c>
      <c r="B119" s="53" t="s">
        <v>355</v>
      </c>
      <c r="C119" s="60"/>
      <c r="D119" s="60"/>
      <c r="E119" s="53"/>
      <c r="F119" s="66"/>
      <c r="G119" s="66"/>
    </row>
    <row r="120" spans="1:7" x14ac:dyDescent="0.25">
      <c r="A120" s="39" t="s">
        <v>356</v>
      </c>
      <c r="B120" s="53" t="s">
        <v>357</v>
      </c>
      <c r="C120" s="60"/>
      <c r="D120" s="60"/>
      <c r="E120" s="53"/>
      <c r="F120" s="66"/>
      <c r="G120" s="66"/>
    </row>
    <row r="121" spans="1:7" x14ac:dyDescent="0.25">
      <c r="A121" s="39" t="s">
        <v>358</v>
      </c>
      <c r="B121" s="53" t="s">
        <v>359</v>
      </c>
      <c r="C121" s="60"/>
      <c r="D121" s="60"/>
      <c r="E121" s="53"/>
      <c r="F121" s="66"/>
      <c r="G121" s="66"/>
    </row>
    <row r="122" spans="1:7" x14ac:dyDescent="0.25">
      <c r="A122" s="39" t="s">
        <v>360</v>
      </c>
      <c r="B122" s="53" t="s">
        <v>361</v>
      </c>
      <c r="C122" s="60"/>
      <c r="D122" s="60"/>
      <c r="E122" s="53"/>
      <c r="F122" s="66"/>
      <c r="G122" s="66"/>
    </row>
    <row r="123" spans="1:7" x14ac:dyDescent="0.25">
      <c r="A123" s="39" t="s">
        <v>362</v>
      </c>
      <c r="B123" s="53" t="s">
        <v>363</v>
      </c>
      <c r="C123" s="60"/>
      <c r="D123" s="60"/>
      <c r="E123" s="53"/>
      <c r="F123" s="66"/>
      <c r="G123" s="66"/>
    </row>
    <row r="124" spans="1:7" x14ac:dyDescent="0.25">
      <c r="A124" s="39" t="s">
        <v>364</v>
      </c>
      <c r="B124" s="78" t="s">
        <v>365</v>
      </c>
      <c r="C124" s="60"/>
      <c r="D124" s="60"/>
      <c r="E124" s="53"/>
      <c r="F124" s="66"/>
      <c r="G124" s="66"/>
    </row>
    <row r="125" spans="1:7" x14ac:dyDescent="0.25">
      <c r="A125" s="39" t="s">
        <v>366</v>
      </c>
      <c r="B125" s="53" t="s">
        <v>367</v>
      </c>
      <c r="C125" s="60"/>
      <c r="D125" s="60"/>
      <c r="E125" s="53"/>
      <c r="F125" s="66"/>
      <c r="G125" s="66"/>
    </row>
    <row r="126" spans="1:7" x14ac:dyDescent="0.25">
      <c r="A126" s="39" t="s">
        <v>368</v>
      </c>
      <c r="B126" s="53" t="s">
        <v>369</v>
      </c>
      <c r="C126" s="60"/>
      <c r="D126" s="60"/>
      <c r="E126" s="53"/>
      <c r="F126" s="66"/>
      <c r="G126" s="66"/>
    </row>
    <row r="127" spans="1:7" x14ac:dyDescent="0.25">
      <c r="A127" s="39" t="s">
        <v>370</v>
      </c>
      <c r="B127" s="53" t="s">
        <v>371</v>
      </c>
      <c r="C127" s="60">
        <v>1944.7526337128086</v>
      </c>
      <c r="D127" s="60">
        <f>C127</f>
        <v>1944.7526337128086</v>
      </c>
      <c r="E127" s="53"/>
      <c r="F127" s="66">
        <f>C127/C$129</f>
        <v>0.11682888455202294</v>
      </c>
      <c r="G127" s="66">
        <f>D127/D$129</f>
        <v>0.11682888455202294</v>
      </c>
    </row>
    <row r="128" spans="1:7" x14ac:dyDescent="0.25">
      <c r="A128" s="39" t="s">
        <v>372</v>
      </c>
      <c r="B128" s="53" t="s">
        <v>260</v>
      </c>
      <c r="C128" s="60"/>
      <c r="D128" s="60"/>
      <c r="E128" s="53"/>
      <c r="F128" s="66"/>
      <c r="G128" s="66"/>
    </row>
    <row r="129" spans="1:7" x14ac:dyDescent="0.25">
      <c r="A129" s="39" t="s">
        <v>373</v>
      </c>
      <c r="B129" s="79" t="s">
        <v>262</v>
      </c>
      <c r="C129" s="60">
        <f>C112+C127</f>
        <v>16646.162814700387</v>
      </c>
      <c r="D129" s="60">
        <f>D112+D127</f>
        <v>16646.162814700387</v>
      </c>
      <c r="E129" s="53"/>
      <c r="F129" s="63">
        <f>F112+F127</f>
        <v>1</v>
      </c>
      <c r="G129" s="63">
        <f>G112+G127</f>
        <v>1</v>
      </c>
    </row>
    <row r="130" spans="1:7" hidden="1" outlineLevel="1" x14ac:dyDescent="0.25">
      <c r="A130" s="39" t="s">
        <v>374</v>
      </c>
      <c r="B130" s="71" t="s">
        <v>264</v>
      </c>
      <c r="C130" s="60"/>
      <c r="D130" s="60"/>
      <c r="E130" s="53"/>
      <c r="F130" s="66"/>
      <c r="G130" s="66"/>
    </row>
    <row r="131" spans="1:7" hidden="1" outlineLevel="1" x14ac:dyDescent="0.25">
      <c r="A131" s="39" t="s">
        <v>375</v>
      </c>
      <c r="B131" s="71" t="s">
        <v>264</v>
      </c>
      <c r="C131" s="60"/>
      <c r="D131" s="60"/>
      <c r="E131" s="53"/>
      <c r="F131" s="66"/>
      <c r="G131" s="66"/>
    </row>
    <row r="132" spans="1:7" hidden="1" outlineLevel="1" x14ac:dyDescent="0.25">
      <c r="A132" s="39" t="s">
        <v>376</v>
      </c>
      <c r="B132" s="71" t="s">
        <v>264</v>
      </c>
      <c r="C132" s="60"/>
      <c r="D132" s="60"/>
      <c r="E132" s="53"/>
      <c r="F132" s="66"/>
      <c r="G132" s="66"/>
    </row>
    <row r="133" spans="1:7" hidden="1" outlineLevel="1" x14ac:dyDescent="0.25">
      <c r="A133" s="39" t="s">
        <v>377</v>
      </c>
      <c r="B133" s="71" t="s">
        <v>264</v>
      </c>
      <c r="C133" s="60"/>
      <c r="D133" s="60"/>
      <c r="E133" s="53"/>
      <c r="F133" s="66"/>
      <c r="G133" s="66"/>
    </row>
    <row r="134" spans="1:7" hidden="1" outlineLevel="1" x14ac:dyDescent="0.25">
      <c r="A134" s="39" t="s">
        <v>378</v>
      </c>
      <c r="B134" s="71" t="s">
        <v>264</v>
      </c>
      <c r="C134" s="60"/>
      <c r="D134" s="60"/>
      <c r="E134" s="53"/>
      <c r="F134" s="66"/>
      <c r="G134" s="66"/>
    </row>
    <row r="135" spans="1:7" hidden="1" outlineLevel="1" x14ac:dyDescent="0.25">
      <c r="A135" s="39" t="s">
        <v>379</v>
      </c>
      <c r="B135" s="71" t="s">
        <v>264</v>
      </c>
      <c r="C135" s="60"/>
      <c r="D135" s="60"/>
      <c r="E135" s="53"/>
      <c r="F135" s="66"/>
      <c r="G135" s="66"/>
    </row>
    <row r="136" spans="1:7" hidden="1" outlineLevel="1" x14ac:dyDescent="0.25">
      <c r="A136" s="39" t="s">
        <v>380</v>
      </c>
      <c r="B136" s="71" t="s">
        <v>264</v>
      </c>
      <c r="C136" s="60"/>
      <c r="D136" s="60"/>
      <c r="E136" s="53"/>
      <c r="F136" s="66"/>
      <c r="G136" s="66"/>
    </row>
    <row r="137" spans="1:7" collapsed="1" x14ac:dyDescent="0.25">
      <c r="A137" s="55"/>
      <c r="B137" s="56" t="s">
        <v>381</v>
      </c>
      <c r="C137" s="58" t="s">
        <v>337</v>
      </c>
      <c r="D137" s="58" t="s">
        <v>338</v>
      </c>
      <c r="E137" s="57"/>
      <c r="F137" s="58" t="s">
        <v>339</v>
      </c>
      <c r="G137" s="58" t="s">
        <v>340</v>
      </c>
    </row>
    <row r="138" spans="1:7" x14ac:dyDescent="0.25">
      <c r="A138" s="39" t="s">
        <v>382</v>
      </c>
      <c r="B138" s="53" t="s">
        <v>176</v>
      </c>
      <c r="C138" s="60">
        <v>12720</v>
      </c>
      <c r="D138" s="60">
        <f>C138</f>
        <v>12720</v>
      </c>
      <c r="E138" s="67"/>
      <c r="F138" s="66">
        <f>C138/C$155</f>
        <v>1</v>
      </c>
      <c r="G138" s="66">
        <f>D138/D$155</f>
        <v>1</v>
      </c>
    </row>
    <row r="139" spans="1:7" x14ac:dyDescent="0.25">
      <c r="A139" s="39" t="s">
        <v>383</v>
      </c>
      <c r="B139" s="53" t="s">
        <v>343</v>
      </c>
      <c r="C139" s="60"/>
      <c r="D139" s="60"/>
      <c r="E139" s="67"/>
      <c r="F139" s="66"/>
      <c r="G139" s="66"/>
    </row>
    <row r="140" spans="1:7" x14ac:dyDescent="0.25">
      <c r="A140" s="39" t="s">
        <v>384</v>
      </c>
      <c r="B140" s="53" t="s">
        <v>345</v>
      </c>
      <c r="C140" s="60"/>
      <c r="D140" s="60"/>
      <c r="E140" s="67"/>
      <c r="F140" s="66"/>
      <c r="G140" s="66"/>
    </row>
    <row r="141" spans="1:7" x14ac:dyDescent="0.25">
      <c r="A141" s="39" t="s">
        <v>385</v>
      </c>
      <c r="B141" s="53" t="s">
        <v>347</v>
      </c>
      <c r="C141" s="60"/>
      <c r="D141" s="60"/>
      <c r="E141" s="67"/>
      <c r="F141" s="66"/>
      <c r="G141" s="66"/>
    </row>
    <row r="142" spans="1:7" x14ac:dyDescent="0.25">
      <c r="A142" s="39" t="s">
        <v>386</v>
      </c>
      <c r="B142" s="53" t="s">
        <v>349</v>
      </c>
      <c r="C142" s="60"/>
      <c r="D142" s="60"/>
      <c r="E142" s="67"/>
      <c r="F142" s="66"/>
      <c r="G142" s="66"/>
    </row>
    <row r="143" spans="1:7" x14ac:dyDescent="0.25">
      <c r="A143" s="39" t="s">
        <v>387</v>
      </c>
      <c r="B143" s="53" t="s">
        <v>351</v>
      </c>
      <c r="C143" s="60"/>
      <c r="D143" s="60"/>
      <c r="E143" s="53"/>
      <c r="F143" s="66"/>
      <c r="G143" s="66"/>
    </row>
    <row r="144" spans="1:7" x14ac:dyDescent="0.25">
      <c r="A144" s="39" t="s">
        <v>388</v>
      </c>
      <c r="B144" s="53" t="s">
        <v>353</v>
      </c>
      <c r="C144" s="60"/>
      <c r="D144" s="60"/>
      <c r="E144" s="53"/>
      <c r="F144" s="66"/>
      <c r="G144" s="66"/>
    </row>
    <row r="145" spans="1:7" x14ac:dyDescent="0.25">
      <c r="A145" s="39" t="s">
        <v>389</v>
      </c>
      <c r="B145" s="53" t="s">
        <v>355</v>
      </c>
      <c r="C145" s="60"/>
      <c r="D145" s="60"/>
      <c r="E145" s="53"/>
      <c r="F145" s="66"/>
      <c r="G145" s="66"/>
    </row>
    <row r="146" spans="1:7" x14ac:dyDescent="0.25">
      <c r="A146" s="39" t="s">
        <v>390</v>
      </c>
      <c r="B146" s="53" t="s">
        <v>357</v>
      </c>
      <c r="C146" s="60"/>
      <c r="D146" s="60"/>
      <c r="E146" s="53"/>
      <c r="F146" s="66"/>
      <c r="G146" s="66"/>
    </row>
    <row r="147" spans="1:7" x14ac:dyDescent="0.25">
      <c r="A147" s="39" t="s">
        <v>391</v>
      </c>
      <c r="B147" s="53" t="s">
        <v>359</v>
      </c>
      <c r="C147" s="60"/>
      <c r="D147" s="60"/>
      <c r="E147" s="53"/>
      <c r="F147" s="66"/>
      <c r="G147" s="66"/>
    </row>
    <row r="148" spans="1:7" x14ac:dyDescent="0.25">
      <c r="A148" s="39" t="s">
        <v>392</v>
      </c>
      <c r="B148" s="53" t="s">
        <v>361</v>
      </c>
      <c r="C148" s="60"/>
      <c r="D148" s="60"/>
      <c r="E148" s="53"/>
      <c r="F148" s="66"/>
      <c r="G148" s="66"/>
    </row>
    <row r="149" spans="1:7" x14ac:dyDescent="0.25">
      <c r="A149" s="39" t="s">
        <v>393</v>
      </c>
      <c r="B149" s="53" t="s">
        <v>363</v>
      </c>
      <c r="C149" s="60"/>
      <c r="D149" s="60"/>
      <c r="E149" s="53"/>
      <c r="F149" s="66"/>
      <c r="G149" s="66"/>
    </row>
    <row r="150" spans="1:7" x14ac:dyDescent="0.25">
      <c r="A150" s="39" t="s">
        <v>394</v>
      </c>
      <c r="B150" s="78" t="s">
        <v>365</v>
      </c>
      <c r="C150" s="60"/>
      <c r="D150" s="60"/>
      <c r="E150" s="53"/>
      <c r="F150" s="66"/>
      <c r="G150" s="66"/>
    </row>
    <row r="151" spans="1:7" x14ac:dyDescent="0.25">
      <c r="A151" s="39" t="s">
        <v>395</v>
      </c>
      <c r="B151" s="53" t="s">
        <v>367</v>
      </c>
      <c r="C151" s="60"/>
      <c r="D151" s="60"/>
      <c r="E151" s="53"/>
      <c r="F151" s="66"/>
      <c r="G151" s="66"/>
    </row>
    <row r="152" spans="1:7" x14ac:dyDescent="0.25">
      <c r="A152" s="39" t="s">
        <v>396</v>
      </c>
      <c r="B152" s="53" t="s">
        <v>369</v>
      </c>
      <c r="C152" s="60"/>
      <c r="D152" s="60"/>
      <c r="E152" s="53"/>
      <c r="F152" s="66"/>
      <c r="G152" s="66"/>
    </row>
    <row r="153" spans="1:7" x14ac:dyDescent="0.25">
      <c r="A153" s="39" t="s">
        <v>397</v>
      </c>
      <c r="B153" s="53" t="s">
        <v>371</v>
      </c>
      <c r="C153" s="60">
        <v>0</v>
      </c>
      <c r="D153" s="60">
        <f>C153</f>
        <v>0</v>
      </c>
      <c r="E153" s="53"/>
      <c r="F153" s="66">
        <f>C153/C$155</f>
        <v>0</v>
      </c>
      <c r="G153" s="66">
        <f>D153/D$155</f>
        <v>0</v>
      </c>
    </row>
    <row r="154" spans="1:7" x14ac:dyDescent="0.25">
      <c r="A154" s="39" t="s">
        <v>398</v>
      </c>
      <c r="B154" s="53" t="s">
        <v>260</v>
      </c>
      <c r="C154" s="60"/>
      <c r="D154" s="60"/>
      <c r="E154" s="53"/>
      <c r="F154" s="66"/>
      <c r="G154" s="66"/>
    </row>
    <row r="155" spans="1:7" x14ac:dyDescent="0.25">
      <c r="A155" s="39" t="s">
        <v>399</v>
      </c>
      <c r="B155" s="79" t="s">
        <v>262</v>
      </c>
      <c r="C155" s="60">
        <f>C138+C153</f>
        <v>12720</v>
      </c>
      <c r="D155" s="60">
        <f>D138+D153</f>
        <v>12720</v>
      </c>
      <c r="E155" s="53"/>
      <c r="F155" s="63">
        <f>F138+F153</f>
        <v>1</v>
      </c>
      <c r="G155" s="63">
        <f>G138+G153</f>
        <v>1</v>
      </c>
    </row>
    <row r="156" spans="1:7" hidden="1" outlineLevel="1" x14ac:dyDescent="0.25">
      <c r="A156" s="39" t="s">
        <v>400</v>
      </c>
      <c r="B156" s="71" t="s">
        <v>264</v>
      </c>
      <c r="C156" s="60"/>
      <c r="D156" s="60"/>
      <c r="E156" s="53"/>
      <c r="F156" s="66"/>
      <c r="G156" s="66"/>
    </row>
    <row r="157" spans="1:7" hidden="1" outlineLevel="1" x14ac:dyDescent="0.25">
      <c r="A157" s="39" t="s">
        <v>401</v>
      </c>
      <c r="B157" s="71" t="s">
        <v>264</v>
      </c>
      <c r="C157" s="60"/>
      <c r="D157" s="60"/>
      <c r="E157" s="53"/>
      <c r="F157" s="66"/>
      <c r="G157" s="66"/>
    </row>
    <row r="158" spans="1:7" hidden="1" outlineLevel="1" x14ac:dyDescent="0.25">
      <c r="A158" s="39" t="s">
        <v>402</v>
      </c>
      <c r="B158" s="71" t="s">
        <v>264</v>
      </c>
      <c r="C158" s="60"/>
      <c r="D158" s="60"/>
      <c r="E158" s="53"/>
      <c r="F158" s="66"/>
      <c r="G158" s="66"/>
    </row>
    <row r="159" spans="1:7" hidden="1" outlineLevel="1" x14ac:dyDescent="0.25">
      <c r="A159" s="39" t="s">
        <v>403</v>
      </c>
      <c r="B159" s="71" t="s">
        <v>264</v>
      </c>
      <c r="C159" s="60"/>
      <c r="D159" s="60"/>
      <c r="E159" s="53"/>
      <c r="F159" s="66"/>
      <c r="G159" s="66"/>
    </row>
    <row r="160" spans="1:7" hidden="1" outlineLevel="1" x14ac:dyDescent="0.25">
      <c r="A160" s="39" t="s">
        <v>404</v>
      </c>
      <c r="B160" s="71" t="s">
        <v>264</v>
      </c>
      <c r="C160" s="60"/>
      <c r="D160" s="60"/>
      <c r="E160" s="53"/>
      <c r="F160" s="66"/>
      <c r="G160" s="66"/>
    </row>
    <row r="161" spans="1:7" hidden="1" outlineLevel="1" x14ac:dyDescent="0.25">
      <c r="A161" s="39" t="s">
        <v>405</v>
      </c>
      <c r="B161" s="71" t="s">
        <v>264</v>
      </c>
      <c r="C161" s="60"/>
      <c r="D161" s="60"/>
      <c r="E161" s="53"/>
      <c r="F161" s="66"/>
      <c r="G161" s="66"/>
    </row>
    <row r="162" spans="1:7" hidden="1" outlineLevel="1" x14ac:dyDescent="0.25">
      <c r="A162" s="39" t="s">
        <v>406</v>
      </c>
      <c r="B162" s="71" t="s">
        <v>264</v>
      </c>
      <c r="C162" s="60"/>
      <c r="D162" s="60"/>
      <c r="E162" s="53"/>
      <c r="F162" s="66"/>
      <c r="G162" s="66"/>
    </row>
    <row r="163" spans="1:7" collapsed="1" x14ac:dyDescent="0.25">
      <c r="A163" s="55"/>
      <c r="B163" s="56" t="s">
        <v>407</v>
      </c>
      <c r="C163" s="62" t="s">
        <v>337</v>
      </c>
      <c r="D163" s="62" t="s">
        <v>338</v>
      </c>
      <c r="E163" s="57"/>
      <c r="F163" s="62" t="s">
        <v>339</v>
      </c>
      <c r="G163" s="62" t="s">
        <v>340</v>
      </c>
    </row>
    <row r="164" spans="1:7" x14ac:dyDescent="0.25">
      <c r="A164" s="39" t="s">
        <v>408</v>
      </c>
      <c r="B164" s="33" t="s">
        <v>409</v>
      </c>
      <c r="C164" s="60">
        <v>1720</v>
      </c>
      <c r="D164" s="60">
        <v>500</v>
      </c>
      <c r="E164" s="85"/>
      <c r="F164" s="66">
        <f>C164/C$167</f>
        <v>0.13522012578616352</v>
      </c>
      <c r="G164" s="66">
        <f>D164/D$167</f>
        <v>3.9308176100628929E-2</v>
      </c>
    </row>
    <row r="165" spans="1:7" x14ac:dyDescent="0.25">
      <c r="A165" s="39" t="s">
        <v>410</v>
      </c>
      <c r="B165" s="33" t="s">
        <v>411</v>
      </c>
      <c r="C165" s="60">
        <v>10850</v>
      </c>
      <c r="D165" s="60">
        <v>12070</v>
      </c>
      <c r="E165" s="85"/>
      <c r="F165" s="66">
        <f t="shared" ref="F165:F166" si="4">C165/C$167</f>
        <v>0.8529874213836478</v>
      </c>
      <c r="G165" s="66">
        <f t="shared" ref="G165:G166" si="5">D165/D$167</f>
        <v>0.94889937106918243</v>
      </c>
    </row>
    <row r="166" spans="1:7" x14ac:dyDescent="0.25">
      <c r="A166" s="39" t="s">
        <v>412</v>
      </c>
      <c r="B166" s="33" t="s">
        <v>260</v>
      </c>
      <c r="C166" s="60">
        <v>150</v>
      </c>
      <c r="D166" s="60">
        <v>150</v>
      </c>
      <c r="E166" s="85"/>
      <c r="F166" s="66">
        <f t="shared" si="4"/>
        <v>1.179245283018868E-2</v>
      </c>
      <c r="G166" s="66">
        <f t="shared" si="5"/>
        <v>1.179245283018868E-2</v>
      </c>
    </row>
    <row r="167" spans="1:7" x14ac:dyDescent="0.25">
      <c r="A167" s="39" t="s">
        <v>413</v>
      </c>
      <c r="B167" s="86" t="s">
        <v>262</v>
      </c>
      <c r="C167" s="87">
        <f>SUM(C164:C166)</f>
        <v>12720</v>
      </c>
      <c r="D167" s="60">
        <f>SUM(D164:D166)</f>
        <v>12720</v>
      </c>
      <c r="E167" s="85"/>
      <c r="F167" s="66">
        <f>SUM(F164:F166)</f>
        <v>1</v>
      </c>
      <c r="G167" s="66">
        <f>SUM(G164:G166)</f>
        <v>1</v>
      </c>
    </row>
    <row r="168" spans="1:7" hidden="1" outlineLevel="1" x14ac:dyDescent="0.25">
      <c r="A168" s="39" t="s">
        <v>414</v>
      </c>
      <c r="B168" s="86"/>
      <c r="C168" s="87"/>
      <c r="D168" s="87"/>
      <c r="E168" s="85"/>
      <c r="F168" s="85"/>
      <c r="G168" s="78"/>
    </row>
    <row r="169" spans="1:7" hidden="1" outlineLevel="1" x14ac:dyDescent="0.25">
      <c r="A169" s="39" t="s">
        <v>415</v>
      </c>
      <c r="B169" s="86"/>
      <c r="C169" s="87"/>
      <c r="D169" s="87"/>
      <c r="E169" s="85"/>
      <c r="F169" s="85"/>
      <c r="G169" s="78"/>
    </row>
    <row r="170" spans="1:7" hidden="1" outlineLevel="1" x14ac:dyDescent="0.25">
      <c r="A170" s="39" t="s">
        <v>416</v>
      </c>
      <c r="B170" s="86"/>
      <c r="C170" s="87"/>
      <c r="D170" s="87"/>
      <c r="E170" s="85"/>
      <c r="F170" s="85"/>
      <c r="G170" s="78"/>
    </row>
    <row r="171" spans="1:7" hidden="1" outlineLevel="1" x14ac:dyDescent="0.25">
      <c r="A171" s="39" t="s">
        <v>417</v>
      </c>
      <c r="B171" s="86"/>
      <c r="C171" s="87"/>
      <c r="D171" s="87"/>
      <c r="E171" s="85"/>
      <c r="F171" s="85"/>
      <c r="G171" s="78"/>
    </row>
    <row r="172" spans="1:7" hidden="1" outlineLevel="1" x14ac:dyDescent="0.25">
      <c r="A172" s="39" t="s">
        <v>418</v>
      </c>
      <c r="B172" s="86"/>
      <c r="C172" s="87"/>
      <c r="D172" s="87"/>
      <c r="E172" s="85"/>
      <c r="F172" s="85"/>
      <c r="G172" s="78"/>
    </row>
    <row r="173" spans="1:7" collapsed="1" x14ac:dyDescent="0.25">
      <c r="A173" s="55"/>
      <c r="B173" s="56" t="s">
        <v>419</v>
      </c>
      <c r="C173" s="55" t="s">
        <v>221</v>
      </c>
      <c r="D173" s="55"/>
      <c r="E173" s="57"/>
      <c r="F173" s="58" t="s">
        <v>420</v>
      </c>
      <c r="G173" s="58"/>
    </row>
    <row r="174" spans="1:7" x14ac:dyDescent="0.25">
      <c r="A174" s="39" t="s">
        <v>421</v>
      </c>
      <c r="B174" s="53" t="s">
        <v>422</v>
      </c>
      <c r="C174" s="60">
        <v>13.45837743544592</v>
      </c>
      <c r="D174" s="50"/>
      <c r="E174" s="42"/>
      <c r="F174" s="66">
        <f>C174/C$179</f>
        <v>4.8331738335169787E-2</v>
      </c>
      <c r="G174" s="67"/>
    </row>
    <row r="175" spans="1:7" ht="30" x14ac:dyDescent="0.25">
      <c r="A175" s="39" t="s">
        <v>423</v>
      </c>
      <c r="B175" s="53" t="s">
        <v>424</v>
      </c>
      <c r="C175" s="60"/>
      <c r="D175" s="39"/>
      <c r="E175" s="73"/>
      <c r="F175" s="66"/>
      <c r="G175" s="67"/>
    </row>
    <row r="176" spans="1:7" x14ac:dyDescent="0.25">
      <c r="A176" s="39" t="s">
        <v>425</v>
      </c>
      <c r="B176" s="53" t="s">
        <v>426</v>
      </c>
      <c r="C176" s="60"/>
      <c r="D176" s="39"/>
      <c r="E176" s="73"/>
      <c r="F176" s="66"/>
      <c r="G176" s="67"/>
    </row>
    <row r="177" spans="1:7" x14ac:dyDescent="0.25">
      <c r="A177" s="39" t="s">
        <v>427</v>
      </c>
      <c r="B177" s="53" t="s">
        <v>428</v>
      </c>
      <c r="C177" s="60">
        <v>265</v>
      </c>
      <c r="D177" s="39"/>
      <c r="E177" s="73"/>
      <c r="F177" s="66">
        <f>C177/C$179</f>
        <v>0.95166826166483021</v>
      </c>
      <c r="G177" s="67"/>
    </row>
    <row r="178" spans="1:7" x14ac:dyDescent="0.25">
      <c r="A178" s="39" t="s">
        <v>429</v>
      </c>
      <c r="B178" s="53" t="s">
        <v>260</v>
      </c>
      <c r="C178" s="60"/>
      <c r="D178" s="39"/>
      <c r="E178" s="73"/>
      <c r="F178" s="66"/>
      <c r="G178" s="67"/>
    </row>
    <row r="179" spans="1:7" x14ac:dyDescent="0.25">
      <c r="A179" s="39" t="s">
        <v>430</v>
      </c>
      <c r="B179" s="79" t="s">
        <v>262</v>
      </c>
      <c r="C179" s="69">
        <f>C174+C177</f>
        <v>278.45837743544593</v>
      </c>
      <c r="D179" s="39"/>
      <c r="E179" s="73"/>
      <c r="F179" s="70">
        <f>F174+F177</f>
        <v>1</v>
      </c>
      <c r="G179" s="67"/>
    </row>
    <row r="180" spans="1:7" hidden="1" outlineLevel="1" x14ac:dyDescent="0.25">
      <c r="A180" s="39" t="s">
        <v>431</v>
      </c>
      <c r="B180" s="88" t="s">
        <v>432</v>
      </c>
      <c r="C180" s="60"/>
      <c r="D180" s="39"/>
      <c r="E180" s="73"/>
      <c r="F180" s="66"/>
      <c r="G180" s="67"/>
    </row>
    <row r="181" spans="1:7" ht="30" hidden="1" outlineLevel="1" x14ac:dyDescent="0.25">
      <c r="A181" s="39" t="s">
        <v>433</v>
      </c>
      <c r="B181" s="88" t="s">
        <v>434</v>
      </c>
      <c r="C181" s="89"/>
      <c r="D181" s="88"/>
      <c r="E181" s="88"/>
      <c r="F181" s="66"/>
      <c r="G181" s="88"/>
    </row>
    <row r="182" spans="1:7" ht="30" hidden="1" outlineLevel="1" x14ac:dyDescent="0.25">
      <c r="A182" s="39" t="s">
        <v>435</v>
      </c>
      <c r="B182" s="88" t="s">
        <v>436</v>
      </c>
      <c r="C182" s="60"/>
      <c r="D182" s="39"/>
      <c r="E182" s="73"/>
      <c r="F182" s="66"/>
      <c r="G182" s="67"/>
    </row>
    <row r="183" spans="1:7" hidden="1" outlineLevel="1" x14ac:dyDescent="0.25">
      <c r="A183" s="39" t="s">
        <v>437</v>
      </c>
      <c r="B183" s="88" t="s">
        <v>438</v>
      </c>
      <c r="C183" s="60"/>
      <c r="D183" s="39"/>
      <c r="E183" s="73"/>
      <c r="F183" s="66"/>
      <c r="G183" s="67"/>
    </row>
    <row r="184" spans="1:7" ht="30" hidden="1" outlineLevel="1" x14ac:dyDescent="0.25">
      <c r="A184" s="39" t="s">
        <v>439</v>
      </c>
      <c r="B184" s="88" t="s">
        <v>440</v>
      </c>
      <c r="C184" s="89"/>
      <c r="D184" s="88"/>
      <c r="E184" s="88"/>
      <c r="F184" s="66"/>
      <c r="G184" s="88"/>
    </row>
    <row r="185" spans="1:7" ht="30" hidden="1" outlineLevel="1" x14ac:dyDescent="0.25">
      <c r="A185" s="39" t="s">
        <v>441</v>
      </c>
      <c r="B185" s="88" t="s">
        <v>442</v>
      </c>
      <c r="C185" s="60"/>
      <c r="D185" s="39"/>
      <c r="E185" s="73"/>
      <c r="F185" s="66"/>
      <c r="G185" s="67"/>
    </row>
    <row r="186" spans="1:7" hidden="1" outlineLevel="1" x14ac:dyDescent="0.25">
      <c r="A186" s="39" t="s">
        <v>443</v>
      </c>
      <c r="B186" s="88" t="s">
        <v>444</v>
      </c>
      <c r="C186" s="60"/>
      <c r="D186" s="39"/>
      <c r="E186" s="73"/>
      <c r="F186" s="66"/>
      <c r="G186" s="67"/>
    </row>
    <row r="187" spans="1:7" hidden="1" outlineLevel="1" x14ac:dyDescent="0.25">
      <c r="A187" s="39" t="s">
        <v>445</v>
      </c>
      <c r="B187" s="88" t="s">
        <v>446</v>
      </c>
      <c r="C187" s="60">
        <f>C179</f>
        <v>278.45837743544593</v>
      </c>
      <c r="D187" s="39"/>
      <c r="E187" s="73"/>
      <c r="F187" s="66">
        <f>C187/C$179</f>
        <v>1</v>
      </c>
      <c r="G187" s="67"/>
    </row>
    <row r="188" spans="1:7" hidden="1" outlineLevel="1" x14ac:dyDescent="0.25">
      <c r="A188" s="39" t="s">
        <v>447</v>
      </c>
      <c r="B188" s="88"/>
      <c r="C188" s="39"/>
      <c r="D188" s="39"/>
      <c r="E188" s="73"/>
      <c r="F188" s="67"/>
      <c r="G188" s="67"/>
    </row>
    <row r="189" spans="1:7" hidden="1" outlineLevel="1" x14ac:dyDescent="0.25">
      <c r="A189" s="39" t="s">
        <v>448</v>
      </c>
      <c r="B189" s="88"/>
      <c r="C189" s="39"/>
      <c r="D189" s="39"/>
      <c r="E189" s="73"/>
      <c r="F189" s="67"/>
      <c r="G189" s="67"/>
    </row>
    <row r="190" spans="1:7" hidden="1" outlineLevel="1" x14ac:dyDescent="0.25">
      <c r="A190" s="39" t="s">
        <v>449</v>
      </c>
      <c r="B190" s="88"/>
      <c r="C190" s="39"/>
      <c r="D190" s="39"/>
      <c r="E190" s="73"/>
      <c r="F190" s="67"/>
      <c r="G190" s="67"/>
    </row>
    <row r="191" spans="1:7" hidden="1" outlineLevel="1" x14ac:dyDescent="0.25">
      <c r="A191" s="39" t="s">
        <v>450</v>
      </c>
      <c r="B191" s="71"/>
      <c r="C191" s="39"/>
      <c r="D191" s="39"/>
      <c r="E191" s="73"/>
      <c r="F191" s="67"/>
      <c r="G191" s="67"/>
    </row>
    <row r="192" spans="1:7" collapsed="1" x14ac:dyDescent="0.25">
      <c r="A192" s="55"/>
      <c r="B192" s="56" t="s">
        <v>451</v>
      </c>
      <c r="C192" s="55" t="s">
        <v>221</v>
      </c>
      <c r="D192" s="55"/>
      <c r="E192" s="57"/>
      <c r="F192" s="58" t="s">
        <v>420</v>
      </c>
      <c r="G192" s="58"/>
    </row>
    <row r="193" spans="1:7" x14ac:dyDescent="0.25">
      <c r="A193" s="39" t="s">
        <v>452</v>
      </c>
      <c r="B193" s="53" t="s">
        <v>453</v>
      </c>
      <c r="C193" s="60">
        <f>C179</f>
        <v>278.45837743544593</v>
      </c>
      <c r="D193" s="39"/>
      <c r="E193" s="65"/>
      <c r="F193" s="66">
        <f>C193/C$208</f>
        <v>1</v>
      </c>
      <c r="G193" s="67"/>
    </row>
    <row r="194" spans="1:7" x14ac:dyDescent="0.25">
      <c r="A194" s="39" t="s">
        <v>454</v>
      </c>
      <c r="B194" s="53" t="s">
        <v>455</v>
      </c>
      <c r="C194" s="60"/>
      <c r="D194" s="39"/>
      <c r="E194" s="73"/>
      <c r="F194" s="66"/>
      <c r="G194" s="73"/>
    </row>
    <row r="195" spans="1:7" x14ac:dyDescent="0.25">
      <c r="A195" s="39" t="s">
        <v>456</v>
      </c>
      <c r="B195" s="53" t="s">
        <v>457</v>
      </c>
      <c r="C195" s="60"/>
      <c r="D195" s="39"/>
      <c r="E195" s="73"/>
      <c r="F195" s="66"/>
      <c r="G195" s="73"/>
    </row>
    <row r="196" spans="1:7" x14ac:dyDescent="0.25">
      <c r="A196" s="39" t="s">
        <v>458</v>
      </c>
      <c r="B196" s="53" t="s">
        <v>459</v>
      </c>
      <c r="C196" s="60"/>
      <c r="D196" s="39"/>
      <c r="E196" s="73"/>
      <c r="F196" s="66"/>
      <c r="G196" s="73"/>
    </row>
    <row r="197" spans="1:7" x14ac:dyDescent="0.25">
      <c r="A197" s="39" t="s">
        <v>460</v>
      </c>
      <c r="B197" s="53" t="s">
        <v>461</v>
      </c>
      <c r="C197" s="60"/>
      <c r="D197" s="39"/>
      <c r="E197" s="73"/>
      <c r="F197" s="66"/>
      <c r="G197" s="73"/>
    </row>
    <row r="198" spans="1:7" x14ac:dyDescent="0.25">
      <c r="A198" s="39" t="s">
        <v>462</v>
      </c>
      <c r="B198" s="53" t="s">
        <v>463</v>
      </c>
      <c r="C198" s="60"/>
      <c r="D198" s="39"/>
      <c r="E198" s="73"/>
      <c r="F198" s="66"/>
      <c r="G198" s="73"/>
    </row>
    <row r="199" spans="1:7" x14ac:dyDescent="0.25">
      <c r="A199" s="39" t="s">
        <v>464</v>
      </c>
      <c r="B199" s="53" t="s">
        <v>465</v>
      </c>
      <c r="C199" s="60"/>
      <c r="D199" s="39"/>
      <c r="E199" s="73"/>
      <c r="F199" s="66"/>
      <c r="G199" s="73"/>
    </row>
    <row r="200" spans="1:7" x14ac:dyDescent="0.25">
      <c r="A200" s="39" t="s">
        <v>466</v>
      </c>
      <c r="B200" s="53" t="s">
        <v>467</v>
      </c>
      <c r="C200" s="60"/>
      <c r="D200" s="39"/>
      <c r="E200" s="73"/>
      <c r="F200" s="66"/>
      <c r="G200" s="73"/>
    </row>
    <row r="201" spans="1:7" x14ac:dyDescent="0.25">
      <c r="A201" s="39" t="s">
        <v>468</v>
      </c>
      <c r="B201" s="53" t="s">
        <v>469</v>
      </c>
      <c r="C201" s="60"/>
      <c r="D201" s="39"/>
      <c r="E201" s="73"/>
      <c r="F201" s="66"/>
      <c r="G201" s="73"/>
    </row>
    <row r="202" spans="1:7" x14ac:dyDescent="0.25">
      <c r="A202" s="39" t="s">
        <v>470</v>
      </c>
      <c r="B202" s="53" t="s">
        <v>471</v>
      </c>
      <c r="C202" s="60"/>
      <c r="D202" s="39"/>
      <c r="E202" s="73"/>
      <c r="F202" s="66"/>
      <c r="G202" s="73"/>
    </row>
    <row r="203" spans="1:7" x14ac:dyDescent="0.25">
      <c r="A203" s="39" t="s">
        <v>472</v>
      </c>
      <c r="B203" s="53" t="s">
        <v>473</v>
      </c>
      <c r="C203" s="60"/>
      <c r="D203" s="39"/>
      <c r="E203" s="73"/>
      <c r="F203" s="66"/>
      <c r="G203" s="73"/>
    </row>
    <row r="204" spans="1:7" x14ac:dyDescent="0.25">
      <c r="A204" s="39" t="s">
        <v>474</v>
      </c>
      <c r="B204" s="53" t="s">
        <v>475</v>
      </c>
      <c r="C204" s="60"/>
      <c r="D204" s="39"/>
      <c r="E204" s="73"/>
      <c r="F204" s="66"/>
      <c r="G204" s="73"/>
    </row>
    <row r="205" spans="1:7" x14ac:dyDescent="0.25">
      <c r="A205" s="39" t="s">
        <v>476</v>
      </c>
      <c r="B205" s="53" t="s">
        <v>477</v>
      </c>
      <c r="C205" s="60"/>
      <c r="D205" s="39"/>
      <c r="E205" s="73"/>
      <c r="F205" s="66"/>
      <c r="G205" s="73"/>
    </row>
    <row r="206" spans="1:7" x14ac:dyDescent="0.25">
      <c r="A206" s="39" t="s">
        <v>478</v>
      </c>
      <c r="B206" s="53" t="s">
        <v>260</v>
      </c>
      <c r="C206" s="60"/>
      <c r="D206" s="39"/>
      <c r="E206" s="73"/>
      <c r="F206" s="66"/>
      <c r="G206" s="73"/>
    </row>
    <row r="207" spans="1:7" x14ac:dyDescent="0.25">
      <c r="A207" s="39" t="s">
        <v>479</v>
      </c>
      <c r="B207" s="68" t="s">
        <v>480</v>
      </c>
      <c r="C207" s="60">
        <f>C193</f>
        <v>278.45837743544593</v>
      </c>
      <c r="D207" s="39"/>
      <c r="E207" s="73"/>
      <c r="F207" s="66">
        <f>F193</f>
        <v>1</v>
      </c>
      <c r="G207" s="73"/>
    </row>
    <row r="208" spans="1:7" x14ac:dyDescent="0.25">
      <c r="A208" s="39" t="s">
        <v>481</v>
      </c>
      <c r="B208" s="79" t="s">
        <v>262</v>
      </c>
      <c r="C208" s="69">
        <f>C207</f>
        <v>278.45837743544593</v>
      </c>
      <c r="D208" s="53"/>
      <c r="E208" s="73"/>
      <c r="F208" s="70">
        <f>F207</f>
        <v>1</v>
      </c>
      <c r="G208" s="73"/>
    </row>
    <row r="209" spans="1:7" hidden="1" outlineLevel="1" x14ac:dyDescent="0.25">
      <c r="A209" s="39" t="s">
        <v>482</v>
      </c>
      <c r="B209" s="71" t="s">
        <v>264</v>
      </c>
      <c r="C209" s="60"/>
      <c r="D209" s="39"/>
      <c r="E209" s="73"/>
      <c r="F209" s="66"/>
      <c r="G209" s="73"/>
    </row>
    <row r="210" spans="1:7" hidden="1" outlineLevel="1" x14ac:dyDescent="0.25">
      <c r="A210" s="39" t="s">
        <v>483</v>
      </c>
      <c r="B210" s="71" t="s">
        <v>264</v>
      </c>
      <c r="C210" s="60"/>
      <c r="D210" s="39"/>
      <c r="E210" s="73"/>
      <c r="F210" s="66"/>
      <c r="G210" s="73"/>
    </row>
    <row r="211" spans="1:7" hidden="1" outlineLevel="1" x14ac:dyDescent="0.25">
      <c r="A211" s="39" t="s">
        <v>484</v>
      </c>
      <c r="B211" s="71" t="s">
        <v>264</v>
      </c>
      <c r="C211" s="60"/>
      <c r="D211" s="39"/>
      <c r="E211" s="73"/>
      <c r="F211" s="66"/>
      <c r="G211" s="73"/>
    </row>
    <row r="212" spans="1:7" hidden="1" outlineLevel="1" x14ac:dyDescent="0.25">
      <c r="A212" s="39" t="s">
        <v>485</v>
      </c>
      <c r="B212" s="71" t="s">
        <v>264</v>
      </c>
      <c r="C212" s="60"/>
      <c r="D212" s="39"/>
      <c r="E212" s="73"/>
      <c r="F212" s="66"/>
      <c r="G212" s="73"/>
    </row>
    <row r="213" spans="1:7" hidden="1" outlineLevel="1" x14ac:dyDescent="0.25">
      <c r="A213" s="39" t="s">
        <v>486</v>
      </c>
      <c r="B213" s="71" t="s">
        <v>264</v>
      </c>
      <c r="C213" s="60"/>
      <c r="D213" s="39"/>
      <c r="E213" s="73"/>
      <c r="F213" s="66"/>
      <c r="G213" s="73"/>
    </row>
    <row r="214" spans="1:7" hidden="1" outlineLevel="1" x14ac:dyDescent="0.25">
      <c r="A214" s="39" t="s">
        <v>487</v>
      </c>
      <c r="B214" s="71" t="s">
        <v>264</v>
      </c>
      <c r="C214" s="60"/>
      <c r="D214" s="39"/>
      <c r="E214" s="73"/>
      <c r="F214" s="66"/>
      <c r="G214" s="73"/>
    </row>
    <row r="215" spans="1:7" hidden="1" outlineLevel="1" x14ac:dyDescent="0.25">
      <c r="A215" s="39" t="s">
        <v>488</v>
      </c>
      <c r="B215" s="71" t="s">
        <v>264</v>
      </c>
      <c r="C215" s="60"/>
      <c r="D215" s="39"/>
      <c r="E215" s="73"/>
      <c r="F215" s="66"/>
      <c r="G215" s="73"/>
    </row>
    <row r="216" spans="1:7" collapsed="1" x14ac:dyDescent="0.25">
      <c r="A216" s="55"/>
      <c r="B216" s="56" t="s">
        <v>489</v>
      </c>
      <c r="C216" s="55" t="s">
        <v>221</v>
      </c>
      <c r="D216" s="55"/>
      <c r="E216" s="57"/>
      <c r="F216" s="58" t="s">
        <v>250</v>
      </c>
      <c r="G216" s="58" t="s">
        <v>490</v>
      </c>
    </row>
    <row r="217" spans="1:7" x14ac:dyDescent="0.25">
      <c r="A217" s="39" t="s">
        <v>491</v>
      </c>
      <c r="B217" s="78" t="s">
        <v>492</v>
      </c>
      <c r="C217" s="60">
        <f>C179</f>
        <v>278.45837743544593</v>
      </c>
      <c r="D217" s="39"/>
      <c r="E217" s="85"/>
      <c r="F217" s="66">
        <f>C217/C$58</f>
        <v>1.645285730618502E-2</v>
      </c>
      <c r="G217" s="66">
        <f>C217/C$39</f>
        <v>2.1891381873855812E-2</v>
      </c>
    </row>
    <row r="218" spans="1:7" x14ac:dyDescent="0.25">
      <c r="A218" s="39" t="s">
        <v>493</v>
      </c>
      <c r="B218" s="78" t="s">
        <v>494</v>
      </c>
      <c r="C218" s="60">
        <v>818.66898100000003</v>
      </c>
      <c r="D218" s="39"/>
      <c r="E218" s="85"/>
      <c r="F218" s="66">
        <f>C218/C$58</f>
        <v>4.8371480324794582E-2</v>
      </c>
      <c r="G218" s="66">
        <f>C218/C$39</f>
        <v>6.4360768946540886E-2</v>
      </c>
    </row>
    <row r="219" spans="1:7" x14ac:dyDescent="0.25">
      <c r="A219" s="39" t="s">
        <v>495</v>
      </c>
      <c r="B219" s="78" t="s">
        <v>260</v>
      </c>
      <c r="C219" s="60"/>
      <c r="D219" s="39"/>
      <c r="E219" s="85"/>
      <c r="F219" s="66"/>
      <c r="G219" s="66"/>
    </row>
    <row r="220" spans="1:7" x14ac:dyDescent="0.25">
      <c r="A220" s="39" t="s">
        <v>496</v>
      </c>
      <c r="B220" s="79" t="s">
        <v>262</v>
      </c>
      <c r="C220" s="60">
        <f>C217+C218</f>
        <v>1097.127358435446</v>
      </c>
      <c r="D220" s="39"/>
      <c r="E220" s="85"/>
      <c r="F220" s="63">
        <f>F217+F218</f>
        <v>6.4824337630979598E-2</v>
      </c>
      <c r="G220" s="63">
        <f>G217+G218</f>
        <v>8.6252150820396695E-2</v>
      </c>
    </row>
    <row r="221" spans="1:7" hidden="1" outlineLevel="1" x14ac:dyDescent="0.25">
      <c r="A221" s="39" t="s">
        <v>497</v>
      </c>
      <c r="B221" s="71" t="s">
        <v>264</v>
      </c>
      <c r="C221" s="60"/>
      <c r="D221" s="39"/>
      <c r="E221" s="85"/>
      <c r="F221" s="66"/>
      <c r="G221" s="66"/>
    </row>
    <row r="222" spans="1:7" hidden="1" outlineLevel="1" x14ac:dyDescent="0.25">
      <c r="A222" s="39" t="s">
        <v>498</v>
      </c>
      <c r="B222" s="71" t="s">
        <v>264</v>
      </c>
      <c r="C222" s="60"/>
      <c r="D222" s="39"/>
      <c r="E222" s="85"/>
      <c r="F222" s="66"/>
      <c r="G222" s="66"/>
    </row>
    <row r="223" spans="1:7" hidden="1" outlineLevel="1" x14ac:dyDescent="0.25">
      <c r="A223" s="39" t="s">
        <v>499</v>
      </c>
      <c r="B223" s="71" t="s">
        <v>264</v>
      </c>
      <c r="C223" s="60"/>
      <c r="D223" s="39"/>
      <c r="E223" s="85"/>
      <c r="F223" s="66"/>
      <c r="G223" s="66"/>
    </row>
    <row r="224" spans="1:7" hidden="1" outlineLevel="1" x14ac:dyDescent="0.25">
      <c r="A224" s="39" t="s">
        <v>500</v>
      </c>
      <c r="B224" s="71" t="s">
        <v>264</v>
      </c>
      <c r="C224" s="60"/>
      <c r="D224" s="39"/>
      <c r="E224" s="85"/>
      <c r="F224" s="66"/>
      <c r="G224" s="66"/>
    </row>
    <row r="225" spans="1:7" hidden="1" outlineLevel="1" x14ac:dyDescent="0.25">
      <c r="A225" s="39" t="s">
        <v>501</v>
      </c>
      <c r="B225" s="71" t="s">
        <v>264</v>
      </c>
      <c r="C225" s="60"/>
      <c r="D225" s="39"/>
      <c r="E225" s="85"/>
      <c r="F225" s="66"/>
      <c r="G225" s="66"/>
    </row>
    <row r="226" spans="1:7" hidden="1" outlineLevel="1" x14ac:dyDescent="0.25">
      <c r="A226" s="39" t="s">
        <v>502</v>
      </c>
      <c r="B226" s="71" t="s">
        <v>264</v>
      </c>
      <c r="C226" s="60"/>
      <c r="D226" s="39"/>
      <c r="E226" s="53"/>
      <c r="F226" s="66"/>
      <c r="G226" s="66"/>
    </row>
    <row r="227" spans="1:7" hidden="1" outlineLevel="1" x14ac:dyDescent="0.25">
      <c r="A227" s="39" t="s">
        <v>503</v>
      </c>
      <c r="B227" s="71" t="s">
        <v>264</v>
      </c>
      <c r="C227" s="60"/>
      <c r="D227" s="39"/>
      <c r="E227" s="85"/>
      <c r="F227" s="66"/>
      <c r="G227" s="66"/>
    </row>
    <row r="228" spans="1:7" collapsed="1" x14ac:dyDescent="0.25">
      <c r="A228" s="55"/>
      <c r="B228" s="56" t="s">
        <v>504</v>
      </c>
      <c r="C228" s="55"/>
      <c r="D228" s="55"/>
      <c r="E228" s="57"/>
      <c r="F228" s="58"/>
      <c r="G228" s="58"/>
    </row>
    <row r="229" spans="1:7" x14ac:dyDescent="0.25">
      <c r="A229" s="39" t="s">
        <v>505</v>
      </c>
      <c r="B229" s="53" t="s">
        <v>506</v>
      </c>
      <c r="C229" s="279" t="s">
        <v>507</v>
      </c>
      <c r="D229" s="39"/>
      <c r="E229" s="39"/>
      <c r="F229" s="39"/>
      <c r="G229" s="33"/>
    </row>
    <row r="230" spans="1:7" x14ac:dyDescent="0.25">
      <c r="A230" s="55"/>
      <c r="B230" s="56" t="s">
        <v>508</v>
      </c>
      <c r="C230" s="55"/>
      <c r="D230" s="55"/>
      <c r="E230" s="57"/>
      <c r="F230" s="58"/>
      <c r="G230" s="58"/>
    </row>
    <row r="231" spans="1:7" x14ac:dyDescent="0.25">
      <c r="A231" s="39" t="s">
        <v>509</v>
      </c>
      <c r="B231" s="39" t="s">
        <v>510</v>
      </c>
      <c r="C231" s="60">
        <v>1370</v>
      </c>
      <c r="D231" s="39"/>
      <c r="E231" s="53"/>
      <c r="F231" s="39"/>
      <c r="G231" s="33"/>
    </row>
    <row r="232" spans="1:7" x14ac:dyDescent="0.25">
      <c r="A232" s="39" t="s">
        <v>511</v>
      </c>
      <c r="B232" s="90" t="s">
        <v>512</v>
      </c>
      <c r="C232" s="60" t="s">
        <v>513</v>
      </c>
      <c r="D232" s="39"/>
      <c r="E232" s="53"/>
      <c r="F232" s="39"/>
      <c r="G232" s="33"/>
    </row>
    <row r="233" spans="1:7" x14ac:dyDescent="0.25">
      <c r="A233" s="39" t="s">
        <v>514</v>
      </c>
      <c r="B233" s="90" t="s">
        <v>515</v>
      </c>
      <c r="C233" s="60" t="s">
        <v>513</v>
      </c>
      <c r="D233" s="39"/>
      <c r="E233" s="53"/>
      <c r="F233" s="39"/>
      <c r="G233" s="33"/>
    </row>
    <row r="234" spans="1:7" hidden="1" outlineLevel="1" x14ac:dyDescent="0.25">
      <c r="A234" s="39" t="s">
        <v>516</v>
      </c>
      <c r="B234" s="51" t="s">
        <v>517</v>
      </c>
      <c r="C234" s="69"/>
      <c r="D234" s="53"/>
      <c r="E234" s="53"/>
      <c r="F234" s="39"/>
      <c r="G234" s="33"/>
    </row>
    <row r="235" spans="1:7" hidden="1" outlineLevel="1" x14ac:dyDescent="0.25">
      <c r="A235" s="39" t="s">
        <v>518</v>
      </c>
      <c r="B235" s="51" t="s">
        <v>519</v>
      </c>
      <c r="C235" s="69"/>
      <c r="D235" s="53"/>
      <c r="E235" s="53"/>
      <c r="F235" s="39"/>
      <c r="G235" s="33"/>
    </row>
    <row r="236" spans="1:7" hidden="1" outlineLevel="1" x14ac:dyDescent="0.25">
      <c r="A236" s="39" t="s">
        <v>520</v>
      </c>
      <c r="B236" s="51" t="s">
        <v>521</v>
      </c>
      <c r="C236" s="53"/>
      <c r="D236" s="53"/>
      <c r="E236" s="53"/>
      <c r="F236" s="39"/>
      <c r="G236" s="33"/>
    </row>
    <row r="237" spans="1:7" hidden="1" outlineLevel="1" x14ac:dyDescent="0.25">
      <c r="A237" s="39" t="s">
        <v>522</v>
      </c>
      <c r="B237" s="39"/>
      <c r="C237" s="53"/>
      <c r="D237" s="53"/>
      <c r="E237" s="53"/>
      <c r="F237" s="39"/>
      <c r="G237" s="33"/>
    </row>
    <row r="238" spans="1:7" hidden="1" outlineLevel="1" x14ac:dyDescent="0.25">
      <c r="A238" s="39" t="s">
        <v>523</v>
      </c>
      <c r="B238" s="39"/>
      <c r="C238" s="53"/>
      <c r="D238" s="53"/>
      <c r="E238" s="53"/>
      <c r="F238" s="39"/>
      <c r="G238" s="33"/>
    </row>
    <row r="239" spans="1:7" collapsed="1" x14ac:dyDescent="0.25">
      <c r="A239" s="55"/>
      <c r="B239" s="56" t="s">
        <v>524</v>
      </c>
      <c r="C239" s="55"/>
      <c r="D239" s="55"/>
      <c r="E239" s="57"/>
      <c r="F239" s="58"/>
      <c r="G239" s="58"/>
    </row>
    <row r="240" spans="1:7" ht="30" x14ac:dyDescent="0.25">
      <c r="A240" s="39" t="s">
        <v>525</v>
      </c>
      <c r="B240" s="39" t="s">
        <v>526</v>
      </c>
      <c r="C240" s="39"/>
    </row>
    <row r="241" spans="1:3" ht="30" x14ac:dyDescent="0.25">
      <c r="A241" s="39" t="s">
        <v>527</v>
      </c>
      <c r="B241" s="39" t="s">
        <v>528</v>
      </c>
      <c r="C241" s="39"/>
    </row>
    <row r="242" spans="1:3" x14ac:dyDescent="0.25">
      <c r="A242" s="39" t="s">
        <v>529</v>
      </c>
      <c r="B242" s="39" t="s">
        <v>530</v>
      </c>
      <c r="C242" s="39"/>
    </row>
    <row r="243" spans="1:3" x14ac:dyDescent="0.25">
      <c r="A243" s="39" t="s">
        <v>531</v>
      </c>
      <c r="B243" s="39" t="s">
        <v>532</v>
      </c>
      <c r="C243" s="39"/>
    </row>
    <row r="244" spans="1:3" hidden="1" outlineLevel="1" x14ac:dyDescent="0.25">
      <c r="A244" s="39" t="s">
        <v>533</v>
      </c>
      <c r="B244" s="39"/>
      <c r="C244" s="39"/>
    </row>
    <row r="245" spans="1:3" hidden="1" outlineLevel="1" x14ac:dyDescent="0.25">
      <c r="A245" s="39" t="s">
        <v>534</v>
      </c>
      <c r="B245" s="39"/>
      <c r="C245" s="39"/>
    </row>
    <row r="246" spans="1:3" hidden="1" outlineLevel="1" x14ac:dyDescent="0.25">
      <c r="A246" s="39" t="s">
        <v>535</v>
      </c>
      <c r="B246" s="39"/>
      <c r="C246" s="39"/>
    </row>
    <row r="247" spans="1:3" hidden="1" outlineLevel="1" x14ac:dyDescent="0.25">
      <c r="A247" s="39" t="s">
        <v>536</v>
      </c>
      <c r="B247" s="39"/>
      <c r="C247" s="39"/>
    </row>
    <row r="248" spans="1:3" hidden="1" outlineLevel="1" x14ac:dyDescent="0.25">
      <c r="A248" s="39" t="s">
        <v>537</v>
      </c>
      <c r="B248" s="39"/>
      <c r="C248" s="39"/>
    </row>
    <row r="249" spans="1:3" hidden="1" outlineLevel="1" x14ac:dyDescent="0.25">
      <c r="A249" s="39" t="s">
        <v>538</v>
      </c>
      <c r="B249" s="39"/>
      <c r="C249" s="39"/>
    </row>
    <row r="250" spans="1:3" hidden="1" outlineLevel="1" x14ac:dyDescent="0.25">
      <c r="A250" s="39" t="s">
        <v>539</v>
      </c>
      <c r="B250" s="39"/>
      <c r="C250" s="39"/>
    </row>
    <row r="251" spans="1:3" hidden="1" outlineLevel="1" x14ac:dyDescent="0.25">
      <c r="A251" s="39" t="s">
        <v>540</v>
      </c>
      <c r="B251" s="39"/>
      <c r="C251" s="39"/>
    </row>
    <row r="252" spans="1:3" hidden="1" outlineLevel="1" x14ac:dyDescent="0.25">
      <c r="A252" s="39" t="s">
        <v>541</v>
      </c>
      <c r="B252" s="39"/>
      <c r="C252" s="39"/>
    </row>
    <row r="253" spans="1:3" hidden="1" outlineLevel="1" x14ac:dyDescent="0.25">
      <c r="A253" s="39" t="s">
        <v>542</v>
      </c>
      <c r="B253" s="39"/>
      <c r="C253" s="39"/>
    </row>
    <row r="254" spans="1:3" hidden="1" outlineLevel="1" x14ac:dyDescent="0.25">
      <c r="A254" s="39" t="s">
        <v>543</v>
      </c>
      <c r="B254" s="39"/>
      <c r="C254" s="39"/>
    </row>
    <row r="255" spans="1:3" hidden="1" outlineLevel="1" x14ac:dyDescent="0.25">
      <c r="A255" s="39" t="s">
        <v>544</v>
      </c>
      <c r="B255" s="39"/>
      <c r="C255" s="39"/>
    </row>
    <row r="256" spans="1:3" hidden="1" outlineLevel="1" x14ac:dyDescent="0.25">
      <c r="A256" s="39" t="s">
        <v>545</v>
      </c>
      <c r="B256" s="39"/>
      <c r="C256" s="39"/>
    </row>
    <row r="257" spans="1:3" hidden="1" outlineLevel="1" x14ac:dyDescent="0.25">
      <c r="A257" s="39" t="s">
        <v>546</v>
      </c>
      <c r="B257" s="39"/>
      <c r="C257" s="39"/>
    </row>
    <row r="258" spans="1:3" hidden="1" outlineLevel="1" x14ac:dyDescent="0.25">
      <c r="A258" s="39" t="s">
        <v>547</v>
      </c>
      <c r="B258" s="39"/>
      <c r="C258" s="39"/>
    </row>
    <row r="259" spans="1:3" hidden="1" outlineLevel="1" x14ac:dyDescent="0.25">
      <c r="A259" s="39" t="s">
        <v>548</v>
      </c>
      <c r="B259" s="39"/>
      <c r="C259" s="39"/>
    </row>
    <row r="260" spans="1:3" hidden="1" outlineLevel="1" x14ac:dyDescent="0.25">
      <c r="A260" s="39" t="s">
        <v>549</v>
      </c>
      <c r="B260" s="39"/>
      <c r="C260" s="39"/>
    </row>
    <row r="261" spans="1:3" hidden="1" outlineLevel="1" x14ac:dyDescent="0.25">
      <c r="A261" s="39" t="s">
        <v>550</v>
      </c>
      <c r="B261" s="39"/>
      <c r="C261" s="39"/>
    </row>
    <row r="262" spans="1:3" hidden="1" outlineLevel="1" x14ac:dyDescent="0.25">
      <c r="A262" s="39" t="s">
        <v>551</v>
      </c>
      <c r="B262" s="39"/>
      <c r="C262" s="39"/>
    </row>
    <row r="263" spans="1:3" hidden="1" outlineLevel="1" x14ac:dyDescent="0.25">
      <c r="A263" s="39" t="s">
        <v>552</v>
      </c>
      <c r="B263" s="39"/>
      <c r="C263" s="39"/>
    </row>
    <row r="264" spans="1:3" hidden="1" outlineLevel="1" x14ac:dyDescent="0.25">
      <c r="A264" s="39" t="s">
        <v>553</v>
      </c>
      <c r="B264" s="39"/>
      <c r="C264" s="39"/>
    </row>
    <row r="265" spans="1:3" hidden="1" outlineLevel="1" x14ac:dyDescent="0.25">
      <c r="A265" s="39" t="s">
        <v>554</v>
      </c>
      <c r="B265" s="39"/>
      <c r="C265" s="39"/>
    </row>
    <row r="266" spans="1:3" hidden="1" outlineLevel="1" x14ac:dyDescent="0.25">
      <c r="A266" s="39" t="s">
        <v>555</v>
      </c>
      <c r="B266" s="39"/>
      <c r="C266" s="39"/>
    </row>
    <row r="267" spans="1:3" hidden="1" outlineLevel="1" x14ac:dyDescent="0.25">
      <c r="A267" s="39" t="s">
        <v>556</v>
      </c>
      <c r="B267" s="39"/>
      <c r="C267" s="39"/>
    </row>
    <row r="268" spans="1:3" hidden="1" outlineLevel="1" x14ac:dyDescent="0.25">
      <c r="A268" s="39" t="s">
        <v>557</v>
      </c>
      <c r="B268" s="39"/>
      <c r="C268" s="39"/>
    </row>
    <row r="269" spans="1:3" hidden="1" outlineLevel="1" x14ac:dyDescent="0.25">
      <c r="A269" s="39" t="s">
        <v>558</v>
      </c>
      <c r="B269" s="39"/>
      <c r="C269" s="39"/>
    </row>
    <row r="270" spans="1:3" hidden="1" outlineLevel="1" x14ac:dyDescent="0.25">
      <c r="A270" s="39" t="s">
        <v>559</v>
      </c>
      <c r="B270" s="39"/>
      <c r="C270" s="39"/>
    </row>
    <row r="271" spans="1:3" hidden="1" outlineLevel="1" x14ac:dyDescent="0.25">
      <c r="A271" s="39" t="s">
        <v>560</v>
      </c>
      <c r="B271" s="39"/>
      <c r="C271" s="39"/>
    </row>
    <row r="272" spans="1:3" hidden="1" outlineLevel="1" x14ac:dyDescent="0.25">
      <c r="A272" s="39" t="s">
        <v>561</v>
      </c>
      <c r="B272" s="39"/>
      <c r="C272" s="39"/>
    </row>
    <row r="273" spans="1:7" hidden="1" outlineLevel="1" x14ac:dyDescent="0.25">
      <c r="A273" s="39" t="s">
        <v>562</v>
      </c>
      <c r="B273" s="39"/>
      <c r="C273" s="39"/>
    </row>
    <row r="274" spans="1:7" hidden="1" outlineLevel="1" x14ac:dyDescent="0.25">
      <c r="A274" s="39" t="s">
        <v>563</v>
      </c>
      <c r="B274" s="39"/>
      <c r="C274" s="39"/>
    </row>
    <row r="275" spans="1:7" hidden="1" outlineLevel="1" x14ac:dyDescent="0.25">
      <c r="A275" s="39" t="s">
        <v>564</v>
      </c>
      <c r="B275" s="39"/>
      <c r="C275" s="39"/>
    </row>
    <row r="276" spans="1:7" hidden="1" outlineLevel="1" x14ac:dyDescent="0.25">
      <c r="A276" s="39" t="s">
        <v>565</v>
      </c>
      <c r="B276" s="39"/>
      <c r="C276" s="39"/>
    </row>
    <row r="277" spans="1:7" hidden="1" outlineLevel="1" x14ac:dyDescent="0.25">
      <c r="A277" s="39" t="s">
        <v>566</v>
      </c>
      <c r="B277" s="39"/>
      <c r="C277" s="39"/>
    </row>
    <row r="278" spans="1:7" hidden="1" outlineLevel="1" x14ac:dyDescent="0.25">
      <c r="A278" s="39" t="s">
        <v>567</v>
      </c>
      <c r="B278" s="39"/>
      <c r="C278" s="39"/>
    </row>
    <row r="279" spans="1:7" hidden="1" outlineLevel="1" x14ac:dyDescent="0.25">
      <c r="A279" s="39" t="s">
        <v>568</v>
      </c>
      <c r="B279" s="39"/>
      <c r="C279" s="39"/>
    </row>
    <row r="280" spans="1:7" hidden="1" outlineLevel="1" x14ac:dyDescent="0.25">
      <c r="A280" s="39" t="s">
        <v>569</v>
      </c>
      <c r="B280" s="39"/>
      <c r="C280" s="39"/>
    </row>
    <row r="281" spans="1:7" hidden="1" outlineLevel="1" x14ac:dyDescent="0.25">
      <c r="A281" s="39" t="s">
        <v>570</v>
      </c>
      <c r="B281" s="39"/>
      <c r="C281" s="39"/>
    </row>
    <row r="282" spans="1:7" hidden="1" outlineLevel="1" x14ac:dyDescent="0.25">
      <c r="A282" s="39" t="s">
        <v>571</v>
      </c>
      <c r="B282" s="39"/>
      <c r="C282" s="39"/>
    </row>
    <row r="283" spans="1:7" hidden="1" outlineLevel="1" x14ac:dyDescent="0.25">
      <c r="A283" s="39" t="s">
        <v>572</v>
      </c>
      <c r="B283" s="39"/>
      <c r="C283" s="39"/>
    </row>
    <row r="284" spans="1:7" hidden="1" outlineLevel="1" x14ac:dyDescent="0.25">
      <c r="A284" s="39" t="s">
        <v>573</v>
      </c>
      <c r="B284" s="39"/>
      <c r="C284" s="39"/>
    </row>
    <row r="285" spans="1:7" ht="37.5" collapsed="1" x14ac:dyDescent="0.25">
      <c r="A285" s="47"/>
      <c r="B285" s="47" t="s">
        <v>574</v>
      </c>
      <c r="C285" s="47" t="s">
        <v>575</v>
      </c>
      <c r="D285" s="47" t="s">
        <v>575</v>
      </c>
      <c r="E285" s="47"/>
      <c r="F285" s="48"/>
      <c r="G285" s="49"/>
    </row>
    <row r="286" spans="1:7" x14ac:dyDescent="0.25">
      <c r="A286" s="91" t="s">
        <v>576</v>
      </c>
      <c r="B286" s="92"/>
      <c r="C286" s="92"/>
      <c r="D286" s="92"/>
      <c r="E286" s="92"/>
      <c r="F286" s="93"/>
      <c r="G286" s="92"/>
    </row>
    <row r="287" spans="1:7" x14ac:dyDescent="0.25">
      <c r="A287" s="91" t="s">
        <v>577</v>
      </c>
      <c r="B287" s="92"/>
      <c r="C287" s="92"/>
      <c r="D287" s="92"/>
      <c r="E287" s="92"/>
      <c r="F287" s="93"/>
      <c r="G287" s="92"/>
    </row>
    <row r="288" spans="1:7" x14ac:dyDescent="0.25">
      <c r="A288" s="39" t="s">
        <v>578</v>
      </c>
      <c r="B288" s="51" t="s">
        <v>579</v>
      </c>
      <c r="C288" s="94">
        <f>ROW(B38)</f>
        <v>38</v>
      </c>
      <c r="D288" s="64"/>
      <c r="E288" s="64"/>
      <c r="F288" s="64"/>
      <c r="G288" s="64"/>
    </row>
    <row r="289" spans="1:7" x14ac:dyDescent="0.25">
      <c r="A289" s="39" t="s">
        <v>580</v>
      </c>
      <c r="B289" s="51" t="s">
        <v>581</v>
      </c>
      <c r="C289" s="94">
        <f>ROW(B39)</f>
        <v>39</v>
      </c>
      <c r="D289" s="39"/>
      <c r="E289" s="64"/>
      <c r="F289" s="64"/>
      <c r="G289" s="33"/>
    </row>
    <row r="290" spans="1:7" x14ac:dyDescent="0.25">
      <c r="A290" s="39" t="s">
        <v>582</v>
      </c>
      <c r="B290" s="51" t="s">
        <v>583</v>
      </c>
      <c r="C290" s="94"/>
      <c r="D290" s="94" t="str">
        <f>ROW('B2. HTT Public Sector Assets'!B48)&amp;" for Public Sector Assets"</f>
        <v>48 for Public Sector Assets</v>
      </c>
      <c r="E290" s="95"/>
      <c r="F290" s="64"/>
      <c r="G290" s="95"/>
    </row>
    <row r="291" spans="1:7" x14ac:dyDescent="0.25">
      <c r="A291" s="39" t="s">
        <v>584</v>
      </c>
      <c r="B291" s="51" t="s">
        <v>585</v>
      </c>
      <c r="C291" s="94">
        <f>ROW(B52)</f>
        <v>52</v>
      </c>
      <c r="D291" s="39"/>
      <c r="E291" s="39"/>
      <c r="F291" s="39"/>
      <c r="G291" s="33"/>
    </row>
    <row r="292" spans="1:7" x14ac:dyDescent="0.25">
      <c r="A292" s="39" t="s">
        <v>586</v>
      </c>
      <c r="B292" s="51" t="s">
        <v>587</v>
      </c>
      <c r="C292" s="96"/>
      <c r="D292" s="94"/>
      <c r="E292" s="95"/>
      <c r="F292" s="94" t="str">
        <f>ROW('B2. HTT Public Sector Assets'!B18)&amp;" for Public Sector Assets"</f>
        <v>18 for Public Sector Assets</v>
      </c>
      <c r="G292" s="95"/>
    </row>
    <row r="293" spans="1:7" x14ac:dyDescent="0.25">
      <c r="A293" s="39" t="s">
        <v>588</v>
      </c>
      <c r="B293" s="51" t="s">
        <v>589</v>
      </c>
      <c r="C293" s="94"/>
      <c r="D293" s="94" t="str">
        <f>ROW('B2. HTT Public Sector Assets'!B129)&amp;" for Public Sector Assets"</f>
        <v>129 for Public Sector Assets</v>
      </c>
      <c r="E293" s="39"/>
      <c r="F293" s="39"/>
      <c r="G293" s="33"/>
    </row>
    <row r="294" spans="1:7" x14ac:dyDescent="0.25">
      <c r="A294" s="39" t="s">
        <v>590</v>
      </c>
      <c r="B294" s="51" t="s">
        <v>591</v>
      </c>
      <c r="C294" s="94">
        <f>ROW(B111)</f>
        <v>111</v>
      </c>
      <c r="D294" s="39"/>
      <c r="E294" s="39"/>
      <c r="F294" s="95"/>
      <c r="G294" s="33"/>
    </row>
    <row r="295" spans="1:7" x14ac:dyDescent="0.25">
      <c r="A295" s="39" t="s">
        <v>592</v>
      </c>
      <c r="B295" s="51" t="s">
        <v>593</v>
      </c>
      <c r="C295" s="94">
        <f>ROW(B163)</f>
        <v>163</v>
      </c>
      <c r="D295" s="39"/>
      <c r="E295" s="95"/>
      <c r="F295" s="95"/>
      <c r="G295" s="33"/>
    </row>
    <row r="296" spans="1:7" x14ac:dyDescent="0.25">
      <c r="A296" s="39" t="s">
        <v>594</v>
      </c>
      <c r="B296" s="51" t="s">
        <v>595</v>
      </c>
      <c r="C296" s="94">
        <f>ROW(B137)</f>
        <v>137</v>
      </c>
      <c r="D296" s="39"/>
      <c r="E296" s="95"/>
      <c r="F296" s="95"/>
      <c r="G296" s="33"/>
    </row>
    <row r="297" spans="1:7" ht="30" x14ac:dyDescent="0.25">
      <c r="A297" s="39" t="s">
        <v>596</v>
      </c>
      <c r="B297" s="39" t="s">
        <v>597</v>
      </c>
      <c r="C297" s="94" t="str">
        <f>ROW('C. HTT Harmonised Glossary'!B17)&amp;" for Harmonised Glossary"</f>
        <v>17 for Harmonised Glossary</v>
      </c>
      <c r="D297" s="39"/>
      <c r="E297" s="95"/>
      <c r="F297" s="39"/>
      <c r="G297" s="33"/>
    </row>
    <row r="298" spans="1:7" x14ac:dyDescent="0.25">
      <c r="A298" s="39" t="s">
        <v>598</v>
      </c>
      <c r="B298" s="51" t="s">
        <v>599</v>
      </c>
      <c r="C298" s="94">
        <f>ROW(B65)</f>
        <v>65</v>
      </c>
      <c r="D298" s="39"/>
      <c r="E298" s="95"/>
      <c r="F298" s="39"/>
      <c r="G298" s="33"/>
    </row>
    <row r="299" spans="1:7" x14ac:dyDescent="0.25">
      <c r="A299" s="39" t="s">
        <v>600</v>
      </c>
      <c r="B299" s="51" t="s">
        <v>601</v>
      </c>
      <c r="C299" s="94">
        <f>ROW(B88)</f>
        <v>88</v>
      </c>
      <c r="D299" s="39"/>
      <c r="E299" s="95"/>
      <c r="F299" s="39"/>
      <c r="G299" s="33"/>
    </row>
    <row r="300" spans="1:7" x14ac:dyDescent="0.25">
      <c r="A300" s="39" t="s">
        <v>602</v>
      </c>
      <c r="B300" s="51" t="s">
        <v>603</v>
      </c>
      <c r="C300" s="94"/>
      <c r="D300" s="94" t="str">
        <f>ROW('B2. HTT Public Sector Assets'!B166)&amp;" for Public Sector Assets"</f>
        <v>166 for Public Sector Assets</v>
      </c>
      <c r="E300" s="95"/>
      <c r="F300" s="39"/>
      <c r="G300" s="33"/>
    </row>
    <row r="301" spans="1:7" hidden="1" outlineLevel="1" x14ac:dyDescent="0.25">
      <c r="A301" s="39" t="s">
        <v>604</v>
      </c>
      <c r="B301" s="51"/>
      <c r="C301" s="94"/>
      <c r="D301" s="94"/>
      <c r="E301" s="95"/>
      <c r="F301" s="39"/>
      <c r="G301" s="33"/>
    </row>
    <row r="302" spans="1:7" hidden="1" outlineLevel="1" x14ac:dyDescent="0.25">
      <c r="A302" s="39" t="s">
        <v>605</v>
      </c>
      <c r="B302" s="51"/>
      <c r="C302" s="94"/>
      <c r="D302" s="94"/>
      <c r="E302" s="95"/>
      <c r="F302" s="39"/>
      <c r="G302" s="33"/>
    </row>
    <row r="303" spans="1:7" hidden="1" outlineLevel="1" x14ac:dyDescent="0.25">
      <c r="A303" s="39" t="s">
        <v>606</v>
      </c>
      <c r="B303" s="51"/>
      <c r="C303" s="94"/>
      <c r="D303" s="94"/>
      <c r="E303" s="95"/>
      <c r="F303" s="39"/>
      <c r="G303" s="33"/>
    </row>
    <row r="304" spans="1:7" hidden="1" outlineLevel="1" x14ac:dyDescent="0.25">
      <c r="A304" s="39" t="s">
        <v>607</v>
      </c>
      <c r="B304" s="51"/>
      <c r="C304" s="94"/>
      <c r="D304" s="94"/>
      <c r="E304" s="95"/>
      <c r="F304" s="39"/>
      <c r="G304" s="33"/>
    </row>
    <row r="305" spans="1:7" hidden="1" outlineLevel="1" x14ac:dyDescent="0.25">
      <c r="A305" s="39" t="s">
        <v>608</v>
      </c>
      <c r="B305" s="51"/>
      <c r="C305" s="94"/>
      <c r="D305" s="94"/>
      <c r="E305" s="95"/>
      <c r="F305" s="39"/>
      <c r="G305" s="33"/>
    </row>
    <row r="306" spans="1:7" hidden="1" outlineLevel="1" x14ac:dyDescent="0.25">
      <c r="A306" s="39" t="s">
        <v>609</v>
      </c>
      <c r="B306" s="51"/>
      <c r="C306" s="94"/>
      <c r="D306" s="94"/>
      <c r="E306" s="95"/>
      <c r="F306" s="39"/>
      <c r="G306" s="33"/>
    </row>
    <row r="307" spans="1:7" hidden="1" outlineLevel="1" x14ac:dyDescent="0.25">
      <c r="A307" s="39" t="s">
        <v>610</v>
      </c>
      <c r="B307" s="51"/>
      <c r="C307" s="94"/>
      <c r="D307" s="94"/>
      <c r="E307" s="95"/>
      <c r="F307" s="39"/>
      <c r="G307" s="33"/>
    </row>
    <row r="308" spans="1:7" hidden="1" outlineLevel="1" x14ac:dyDescent="0.25">
      <c r="A308" s="39" t="s">
        <v>611</v>
      </c>
      <c r="B308" s="51"/>
      <c r="C308" s="94"/>
      <c r="D308" s="94"/>
      <c r="E308" s="95"/>
      <c r="F308" s="39"/>
      <c r="G308" s="33"/>
    </row>
    <row r="309" spans="1:7" hidden="1" outlineLevel="1" x14ac:dyDescent="0.25">
      <c r="A309" s="39" t="s">
        <v>612</v>
      </c>
      <c r="B309" s="51"/>
      <c r="C309" s="94"/>
      <c r="D309" s="94"/>
      <c r="E309" s="95"/>
      <c r="F309" s="39"/>
      <c r="G309" s="33"/>
    </row>
    <row r="310" spans="1:7" hidden="1" outlineLevel="1" x14ac:dyDescent="0.25">
      <c r="A310" s="39" t="s">
        <v>613</v>
      </c>
      <c r="B310" s="39"/>
      <c r="C310" s="39"/>
      <c r="D310" s="39"/>
      <c r="E310" s="39"/>
      <c r="F310" s="39"/>
      <c r="G310" s="33"/>
    </row>
    <row r="311" spans="1:7" ht="37.5" collapsed="1" x14ac:dyDescent="0.25">
      <c r="A311" s="48"/>
      <c r="B311" s="47" t="s">
        <v>183</v>
      </c>
      <c r="C311" s="48"/>
      <c r="D311" s="48"/>
      <c r="E311" s="48"/>
      <c r="F311" s="48"/>
      <c r="G311" s="49"/>
    </row>
    <row r="312" spans="1:7" x14ac:dyDescent="0.25">
      <c r="A312" s="39" t="s">
        <v>614</v>
      </c>
      <c r="B312" s="59" t="s">
        <v>615</v>
      </c>
      <c r="C312" s="60">
        <f>C177</f>
        <v>265</v>
      </c>
      <c r="D312" s="39"/>
      <c r="E312" s="39"/>
      <c r="F312" s="39"/>
      <c r="G312" s="33"/>
    </row>
    <row r="313" spans="1:7" hidden="1" outlineLevel="1" x14ac:dyDescent="0.25">
      <c r="A313" s="39" t="s">
        <v>616</v>
      </c>
      <c r="B313" s="59"/>
      <c r="C313" s="94"/>
      <c r="D313" s="39"/>
      <c r="E313" s="39"/>
      <c r="F313" s="39"/>
      <c r="G313" s="33"/>
    </row>
    <row r="314" spans="1:7" hidden="1" outlineLevel="1" x14ac:dyDescent="0.25">
      <c r="A314" s="39" t="s">
        <v>617</v>
      </c>
      <c r="B314" s="59"/>
      <c r="C314" s="94"/>
      <c r="D314" s="39"/>
      <c r="E314" s="39"/>
      <c r="F314" s="39"/>
      <c r="G314" s="33"/>
    </row>
    <row r="315" spans="1:7" hidden="1" outlineLevel="1" x14ac:dyDescent="0.25">
      <c r="A315" s="39" t="s">
        <v>618</v>
      </c>
      <c r="B315" s="59"/>
      <c r="C315" s="94"/>
      <c r="D315" s="39"/>
      <c r="E315" s="39"/>
      <c r="F315" s="39"/>
      <c r="G315" s="33"/>
    </row>
    <row r="316" spans="1:7" hidden="1" outlineLevel="1" x14ac:dyDescent="0.25">
      <c r="A316" s="39" t="s">
        <v>619</v>
      </c>
      <c r="B316" s="59"/>
      <c r="C316" s="94"/>
      <c r="D316" s="39"/>
      <c r="E316" s="39"/>
      <c r="F316" s="39"/>
      <c r="G316" s="33"/>
    </row>
    <row r="317" spans="1:7" hidden="1" outlineLevel="1" x14ac:dyDescent="0.25">
      <c r="A317" s="39" t="s">
        <v>620</v>
      </c>
      <c r="B317" s="59"/>
      <c r="C317" s="94"/>
      <c r="D317" s="39"/>
      <c r="E317" s="39"/>
      <c r="F317" s="39"/>
      <c r="G317" s="33"/>
    </row>
    <row r="318" spans="1:7" hidden="1" outlineLevel="1" x14ac:dyDescent="0.25">
      <c r="A318" s="39" t="s">
        <v>621</v>
      </c>
      <c r="B318" s="59"/>
      <c r="C318" s="94"/>
      <c r="D318" s="39"/>
      <c r="E318" s="39"/>
      <c r="F318" s="39"/>
      <c r="G318" s="33"/>
    </row>
    <row r="319" spans="1:7" ht="18.75" collapsed="1" x14ac:dyDescent="0.25">
      <c r="A319" s="48"/>
      <c r="B319" s="47" t="s">
        <v>184</v>
      </c>
      <c r="C319" s="48"/>
      <c r="D319" s="48"/>
      <c r="E319" s="48"/>
      <c r="F319" s="48"/>
      <c r="G319" s="49"/>
    </row>
    <row r="320" spans="1:7" x14ac:dyDescent="0.25">
      <c r="A320" s="55"/>
      <c r="B320" s="56" t="s">
        <v>622</v>
      </c>
      <c r="C320" s="55"/>
      <c r="D320" s="55"/>
      <c r="E320" s="57"/>
      <c r="F320" s="58"/>
      <c r="G320" s="58"/>
    </row>
    <row r="321" spans="1:7" hidden="1" outlineLevel="1" x14ac:dyDescent="0.25">
      <c r="A321" s="39" t="s">
        <v>623</v>
      </c>
      <c r="B321" s="51" t="s">
        <v>624</v>
      </c>
      <c r="C321" s="51"/>
      <c r="D321" s="39"/>
      <c r="E321" s="39"/>
      <c r="F321" s="39"/>
      <c r="G321" s="33"/>
    </row>
    <row r="322" spans="1:7" hidden="1" outlineLevel="1" x14ac:dyDescent="0.25">
      <c r="A322" s="39" t="s">
        <v>625</v>
      </c>
      <c r="B322" s="51" t="s">
        <v>626</v>
      </c>
      <c r="C322" s="51"/>
      <c r="D322" s="39"/>
      <c r="E322" s="39"/>
      <c r="F322" s="39"/>
      <c r="G322" s="33"/>
    </row>
    <row r="323" spans="1:7" hidden="1" outlineLevel="1" x14ac:dyDescent="0.25">
      <c r="A323" s="39" t="s">
        <v>627</v>
      </c>
      <c r="B323" s="51" t="s">
        <v>628</v>
      </c>
      <c r="C323" s="51"/>
      <c r="D323" s="39"/>
      <c r="E323" s="39"/>
      <c r="F323" s="39"/>
      <c r="G323" s="33"/>
    </row>
    <row r="324" spans="1:7" hidden="1" outlineLevel="1" x14ac:dyDescent="0.25">
      <c r="A324" s="39" t="s">
        <v>629</v>
      </c>
      <c r="B324" s="51" t="s">
        <v>630</v>
      </c>
      <c r="C324" s="39"/>
      <c r="D324" s="39"/>
      <c r="E324" s="39"/>
      <c r="F324" s="39"/>
      <c r="G324" s="33"/>
    </row>
    <row r="325" spans="1:7" hidden="1" outlineLevel="1" x14ac:dyDescent="0.25">
      <c r="A325" s="39" t="s">
        <v>631</v>
      </c>
      <c r="B325" s="51" t="s">
        <v>632</v>
      </c>
      <c r="C325" s="39"/>
      <c r="D325" s="39"/>
      <c r="E325" s="39"/>
      <c r="F325" s="39"/>
      <c r="G325" s="33"/>
    </row>
    <row r="326" spans="1:7" hidden="1" outlineLevel="1" x14ac:dyDescent="0.25">
      <c r="A326" s="39" t="s">
        <v>633</v>
      </c>
      <c r="B326" s="51" t="s">
        <v>634</v>
      </c>
      <c r="C326" s="39"/>
      <c r="D326" s="39"/>
      <c r="E326" s="39"/>
      <c r="F326" s="39"/>
      <c r="G326" s="33"/>
    </row>
    <row r="327" spans="1:7" hidden="1" outlineLevel="1" x14ac:dyDescent="0.25">
      <c r="A327" s="39" t="s">
        <v>635</v>
      </c>
      <c r="B327" s="51" t="s">
        <v>636</v>
      </c>
      <c r="C327" s="39"/>
      <c r="D327" s="39"/>
      <c r="E327" s="39"/>
      <c r="F327" s="39"/>
      <c r="G327" s="33"/>
    </row>
    <row r="328" spans="1:7" hidden="1" outlineLevel="1" x14ac:dyDescent="0.25">
      <c r="A328" s="39" t="s">
        <v>637</v>
      </c>
      <c r="B328" s="51" t="s">
        <v>638</v>
      </c>
      <c r="C328" s="39"/>
      <c r="D328" s="39"/>
      <c r="E328" s="39"/>
      <c r="F328" s="39"/>
      <c r="G328" s="33"/>
    </row>
    <row r="329" spans="1:7" hidden="1" outlineLevel="1" x14ac:dyDescent="0.25">
      <c r="A329" s="39" t="s">
        <v>639</v>
      </c>
      <c r="B329" s="51" t="s">
        <v>640</v>
      </c>
      <c r="C329" s="39"/>
      <c r="D329" s="39"/>
      <c r="E329" s="39"/>
      <c r="F329" s="39"/>
      <c r="G329" s="33"/>
    </row>
    <row r="330" spans="1:7" hidden="1" outlineLevel="1" x14ac:dyDescent="0.25">
      <c r="A330" s="39" t="s">
        <v>641</v>
      </c>
      <c r="B330" s="71" t="s">
        <v>642</v>
      </c>
      <c r="C330" s="39"/>
      <c r="D330" s="39"/>
      <c r="E330" s="39"/>
      <c r="F330" s="39"/>
      <c r="G330" s="33"/>
    </row>
    <row r="331" spans="1:7" hidden="1" outlineLevel="1" x14ac:dyDescent="0.25">
      <c r="A331" s="39" t="s">
        <v>643</v>
      </c>
      <c r="B331" s="71" t="s">
        <v>642</v>
      </c>
      <c r="C331" s="39"/>
      <c r="D331" s="39"/>
      <c r="E331" s="39"/>
      <c r="F331" s="39"/>
      <c r="G331" s="33"/>
    </row>
    <row r="332" spans="1:7" hidden="1" outlineLevel="1" x14ac:dyDescent="0.25">
      <c r="A332" s="39" t="s">
        <v>644</v>
      </c>
      <c r="B332" s="71" t="s">
        <v>642</v>
      </c>
      <c r="C332" s="39"/>
      <c r="D332" s="39"/>
      <c r="E332" s="39"/>
      <c r="F332" s="39"/>
      <c r="G332" s="33"/>
    </row>
    <row r="333" spans="1:7" hidden="1" outlineLevel="1" x14ac:dyDescent="0.25">
      <c r="A333" s="39" t="s">
        <v>645</v>
      </c>
      <c r="B333" s="71" t="s">
        <v>642</v>
      </c>
      <c r="C333" s="39"/>
      <c r="D333" s="39"/>
      <c r="E333" s="39"/>
      <c r="F333" s="39"/>
      <c r="G333" s="33"/>
    </row>
    <row r="334" spans="1:7" hidden="1" outlineLevel="1" x14ac:dyDescent="0.25">
      <c r="A334" s="39" t="s">
        <v>646</v>
      </c>
      <c r="B334" s="71" t="s">
        <v>642</v>
      </c>
      <c r="C334" s="39"/>
      <c r="D334" s="39"/>
      <c r="E334" s="39"/>
      <c r="F334" s="39"/>
      <c r="G334" s="33"/>
    </row>
    <row r="335" spans="1:7" hidden="1" outlineLevel="1" x14ac:dyDescent="0.25">
      <c r="A335" s="39" t="s">
        <v>647</v>
      </c>
      <c r="B335" s="71" t="s">
        <v>642</v>
      </c>
      <c r="C335" s="39"/>
      <c r="D335" s="39"/>
      <c r="E335" s="39"/>
      <c r="F335" s="39"/>
      <c r="G335" s="33"/>
    </row>
    <row r="336" spans="1:7" hidden="1" outlineLevel="1" x14ac:dyDescent="0.25">
      <c r="A336" s="39" t="s">
        <v>648</v>
      </c>
      <c r="B336" s="71" t="s">
        <v>642</v>
      </c>
      <c r="C336" s="39"/>
      <c r="D336" s="39"/>
      <c r="E336" s="39"/>
      <c r="F336" s="39"/>
      <c r="G336" s="33"/>
    </row>
    <row r="337" spans="1:7" hidden="1" outlineLevel="1" x14ac:dyDescent="0.25">
      <c r="A337" s="39" t="s">
        <v>649</v>
      </c>
      <c r="B337" s="71" t="s">
        <v>642</v>
      </c>
      <c r="C337" s="39"/>
      <c r="D337" s="39"/>
      <c r="E337" s="39"/>
      <c r="F337" s="39"/>
      <c r="G337" s="33"/>
    </row>
    <row r="338" spans="1:7" hidden="1" outlineLevel="1" x14ac:dyDescent="0.25">
      <c r="A338" s="39" t="s">
        <v>650</v>
      </c>
      <c r="B338" s="71" t="s">
        <v>642</v>
      </c>
      <c r="C338" s="39"/>
      <c r="D338" s="39"/>
      <c r="E338" s="39"/>
      <c r="F338" s="39"/>
      <c r="G338" s="33"/>
    </row>
    <row r="339" spans="1:7" hidden="1" outlineLevel="1" x14ac:dyDescent="0.25">
      <c r="A339" s="39" t="s">
        <v>651</v>
      </c>
      <c r="B339" s="71" t="s">
        <v>642</v>
      </c>
      <c r="C339" s="39"/>
      <c r="D339" s="39"/>
      <c r="E339" s="39"/>
      <c r="F339" s="39"/>
      <c r="G339" s="33"/>
    </row>
    <row r="340" spans="1:7" hidden="1" outlineLevel="1" x14ac:dyDescent="0.25">
      <c r="A340" s="39" t="s">
        <v>652</v>
      </c>
      <c r="B340" s="71" t="s">
        <v>642</v>
      </c>
      <c r="C340" s="39"/>
      <c r="D340" s="39"/>
      <c r="E340" s="39"/>
      <c r="F340" s="39"/>
      <c r="G340" s="33"/>
    </row>
    <row r="341" spans="1:7" hidden="1" outlineLevel="1" x14ac:dyDescent="0.25">
      <c r="A341" s="39" t="s">
        <v>653</v>
      </c>
      <c r="B341" s="71" t="s">
        <v>642</v>
      </c>
      <c r="C341" s="39"/>
      <c r="D341" s="39"/>
      <c r="E341" s="39"/>
      <c r="F341" s="39"/>
      <c r="G341" s="33"/>
    </row>
    <row r="342" spans="1:7" hidden="1" outlineLevel="1" x14ac:dyDescent="0.25">
      <c r="A342" s="39" t="s">
        <v>654</v>
      </c>
      <c r="B342" s="71" t="s">
        <v>642</v>
      </c>
      <c r="C342" s="39"/>
      <c r="D342" s="39"/>
      <c r="E342" s="39"/>
      <c r="F342" s="39"/>
      <c r="G342" s="33"/>
    </row>
    <row r="343" spans="1:7" hidden="1" outlineLevel="1" x14ac:dyDescent="0.25">
      <c r="A343" s="39" t="s">
        <v>655</v>
      </c>
      <c r="B343" s="71" t="s">
        <v>642</v>
      </c>
      <c r="C343" s="39"/>
      <c r="D343" s="39"/>
      <c r="E343" s="39"/>
      <c r="F343" s="39"/>
      <c r="G343" s="33"/>
    </row>
    <row r="344" spans="1:7" hidden="1" outlineLevel="1" x14ac:dyDescent="0.25">
      <c r="A344" s="39" t="s">
        <v>656</v>
      </c>
      <c r="B344" s="71" t="s">
        <v>642</v>
      </c>
      <c r="C344" s="39"/>
      <c r="D344" s="39"/>
      <c r="E344" s="39"/>
      <c r="F344" s="39"/>
      <c r="G344" s="33"/>
    </row>
    <row r="345" spans="1:7" hidden="1" outlineLevel="1" x14ac:dyDescent="0.25">
      <c r="A345" s="39" t="s">
        <v>657</v>
      </c>
      <c r="B345" s="71" t="s">
        <v>642</v>
      </c>
      <c r="C345" s="39"/>
      <c r="D345" s="39"/>
      <c r="E345" s="39"/>
      <c r="F345" s="39"/>
      <c r="G345" s="33"/>
    </row>
    <row r="346" spans="1:7" hidden="1" outlineLevel="1" x14ac:dyDescent="0.25">
      <c r="A346" s="39" t="s">
        <v>658</v>
      </c>
      <c r="B346" s="71" t="s">
        <v>642</v>
      </c>
      <c r="C346" s="39"/>
      <c r="D346" s="39"/>
      <c r="E346" s="39"/>
      <c r="F346" s="39"/>
      <c r="G346" s="33"/>
    </row>
    <row r="347" spans="1:7" hidden="1" outlineLevel="1" x14ac:dyDescent="0.25">
      <c r="A347" s="39" t="s">
        <v>659</v>
      </c>
      <c r="B347" s="71" t="s">
        <v>642</v>
      </c>
      <c r="C347" s="39"/>
      <c r="D347" s="39"/>
      <c r="E347" s="39"/>
      <c r="F347" s="39"/>
      <c r="G347" s="33"/>
    </row>
    <row r="348" spans="1:7" hidden="1" outlineLevel="1" x14ac:dyDescent="0.25">
      <c r="A348" s="39" t="s">
        <v>660</v>
      </c>
      <c r="B348" s="71" t="s">
        <v>642</v>
      </c>
      <c r="C348" s="39"/>
      <c r="D348" s="39"/>
      <c r="E348" s="39"/>
      <c r="F348" s="39"/>
      <c r="G348" s="33"/>
    </row>
    <row r="349" spans="1:7" hidden="1" outlineLevel="1" x14ac:dyDescent="0.25">
      <c r="A349" s="39" t="s">
        <v>661</v>
      </c>
      <c r="B349" s="71" t="s">
        <v>642</v>
      </c>
      <c r="C349" s="39"/>
      <c r="D349" s="39"/>
      <c r="E349" s="39"/>
      <c r="F349" s="39"/>
      <c r="G349" s="33"/>
    </row>
    <row r="350" spans="1:7" hidden="1" outlineLevel="1" x14ac:dyDescent="0.25">
      <c r="A350" s="39" t="s">
        <v>662</v>
      </c>
      <c r="B350" s="71" t="s">
        <v>642</v>
      </c>
      <c r="C350" s="39"/>
      <c r="D350" s="39"/>
      <c r="E350" s="39"/>
      <c r="F350" s="39"/>
      <c r="G350" s="33"/>
    </row>
    <row r="351" spans="1:7" hidden="1" outlineLevel="1" x14ac:dyDescent="0.25">
      <c r="A351" s="39" t="s">
        <v>663</v>
      </c>
      <c r="B351" s="71" t="s">
        <v>642</v>
      </c>
      <c r="C351" s="39"/>
      <c r="D351" s="39"/>
      <c r="E351" s="39"/>
      <c r="F351" s="39"/>
      <c r="G351" s="33"/>
    </row>
    <row r="352" spans="1:7" hidden="1" outlineLevel="1" x14ac:dyDescent="0.25">
      <c r="A352" s="39" t="s">
        <v>664</v>
      </c>
      <c r="B352" s="71" t="s">
        <v>642</v>
      </c>
      <c r="C352" s="39"/>
      <c r="D352" s="39"/>
      <c r="E352" s="39"/>
      <c r="F352" s="39"/>
      <c r="G352" s="33"/>
    </row>
    <row r="353" spans="1:7" hidden="1" outlineLevel="1" x14ac:dyDescent="0.25">
      <c r="A353" s="39" t="s">
        <v>665</v>
      </c>
      <c r="B353" s="71" t="s">
        <v>642</v>
      </c>
      <c r="C353" s="39"/>
      <c r="D353" s="39"/>
      <c r="E353" s="39"/>
      <c r="F353" s="39"/>
      <c r="G353" s="33"/>
    </row>
    <row r="354" spans="1:7" hidden="1" outlineLevel="1" x14ac:dyDescent="0.25">
      <c r="A354" s="39" t="s">
        <v>666</v>
      </c>
      <c r="B354" s="71" t="s">
        <v>642</v>
      </c>
      <c r="C354" s="39"/>
      <c r="D354" s="39"/>
      <c r="E354" s="39"/>
      <c r="F354" s="39"/>
      <c r="G354" s="33"/>
    </row>
    <row r="355" spans="1:7" hidden="1" outlineLevel="1" x14ac:dyDescent="0.25">
      <c r="A355" s="39" t="s">
        <v>667</v>
      </c>
      <c r="B355" s="71" t="s">
        <v>642</v>
      </c>
      <c r="C355" s="39"/>
      <c r="D355" s="39"/>
      <c r="E355" s="39"/>
      <c r="F355" s="39"/>
      <c r="G355" s="33"/>
    </row>
    <row r="356" spans="1:7" hidden="1" outlineLevel="1" x14ac:dyDescent="0.25">
      <c r="A356" s="39" t="s">
        <v>668</v>
      </c>
      <c r="B356" s="71" t="s">
        <v>642</v>
      </c>
      <c r="C356" s="39"/>
      <c r="D356" s="39"/>
      <c r="E356" s="39"/>
      <c r="F356" s="39"/>
      <c r="G356" s="33"/>
    </row>
    <row r="357" spans="1:7" hidden="1" outlineLevel="1" x14ac:dyDescent="0.25">
      <c r="A357" s="39" t="s">
        <v>669</v>
      </c>
      <c r="B357" s="71" t="s">
        <v>642</v>
      </c>
      <c r="C357" s="39"/>
      <c r="D357" s="39"/>
      <c r="E357" s="39"/>
      <c r="F357" s="39"/>
      <c r="G357" s="33"/>
    </row>
    <row r="358" spans="1:7" hidden="1" outlineLevel="1" x14ac:dyDescent="0.25">
      <c r="A358" s="39" t="s">
        <v>670</v>
      </c>
      <c r="B358" s="71" t="s">
        <v>642</v>
      </c>
      <c r="C358" s="39"/>
      <c r="D358" s="39"/>
      <c r="E358" s="39"/>
      <c r="F358" s="39"/>
      <c r="G358" s="33"/>
    </row>
    <row r="359" spans="1:7" hidden="1" outlineLevel="1" x14ac:dyDescent="0.25">
      <c r="A359" s="39" t="s">
        <v>671</v>
      </c>
      <c r="B359" s="71" t="s">
        <v>642</v>
      </c>
      <c r="C359" s="39"/>
      <c r="D359" s="39"/>
      <c r="E359" s="39"/>
      <c r="F359" s="39"/>
      <c r="G359" s="33"/>
    </row>
    <row r="360" spans="1:7" hidden="1" outlineLevel="1" x14ac:dyDescent="0.25">
      <c r="A360" s="39" t="s">
        <v>672</v>
      </c>
      <c r="B360" s="71" t="s">
        <v>642</v>
      </c>
      <c r="C360" s="39"/>
      <c r="D360" s="39"/>
      <c r="E360" s="39"/>
      <c r="F360" s="39"/>
      <c r="G360" s="33"/>
    </row>
    <row r="361" spans="1:7" hidden="1" outlineLevel="1" x14ac:dyDescent="0.25">
      <c r="A361" s="39" t="s">
        <v>673</v>
      </c>
      <c r="B361" s="71" t="s">
        <v>642</v>
      </c>
      <c r="C361" s="39"/>
      <c r="D361" s="39"/>
      <c r="E361" s="39"/>
      <c r="F361" s="39"/>
      <c r="G361" s="33"/>
    </row>
    <row r="362" spans="1:7" hidden="1" outlineLevel="1" x14ac:dyDescent="0.25">
      <c r="A362" s="39" t="s">
        <v>674</v>
      </c>
      <c r="B362" s="71" t="s">
        <v>642</v>
      </c>
      <c r="C362" s="39"/>
      <c r="D362" s="39"/>
      <c r="E362" s="39"/>
      <c r="F362" s="39"/>
      <c r="G362" s="33"/>
    </row>
    <row r="363" spans="1:7" hidden="1" outlineLevel="1" x14ac:dyDescent="0.25">
      <c r="A363" s="39" t="s">
        <v>675</v>
      </c>
      <c r="B363" s="71" t="s">
        <v>642</v>
      </c>
      <c r="C363" s="39"/>
      <c r="D363" s="39"/>
      <c r="E363" s="39"/>
      <c r="F363" s="39"/>
      <c r="G363" s="33"/>
    </row>
    <row r="364" spans="1:7" hidden="1" outlineLevel="1" x14ac:dyDescent="0.25">
      <c r="A364" s="39" t="s">
        <v>676</v>
      </c>
      <c r="B364" s="71" t="s">
        <v>642</v>
      </c>
      <c r="C364" s="39"/>
      <c r="D364" s="39"/>
      <c r="E364" s="39"/>
      <c r="F364" s="39"/>
      <c r="G364" s="33"/>
    </row>
    <row r="365" spans="1:7" hidden="1" outlineLevel="1" x14ac:dyDescent="0.25">
      <c r="A365" s="39" t="s">
        <v>677</v>
      </c>
      <c r="B365" s="71" t="s">
        <v>642</v>
      </c>
      <c r="C365" s="39"/>
      <c r="D365" s="39"/>
      <c r="E365" s="39"/>
      <c r="F365" s="39"/>
      <c r="G365" s="33"/>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abSelected="1" topLeftCell="A155" workbookViewId="0">
      <selection activeCell="Q6" sqref="Q6"/>
    </sheetView>
  </sheetViews>
  <sheetFormatPr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678</v>
      </c>
      <c r="B1" s="3"/>
      <c r="C1" s="33"/>
      <c r="D1" s="33"/>
      <c r="E1" s="33"/>
      <c r="F1" s="34" t="s">
        <v>174</v>
      </c>
      <c r="G1" s="33"/>
    </row>
    <row r="2" spans="1:7" x14ac:dyDescent="0.25">
      <c r="A2" s="33"/>
      <c r="B2" s="33"/>
      <c r="C2" s="33"/>
      <c r="D2" s="33"/>
      <c r="E2" s="33"/>
      <c r="F2" s="33"/>
      <c r="G2" s="33"/>
    </row>
    <row r="3" spans="1:7" ht="18.75" x14ac:dyDescent="0.25">
      <c r="A3" s="36"/>
      <c r="B3" s="37" t="s">
        <v>175</v>
      </c>
      <c r="C3" s="38" t="s">
        <v>176</v>
      </c>
      <c r="D3" s="36"/>
      <c r="E3" s="36"/>
      <c r="F3" s="36"/>
      <c r="G3" s="36"/>
    </row>
    <row r="4" spans="1:7" x14ac:dyDescent="0.25">
      <c r="A4" s="39"/>
      <c r="B4" s="39"/>
      <c r="C4" s="39"/>
      <c r="D4" s="39"/>
      <c r="E4" s="39"/>
      <c r="F4" s="39"/>
      <c r="G4" s="33"/>
    </row>
    <row r="5" spans="1:7" ht="18.75" x14ac:dyDescent="0.25">
      <c r="A5" s="39"/>
      <c r="B5" s="41" t="s">
        <v>679</v>
      </c>
      <c r="C5" s="40"/>
      <c r="D5" s="39"/>
      <c r="E5" s="42"/>
      <c r="F5" s="42"/>
      <c r="G5" s="33"/>
    </row>
    <row r="6" spans="1:7" x14ac:dyDescent="0.25">
      <c r="A6" s="39"/>
      <c r="B6" s="45" t="s">
        <v>680</v>
      </c>
      <c r="C6" s="39"/>
      <c r="D6" s="39"/>
      <c r="E6" s="39"/>
      <c r="F6" s="39"/>
      <c r="G6" s="33"/>
    </row>
    <row r="7" spans="1:7" x14ac:dyDescent="0.25">
      <c r="A7" s="39"/>
      <c r="B7" s="97"/>
      <c r="C7" s="39"/>
      <c r="D7" s="39"/>
      <c r="E7" s="39"/>
      <c r="F7" s="39"/>
      <c r="G7" s="33"/>
    </row>
    <row r="8" spans="1:7" ht="37.5" x14ac:dyDescent="0.25">
      <c r="A8" s="47" t="s">
        <v>185</v>
      </c>
      <c r="B8" s="47" t="s">
        <v>680</v>
      </c>
      <c r="C8" s="48"/>
      <c r="D8" s="48"/>
      <c r="E8" s="48"/>
      <c r="F8" s="48"/>
      <c r="G8" s="49"/>
    </row>
    <row r="9" spans="1:7" x14ac:dyDescent="0.25">
      <c r="A9" s="55"/>
      <c r="B9" s="56" t="s">
        <v>681</v>
      </c>
      <c r="C9" s="55"/>
      <c r="D9" s="55"/>
      <c r="E9" s="55"/>
      <c r="F9" s="58"/>
      <c r="G9" s="58"/>
    </row>
    <row r="10" spans="1:7" x14ac:dyDescent="0.25">
      <c r="A10" s="39" t="s">
        <v>682</v>
      </c>
      <c r="B10" s="39" t="s">
        <v>683</v>
      </c>
      <c r="C10" s="98">
        <f>D37</f>
        <v>1434</v>
      </c>
      <c r="D10" s="39"/>
      <c r="E10" s="53"/>
      <c r="F10" s="53"/>
      <c r="G10" s="33"/>
    </row>
    <row r="11" spans="1:7" hidden="1" outlineLevel="1" x14ac:dyDescent="0.25">
      <c r="A11" s="39" t="s">
        <v>684</v>
      </c>
      <c r="B11" s="71" t="s">
        <v>685</v>
      </c>
      <c r="C11" s="98"/>
      <c r="D11" s="39"/>
      <c r="E11" s="53"/>
      <c r="F11" s="53"/>
      <c r="G11" s="33"/>
    </row>
    <row r="12" spans="1:7" hidden="1" outlineLevel="1" x14ac:dyDescent="0.25">
      <c r="A12" s="39" t="s">
        <v>686</v>
      </c>
      <c r="B12" s="71" t="s">
        <v>687</v>
      </c>
      <c r="C12" s="98"/>
      <c r="D12" s="39"/>
      <c r="E12" s="53"/>
      <c r="F12" s="53"/>
      <c r="G12" s="33"/>
    </row>
    <row r="13" spans="1:7" hidden="1" outlineLevel="1" x14ac:dyDescent="0.25">
      <c r="A13" s="39" t="s">
        <v>688</v>
      </c>
      <c r="B13" s="39"/>
      <c r="C13" s="39"/>
      <c r="D13" s="39"/>
      <c r="E13" s="53"/>
      <c r="F13" s="53"/>
      <c r="G13" s="33"/>
    </row>
    <row r="14" spans="1:7" hidden="1" outlineLevel="1" x14ac:dyDescent="0.25">
      <c r="A14" s="39" t="s">
        <v>689</v>
      </c>
      <c r="B14" s="39"/>
      <c r="C14" s="39"/>
      <c r="D14" s="39"/>
      <c r="E14" s="53"/>
      <c r="F14" s="53"/>
      <c r="G14" s="33"/>
    </row>
    <row r="15" spans="1:7" hidden="1" outlineLevel="1" x14ac:dyDescent="0.25">
      <c r="A15" s="39" t="s">
        <v>690</v>
      </c>
      <c r="B15" s="39"/>
      <c r="C15" s="39"/>
      <c r="D15" s="39"/>
      <c r="E15" s="53"/>
      <c r="F15" s="53"/>
      <c r="G15" s="33"/>
    </row>
    <row r="16" spans="1:7" hidden="1" outlineLevel="1" x14ac:dyDescent="0.25">
      <c r="A16" s="39" t="s">
        <v>691</v>
      </c>
      <c r="B16" s="39"/>
      <c r="C16" s="39"/>
      <c r="D16" s="39"/>
      <c r="E16" s="53"/>
      <c r="F16" s="53"/>
      <c r="G16" s="33"/>
    </row>
    <row r="17" spans="1:7" hidden="1" outlineLevel="1" x14ac:dyDescent="0.25">
      <c r="A17" s="39" t="s">
        <v>692</v>
      </c>
      <c r="B17" s="39"/>
      <c r="C17" s="39"/>
      <c r="D17" s="39"/>
      <c r="E17" s="53"/>
      <c r="F17" s="53"/>
      <c r="G17" s="33"/>
    </row>
    <row r="18" spans="1:7" collapsed="1" x14ac:dyDescent="0.25">
      <c r="A18" s="55"/>
      <c r="B18" s="55" t="s">
        <v>693</v>
      </c>
      <c r="C18" s="55" t="s">
        <v>694</v>
      </c>
      <c r="D18" s="55" t="s">
        <v>695</v>
      </c>
      <c r="E18" s="55"/>
      <c r="F18" s="55" t="s">
        <v>696</v>
      </c>
      <c r="G18" s="55" t="s">
        <v>697</v>
      </c>
    </row>
    <row r="19" spans="1:7" x14ac:dyDescent="0.25">
      <c r="A19" s="39" t="s">
        <v>698</v>
      </c>
      <c r="B19" s="39" t="s">
        <v>699</v>
      </c>
      <c r="C19" s="60">
        <f>C37/D37*1000</f>
        <v>11608.202799651595</v>
      </c>
      <c r="D19" s="50"/>
      <c r="E19" s="50"/>
      <c r="F19" s="77"/>
      <c r="G19" s="77"/>
    </row>
    <row r="20" spans="1:7" x14ac:dyDescent="0.25">
      <c r="A20" s="50"/>
      <c r="B20" s="99"/>
      <c r="C20" s="50"/>
      <c r="D20" s="50"/>
      <c r="E20" s="50"/>
      <c r="F20" s="77"/>
      <c r="G20" s="77"/>
    </row>
    <row r="21" spans="1:7" x14ac:dyDescent="0.25">
      <c r="A21" s="39"/>
      <c r="B21" s="39" t="s">
        <v>700</v>
      </c>
      <c r="C21" s="50"/>
      <c r="D21" s="50"/>
      <c r="E21" s="50"/>
      <c r="F21" s="77"/>
      <c r="G21" s="77"/>
    </row>
    <row r="22" spans="1:7" x14ac:dyDescent="0.25">
      <c r="A22" s="39" t="s">
        <v>701</v>
      </c>
      <c r="B22" s="103" t="s">
        <v>702</v>
      </c>
      <c r="C22" s="60">
        <v>64.829751180000002</v>
      </c>
      <c r="D22" s="98">
        <v>326</v>
      </c>
      <c r="E22" s="53"/>
      <c r="F22" s="66">
        <f>C22/C$37</f>
        <v>3.8945762997552942E-3</v>
      </c>
      <c r="G22" s="66">
        <f>D22/D$37</f>
        <v>0.22733612273361228</v>
      </c>
    </row>
    <row r="23" spans="1:7" x14ac:dyDescent="0.25">
      <c r="A23" s="39" t="s">
        <v>703</v>
      </c>
      <c r="B23" s="103" t="s">
        <v>704</v>
      </c>
      <c r="C23" s="60">
        <v>137.40847916000001</v>
      </c>
      <c r="D23" s="98">
        <v>187</v>
      </c>
      <c r="E23" s="53"/>
      <c r="F23" s="66">
        <f t="shared" ref="F23:G28" si="0">C23/C$37</f>
        <v>8.2546638939908282E-3</v>
      </c>
      <c r="G23" s="66">
        <f t="shared" si="0"/>
        <v>0.13040446304044631</v>
      </c>
    </row>
    <row r="24" spans="1:7" x14ac:dyDescent="0.25">
      <c r="A24" s="39" t="s">
        <v>705</v>
      </c>
      <c r="B24" s="103" t="s">
        <v>706</v>
      </c>
      <c r="C24" s="60">
        <v>1258.90886073</v>
      </c>
      <c r="D24" s="98">
        <v>516</v>
      </c>
      <c r="E24" s="39"/>
      <c r="F24" s="66">
        <f t="shared" si="0"/>
        <v>7.5627571035064345E-2</v>
      </c>
      <c r="G24" s="66">
        <f t="shared" si="0"/>
        <v>0.35983263598326359</v>
      </c>
    </row>
    <row r="25" spans="1:7" x14ac:dyDescent="0.25">
      <c r="A25" s="39" t="s">
        <v>707</v>
      </c>
      <c r="B25" s="103" t="s">
        <v>708</v>
      </c>
      <c r="C25" s="60">
        <v>1033.9001645799999</v>
      </c>
      <c r="D25" s="98">
        <v>149</v>
      </c>
      <c r="E25" s="64"/>
      <c r="F25" s="66">
        <f t="shared" si="0"/>
        <v>6.2110420046291553E-2</v>
      </c>
      <c r="G25" s="66">
        <f t="shared" si="0"/>
        <v>0.10390516039051603</v>
      </c>
    </row>
    <row r="26" spans="1:7" x14ac:dyDescent="0.25">
      <c r="A26" s="39" t="s">
        <v>709</v>
      </c>
      <c r="B26" s="103" t="s">
        <v>710</v>
      </c>
      <c r="C26" s="60">
        <v>4462.6561412749979</v>
      </c>
      <c r="D26" s="98">
        <v>204</v>
      </c>
      <c r="E26" s="64"/>
      <c r="F26" s="66">
        <f t="shared" si="0"/>
        <v>0.26808918012828659</v>
      </c>
      <c r="G26" s="66">
        <f t="shared" si="0"/>
        <v>0.14225941422594143</v>
      </c>
    </row>
    <row r="27" spans="1:7" x14ac:dyDescent="0.25">
      <c r="A27" s="39" t="s">
        <v>711</v>
      </c>
      <c r="B27" s="103" t="s">
        <v>712</v>
      </c>
      <c r="C27" s="60">
        <v>2130.0763551199998</v>
      </c>
      <c r="D27" s="98">
        <v>29</v>
      </c>
      <c r="E27" s="64"/>
      <c r="F27" s="66">
        <f t="shared" si="0"/>
        <v>0.12796200414661985</v>
      </c>
      <c r="G27" s="66">
        <f t="shared" si="0"/>
        <v>2.0223152022315203E-2</v>
      </c>
    </row>
    <row r="28" spans="1:7" x14ac:dyDescent="0.25">
      <c r="A28" s="39" t="s">
        <v>713</v>
      </c>
      <c r="B28" s="103" t="s">
        <v>714</v>
      </c>
      <c r="C28" s="60">
        <v>7558.3830626553899</v>
      </c>
      <c r="D28" s="98">
        <v>23</v>
      </c>
      <c r="E28" s="64"/>
      <c r="F28" s="66">
        <f t="shared" si="0"/>
        <v>0.45406158444999162</v>
      </c>
      <c r="G28" s="66">
        <f t="shared" si="0"/>
        <v>1.6039051603905161E-2</v>
      </c>
    </row>
    <row r="29" spans="1:7" x14ac:dyDescent="0.25">
      <c r="A29" s="39" t="s">
        <v>715</v>
      </c>
      <c r="B29" s="103"/>
      <c r="C29" s="60"/>
      <c r="D29" s="98"/>
      <c r="E29" s="64"/>
      <c r="F29" s="66"/>
      <c r="G29" s="66"/>
    </row>
    <row r="30" spans="1:7" x14ac:dyDescent="0.25">
      <c r="A30" s="39" t="s">
        <v>716</v>
      </c>
      <c r="B30" s="103"/>
      <c r="C30" s="60"/>
      <c r="D30" s="98"/>
      <c r="E30" s="64"/>
      <c r="F30" s="66"/>
      <c r="G30" s="66"/>
    </row>
    <row r="31" spans="1:7" x14ac:dyDescent="0.25">
      <c r="A31" s="39" t="s">
        <v>717</v>
      </c>
      <c r="B31" s="103"/>
      <c r="C31" s="60"/>
      <c r="D31" s="98"/>
      <c r="E31" s="64"/>
      <c r="F31" s="66"/>
      <c r="G31" s="66"/>
    </row>
    <row r="32" spans="1:7" x14ac:dyDescent="0.25">
      <c r="A32" s="39" t="s">
        <v>718</v>
      </c>
      <c r="B32" s="103"/>
      <c r="C32" s="60"/>
      <c r="D32" s="98"/>
      <c r="E32" s="64"/>
      <c r="F32" s="66"/>
      <c r="G32" s="66"/>
    </row>
    <row r="33" spans="1:7" x14ac:dyDescent="0.25">
      <c r="A33" s="39" t="s">
        <v>719</v>
      </c>
      <c r="B33" s="103"/>
      <c r="C33" s="60"/>
      <c r="D33" s="98"/>
      <c r="E33" s="64"/>
      <c r="F33" s="66"/>
      <c r="G33" s="66"/>
    </row>
    <row r="34" spans="1:7" x14ac:dyDescent="0.25">
      <c r="A34" s="39" t="s">
        <v>720</v>
      </c>
      <c r="B34" s="103"/>
      <c r="C34" s="60"/>
      <c r="D34" s="98"/>
      <c r="E34" s="64"/>
      <c r="F34" s="66"/>
      <c r="G34" s="66"/>
    </row>
    <row r="35" spans="1:7" x14ac:dyDescent="0.25">
      <c r="A35" s="39" t="s">
        <v>721</v>
      </c>
      <c r="B35" s="103"/>
      <c r="C35" s="60"/>
      <c r="D35" s="98"/>
      <c r="E35" s="64"/>
      <c r="F35" s="66"/>
      <c r="G35" s="66"/>
    </row>
    <row r="36" spans="1:7" x14ac:dyDescent="0.25">
      <c r="A36" s="39" t="s">
        <v>722</v>
      </c>
      <c r="B36" s="103"/>
      <c r="C36" s="60"/>
      <c r="D36" s="98"/>
      <c r="E36" s="64"/>
      <c r="F36" s="66"/>
      <c r="G36" s="66"/>
    </row>
    <row r="37" spans="1:7" x14ac:dyDescent="0.25">
      <c r="A37" s="39" t="s">
        <v>723</v>
      </c>
      <c r="B37" s="68" t="s">
        <v>262</v>
      </c>
      <c r="C37" s="69">
        <f>SUM(C22:C28)</f>
        <v>16646.162814700387</v>
      </c>
      <c r="D37" s="65">
        <f>SUM(D22:D28)</f>
        <v>1434</v>
      </c>
      <c r="E37" s="64"/>
      <c r="F37" s="70">
        <f>SUM(F22:F28)</f>
        <v>1</v>
      </c>
      <c r="G37" s="70">
        <f>SUM(G22:G28)</f>
        <v>1</v>
      </c>
    </row>
    <row r="38" spans="1:7" x14ac:dyDescent="0.25">
      <c r="A38" s="55"/>
      <c r="B38" s="56" t="s">
        <v>724</v>
      </c>
      <c r="C38" s="55" t="s">
        <v>221</v>
      </c>
      <c r="D38" s="55"/>
      <c r="E38" s="57"/>
      <c r="F38" s="55" t="s">
        <v>696</v>
      </c>
      <c r="G38" s="55"/>
    </row>
    <row r="39" spans="1:7" x14ac:dyDescent="0.25">
      <c r="A39" s="39" t="s">
        <v>725</v>
      </c>
      <c r="B39" s="53" t="s">
        <v>726</v>
      </c>
      <c r="C39" s="60">
        <f>C42-C40</f>
        <v>16568.144286690385</v>
      </c>
      <c r="D39" s="39"/>
      <c r="E39" s="100"/>
      <c r="F39" s="66">
        <f>C39/C$42</f>
        <v>0.99531312237670155</v>
      </c>
      <c r="G39" s="65"/>
    </row>
    <row r="40" spans="1:7" x14ac:dyDescent="0.25">
      <c r="A40" s="39" t="s">
        <v>727</v>
      </c>
      <c r="B40" s="53" t="s">
        <v>728</v>
      </c>
      <c r="C40" s="60">
        <v>78.018528009999997</v>
      </c>
      <c r="D40" s="39"/>
      <c r="E40" s="100"/>
      <c r="F40" s="66">
        <f t="shared" ref="F40:F41" si="1">C40/C$42</f>
        <v>4.6868776232983304E-3</v>
      </c>
      <c r="G40" s="65"/>
    </row>
    <row r="41" spans="1:7" x14ac:dyDescent="0.25">
      <c r="A41" s="39" t="s">
        <v>729</v>
      </c>
      <c r="B41" s="53" t="s">
        <v>260</v>
      </c>
      <c r="C41" s="60">
        <v>0</v>
      </c>
      <c r="D41" s="39"/>
      <c r="E41" s="64"/>
      <c r="F41" s="66">
        <f t="shared" si="1"/>
        <v>0</v>
      </c>
      <c r="G41" s="65"/>
    </row>
    <row r="42" spans="1:7" x14ac:dyDescent="0.25">
      <c r="A42" s="39" t="s">
        <v>730</v>
      </c>
      <c r="B42" s="68" t="s">
        <v>262</v>
      </c>
      <c r="C42" s="69">
        <f>C37</f>
        <v>16646.162814700387</v>
      </c>
      <c r="D42" s="53"/>
      <c r="E42" s="64"/>
      <c r="F42" s="70">
        <f>SUM(F39:F41)</f>
        <v>0.99999999999999989</v>
      </c>
      <c r="G42" s="65"/>
    </row>
    <row r="43" spans="1:7" hidden="1" outlineLevel="1" x14ac:dyDescent="0.25">
      <c r="A43" s="39" t="s">
        <v>731</v>
      </c>
      <c r="B43" s="68"/>
      <c r="C43" s="53"/>
      <c r="D43" s="53"/>
      <c r="E43" s="64"/>
      <c r="F43" s="73"/>
      <c r="G43" s="65"/>
    </row>
    <row r="44" spans="1:7" hidden="1" outlineLevel="1" x14ac:dyDescent="0.25">
      <c r="A44" s="39" t="s">
        <v>732</v>
      </c>
      <c r="B44" s="68"/>
      <c r="C44" s="53"/>
      <c r="D44" s="53"/>
      <c r="E44" s="64"/>
      <c r="F44" s="73"/>
      <c r="G44" s="65"/>
    </row>
    <row r="45" spans="1:7" hidden="1" outlineLevel="1" x14ac:dyDescent="0.25">
      <c r="A45" s="39" t="s">
        <v>733</v>
      </c>
      <c r="B45" s="53"/>
      <c r="C45" s="39"/>
      <c r="D45" s="39"/>
      <c r="E45" s="64"/>
      <c r="F45" s="67"/>
      <c r="G45" s="65"/>
    </row>
    <row r="46" spans="1:7" hidden="1" outlineLevel="1" x14ac:dyDescent="0.25">
      <c r="A46" s="39" t="s">
        <v>734</v>
      </c>
      <c r="B46" s="53"/>
      <c r="C46" s="39"/>
      <c r="D46" s="39"/>
      <c r="E46" s="64"/>
      <c r="F46" s="67"/>
      <c r="G46" s="65"/>
    </row>
    <row r="47" spans="1:7" hidden="1" outlineLevel="1" x14ac:dyDescent="0.25">
      <c r="A47" s="39" t="s">
        <v>735</v>
      </c>
      <c r="B47" s="53"/>
      <c r="C47" s="39"/>
      <c r="D47" s="39"/>
      <c r="E47" s="64"/>
      <c r="F47" s="67"/>
      <c r="G47" s="65"/>
    </row>
    <row r="48" spans="1:7" collapsed="1" x14ac:dyDescent="0.25">
      <c r="A48" s="55"/>
      <c r="B48" s="56" t="s">
        <v>736</v>
      </c>
      <c r="C48" s="55" t="s">
        <v>696</v>
      </c>
      <c r="D48" s="55"/>
      <c r="E48" s="57"/>
      <c r="F48" s="58"/>
      <c r="G48" s="58"/>
    </row>
    <row r="49" spans="1:7" x14ac:dyDescent="0.25">
      <c r="A49" s="39" t="s">
        <v>737</v>
      </c>
      <c r="B49" s="400" t="s">
        <v>738</v>
      </c>
      <c r="C49" s="401">
        <f>SUM(C50:C76)</f>
        <v>0.88001538573804317</v>
      </c>
      <c r="D49" s="39"/>
      <c r="E49" s="39"/>
      <c r="F49" s="39"/>
      <c r="G49" s="39"/>
    </row>
    <row r="50" spans="1:7" x14ac:dyDescent="0.25">
      <c r="A50" s="39" t="s">
        <v>739</v>
      </c>
      <c r="B50" s="39" t="s">
        <v>740</v>
      </c>
      <c r="C50" s="63">
        <v>2.1605735956900969E-3</v>
      </c>
      <c r="D50" s="39"/>
      <c r="E50" s="39"/>
      <c r="F50" s="39"/>
      <c r="G50" s="39"/>
    </row>
    <row r="51" spans="1:7" x14ac:dyDescent="0.25">
      <c r="A51" s="39" t="s">
        <v>741</v>
      </c>
      <c r="B51" s="39" t="s">
        <v>742</v>
      </c>
      <c r="C51" s="63">
        <v>1.0170911216383595E-2</v>
      </c>
      <c r="D51" s="39"/>
      <c r="E51" s="39"/>
      <c r="F51" s="39"/>
      <c r="G51" s="39"/>
    </row>
    <row r="52" spans="1:7" x14ac:dyDescent="0.25">
      <c r="A52" s="39" t="s">
        <v>743</v>
      </c>
      <c r="B52" s="39" t="s">
        <v>744</v>
      </c>
      <c r="C52" s="63">
        <v>0</v>
      </c>
      <c r="D52" s="39"/>
      <c r="E52" s="39"/>
      <c r="F52" s="39"/>
      <c r="G52" s="39"/>
    </row>
    <row r="53" spans="1:7" x14ac:dyDescent="0.25">
      <c r="A53" s="39" t="s">
        <v>745</v>
      </c>
      <c r="B53" s="39" t="s">
        <v>746</v>
      </c>
      <c r="C53" s="63">
        <v>0</v>
      </c>
      <c r="D53" s="39"/>
      <c r="E53" s="39"/>
      <c r="F53" s="39"/>
      <c r="G53" s="39"/>
    </row>
    <row r="54" spans="1:7" x14ac:dyDescent="0.25">
      <c r="A54" s="39" t="s">
        <v>747</v>
      </c>
      <c r="B54" s="39" t="s">
        <v>748</v>
      </c>
      <c r="C54" s="63">
        <v>0</v>
      </c>
      <c r="D54" s="39"/>
      <c r="E54" s="39"/>
      <c r="F54" s="39"/>
      <c r="G54" s="39"/>
    </row>
    <row r="55" spans="1:7" x14ac:dyDescent="0.25">
      <c r="A55" s="39" t="s">
        <v>749</v>
      </c>
      <c r="B55" s="39" t="s">
        <v>750</v>
      </c>
      <c r="C55" s="63">
        <v>0</v>
      </c>
      <c r="D55" s="39"/>
      <c r="E55" s="39"/>
      <c r="F55" s="39"/>
      <c r="G55" s="39"/>
    </row>
    <row r="56" spans="1:7" x14ac:dyDescent="0.25">
      <c r="A56" s="39" t="s">
        <v>751</v>
      </c>
      <c r="B56" s="39" t="s">
        <v>752</v>
      </c>
      <c r="C56" s="63">
        <v>2.1140417324096803E-3</v>
      </c>
      <c r="D56" s="39"/>
      <c r="E56" s="39"/>
      <c r="F56" s="39"/>
      <c r="G56" s="39"/>
    </row>
    <row r="57" spans="1:7" x14ac:dyDescent="0.25">
      <c r="A57" s="39" t="s">
        <v>753</v>
      </c>
      <c r="B57" s="39" t="s">
        <v>754</v>
      </c>
      <c r="C57" s="63">
        <v>0</v>
      </c>
      <c r="D57" s="39"/>
      <c r="E57" s="39"/>
      <c r="F57" s="39"/>
      <c r="G57" s="39"/>
    </row>
    <row r="58" spans="1:7" x14ac:dyDescent="0.25">
      <c r="A58" s="39" t="s">
        <v>755</v>
      </c>
      <c r="B58" s="39" t="s">
        <v>756</v>
      </c>
      <c r="C58" s="63">
        <v>1.0247555760980361E-3</v>
      </c>
      <c r="D58" s="39"/>
      <c r="E58" s="39"/>
      <c r="F58" s="39"/>
      <c r="G58" s="39"/>
    </row>
    <row r="59" spans="1:7" x14ac:dyDescent="0.25">
      <c r="A59" s="39" t="s">
        <v>757</v>
      </c>
      <c r="B59" s="39" t="s">
        <v>163</v>
      </c>
      <c r="C59" s="63">
        <v>0.8265521366662345</v>
      </c>
      <c r="D59" s="39"/>
      <c r="E59" s="39"/>
      <c r="F59" s="39"/>
      <c r="G59" s="39"/>
    </row>
    <row r="60" spans="1:7" x14ac:dyDescent="0.25">
      <c r="A60" s="39" t="s">
        <v>758</v>
      </c>
      <c r="B60" s="39" t="s">
        <v>759</v>
      </c>
      <c r="C60" s="63">
        <v>2.9436414421817079E-2</v>
      </c>
      <c r="D60" s="39"/>
      <c r="E60" s="39"/>
      <c r="F60" s="39"/>
      <c r="G60" s="39"/>
    </row>
    <row r="61" spans="1:7" x14ac:dyDescent="0.25">
      <c r="A61" s="39" t="s">
        <v>760</v>
      </c>
      <c r="B61" s="39" t="s">
        <v>761</v>
      </c>
      <c r="C61" s="63">
        <v>0</v>
      </c>
      <c r="D61" s="39"/>
      <c r="E61" s="39"/>
      <c r="F61" s="39"/>
      <c r="G61" s="39"/>
    </row>
    <row r="62" spans="1:7" x14ac:dyDescent="0.25">
      <c r="A62" s="39" t="s">
        <v>762</v>
      </c>
      <c r="B62" s="39" t="s">
        <v>763</v>
      </c>
      <c r="C62" s="63">
        <v>0</v>
      </c>
      <c r="D62" s="39"/>
      <c r="E62" s="39"/>
      <c r="F62" s="39"/>
      <c r="G62" s="39"/>
    </row>
    <row r="63" spans="1:7" x14ac:dyDescent="0.25">
      <c r="A63" s="39" t="s">
        <v>764</v>
      </c>
      <c r="B63" s="39" t="s">
        <v>765</v>
      </c>
      <c r="C63" s="63">
        <v>0</v>
      </c>
      <c r="D63" s="39"/>
      <c r="E63" s="39"/>
      <c r="F63" s="39"/>
      <c r="G63" s="39"/>
    </row>
    <row r="64" spans="1:7" x14ac:dyDescent="0.25">
      <c r="A64" s="39" t="s">
        <v>766</v>
      </c>
      <c r="B64" s="39" t="s">
        <v>767</v>
      </c>
      <c r="C64" s="63">
        <v>0</v>
      </c>
      <c r="D64" s="39"/>
      <c r="E64" s="39"/>
      <c r="F64" s="39"/>
      <c r="G64" s="39"/>
    </row>
    <row r="65" spans="1:7" x14ac:dyDescent="0.25">
      <c r="A65" s="39" t="s">
        <v>768</v>
      </c>
      <c r="B65" s="39" t="s">
        <v>769</v>
      </c>
      <c r="C65" s="63">
        <v>0</v>
      </c>
      <c r="D65" s="39"/>
      <c r="E65" s="39"/>
      <c r="F65" s="39"/>
      <c r="G65" s="39"/>
    </row>
    <row r="66" spans="1:7" x14ac:dyDescent="0.25">
      <c r="A66" s="39" t="s">
        <v>770</v>
      </c>
      <c r="B66" s="39" t="s">
        <v>771</v>
      </c>
      <c r="C66" s="63">
        <v>0</v>
      </c>
      <c r="D66" s="39"/>
      <c r="E66" s="39"/>
      <c r="F66" s="39"/>
      <c r="G66" s="39"/>
    </row>
    <row r="67" spans="1:7" x14ac:dyDescent="0.25">
      <c r="A67" s="39" t="s">
        <v>772</v>
      </c>
      <c r="B67" s="39" t="s">
        <v>773</v>
      </c>
      <c r="C67" s="63">
        <v>0</v>
      </c>
      <c r="D67" s="39"/>
      <c r="E67" s="39"/>
      <c r="F67" s="39"/>
      <c r="G67" s="39"/>
    </row>
    <row r="68" spans="1:7" x14ac:dyDescent="0.25">
      <c r="A68" s="39" t="s">
        <v>774</v>
      </c>
      <c r="B68" s="39" t="s">
        <v>775</v>
      </c>
      <c r="C68" s="63">
        <v>0</v>
      </c>
      <c r="D68" s="39"/>
      <c r="E68" s="39"/>
      <c r="F68" s="39"/>
      <c r="G68" s="39"/>
    </row>
    <row r="69" spans="1:7" x14ac:dyDescent="0.25">
      <c r="A69" s="39" t="s">
        <v>776</v>
      </c>
      <c r="B69" s="39" t="s">
        <v>777</v>
      </c>
      <c r="C69" s="63">
        <v>0</v>
      </c>
      <c r="D69" s="39"/>
      <c r="E69" s="39"/>
      <c r="F69" s="39"/>
      <c r="G69" s="39"/>
    </row>
    <row r="70" spans="1:7" x14ac:dyDescent="0.25">
      <c r="A70" s="39" t="s">
        <v>778</v>
      </c>
      <c r="B70" s="39" t="s">
        <v>779</v>
      </c>
      <c r="C70" s="63">
        <v>0</v>
      </c>
      <c r="D70" s="39"/>
      <c r="E70" s="39"/>
      <c r="F70" s="39"/>
      <c r="G70" s="39"/>
    </row>
    <row r="71" spans="1:7" x14ac:dyDescent="0.25">
      <c r="A71" s="39" t="s">
        <v>780</v>
      </c>
      <c r="B71" s="39" t="s">
        <v>781</v>
      </c>
      <c r="C71" s="63">
        <v>0</v>
      </c>
      <c r="D71" s="39"/>
      <c r="E71" s="39"/>
      <c r="F71" s="39"/>
      <c r="G71" s="39"/>
    </row>
    <row r="72" spans="1:7" x14ac:dyDescent="0.25">
      <c r="A72" s="39" t="s">
        <v>782</v>
      </c>
      <c r="B72" s="39" t="s">
        <v>783</v>
      </c>
      <c r="C72" s="63">
        <v>0</v>
      </c>
      <c r="D72" s="39"/>
      <c r="E72" s="39"/>
      <c r="F72" s="39"/>
      <c r="G72" s="39"/>
    </row>
    <row r="73" spans="1:7" x14ac:dyDescent="0.25">
      <c r="A73" s="39" t="s">
        <v>784</v>
      </c>
      <c r="B73" s="39" t="s">
        <v>785</v>
      </c>
      <c r="C73" s="63">
        <v>0</v>
      </c>
      <c r="D73" s="39"/>
      <c r="E73" s="39"/>
      <c r="F73" s="39"/>
      <c r="G73" s="39"/>
    </row>
    <row r="74" spans="1:7" x14ac:dyDescent="0.25">
      <c r="A74" s="39" t="s">
        <v>786</v>
      </c>
      <c r="B74" s="39" t="s">
        <v>787</v>
      </c>
      <c r="C74" s="63">
        <v>0</v>
      </c>
      <c r="D74" s="39"/>
      <c r="E74" s="39"/>
      <c r="F74" s="39"/>
      <c r="G74" s="39"/>
    </row>
    <row r="75" spans="1:7" x14ac:dyDescent="0.25">
      <c r="A75" s="39" t="s">
        <v>788</v>
      </c>
      <c r="B75" s="39" t="s">
        <v>789</v>
      </c>
      <c r="C75" s="63">
        <v>8.5565525294100889E-3</v>
      </c>
      <c r="D75" s="39"/>
      <c r="E75" s="39"/>
      <c r="F75" s="39"/>
      <c r="G75" s="39"/>
    </row>
    <row r="76" spans="1:7" x14ac:dyDescent="0.25">
      <c r="A76" s="39" t="s">
        <v>790</v>
      </c>
      <c r="B76" s="39" t="s">
        <v>791</v>
      </c>
      <c r="C76" s="63">
        <v>0</v>
      </c>
      <c r="D76" s="39"/>
      <c r="E76" s="39"/>
      <c r="F76" s="39"/>
      <c r="G76" s="39"/>
    </row>
    <row r="77" spans="1:7" x14ac:dyDescent="0.25">
      <c r="A77" s="39" t="s">
        <v>792</v>
      </c>
      <c r="B77" s="402" t="s">
        <v>459</v>
      </c>
      <c r="C77" s="401">
        <f>SUM(C78:C80)</f>
        <v>9.7789658719883211E-4</v>
      </c>
      <c r="D77" s="39"/>
      <c r="E77" s="39"/>
      <c r="F77" s="39"/>
      <c r="G77" s="39"/>
    </row>
    <row r="78" spans="1:7" x14ac:dyDescent="0.25">
      <c r="A78" s="39" t="s">
        <v>793</v>
      </c>
      <c r="B78" s="39" t="s">
        <v>794</v>
      </c>
      <c r="C78" s="63">
        <v>0</v>
      </c>
      <c r="D78" s="39"/>
      <c r="E78" s="39"/>
      <c r="F78" s="39"/>
      <c r="G78" s="39"/>
    </row>
    <row r="79" spans="1:7" x14ac:dyDescent="0.25">
      <c r="A79" s="39" t="s">
        <v>795</v>
      </c>
      <c r="B79" s="39" t="s">
        <v>796</v>
      </c>
      <c r="C79" s="63">
        <v>0</v>
      </c>
      <c r="D79" s="39"/>
      <c r="E79" s="39"/>
      <c r="F79" s="39"/>
      <c r="G79" s="39"/>
    </row>
    <row r="80" spans="1:7" x14ac:dyDescent="0.25">
      <c r="A80" s="39" t="s">
        <v>797</v>
      </c>
      <c r="B80" s="39" t="s">
        <v>798</v>
      </c>
      <c r="C80" s="63">
        <v>9.7789658719883211E-4</v>
      </c>
      <c r="D80" s="39"/>
      <c r="E80" s="39"/>
      <c r="F80" s="39"/>
      <c r="G80" s="39"/>
    </row>
    <row r="81" spans="1:7" x14ac:dyDescent="0.25">
      <c r="A81" s="39" t="s">
        <v>799</v>
      </c>
      <c r="B81" s="402" t="s">
        <v>260</v>
      </c>
      <c r="C81" s="401">
        <f>SUM(C82:C92)</f>
        <v>0.11900671767475815</v>
      </c>
      <c r="D81" s="39"/>
      <c r="E81" s="39"/>
      <c r="F81" s="39"/>
      <c r="G81" s="39"/>
    </row>
    <row r="82" spans="1:7" x14ac:dyDescent="0.25">
      <c r="A82" s="39" t="s">
        <v>800</v>
      </c>
      <c r="B82" s="53" t="s">
        <v>461</v>
      </c>
      <c r="C82" s="63">
        <v>0</v>
      </c>
      <c r="D82" s="39"/>
      <c r="E82" s="39"/>
      <c r="F82" s="39"/>
      <c r="G82" s="39"/>
    </row>
    <row r="83" spans="1:7" x14ac:dyDescent="0.25">
      <c r="A83" s="39" t="s">
        <v>801</v>
      </c>
      <c r="B83" s="39" t="s">
        <v>802</v>
      </c>
      <c r="C83" s="63">
        <v>3.3589174752420112E-2</v>
      </c>
      <c r="D83" s="39"/>
      <c r="E83" s="39"/>
      <c r="F83" s="39"/>
      <c r="G83" s="39"/>
    </row>
    <row r="84" spans="1:7" x14ac:dyDescent="0.25">
      <c r="A84" s="39" t="s">
        <v>803</v>
      </c>
      <c r="B84" s="53" t="s">
        <v>463</v>
      </c>
      <c r="C84" s="63">
        <v>0</v>
      </c>
      <c r="D84" s="39"/>
      <c r="E84" s="39"/>
      <c r="F84" s="39"/>
      <c r="G84" s="39"/>
    </row>
    <row r="85" spans="1:7" x14ac:dyDescent="0.25">
      <c r="A85" s="39" t="s">
        <v>804</v>
      </c>
      <c r="B85" s="53" t="s">
        <v>465</v>
      </c>
      <c r="C85" s="63">
        <v>0</v>
      </c>
      <c r="D85" s="39"/>
      <c r="E85" s="39"/>
      <c r="F85" s="39"/>
      <c r="G85" s="39"/>
    </row>
    <row r="86" spans="1:7" x14ac:dyDescent="0.25">
      <c r="A86" s="39" t="s">
        <v>805</v>
      </c>
      <c r="B86" s="53" t="s">
        <v>467</v>
      </c>
      <c r="C86" s="63">
        <v>0</v>
      </c>
      <c r="D86" s="39"/>
      <c r="E86" s="39"/>
      <c r="F86" s="39"/>
      <c r="G86" s="39"/>
    </row>
    <row r="87" spans="1:7" x14ac:dyDescent="0.25">
      <c r="A87" s="39" t="s">
        <v>806</v>
      </c>
      <c r="B87" s="53" t="s">
        <v>469</v>
      </c>
      <c r="C87" s="63">
        <v>0</v>
      </c>
      <c r="D87" s="39"/>
      <c r="E87" s="39"/>
      <c r="F87" s="39"/>
      <c r="G87" s="39"/>
    </row>
    <row r="88" spans="1:7" x14ac:dyDescent="0.25">
      <c r="A88" s="39" t="s">
        <v>807</v>
      </c>
      <c r="B88" s="53" t="s">
        <v>471</v>
      </c>
      <c r="C88" s="63">
        <v>3.1072224495740954E-2</v>
      </c>
      <c r="D88" s="39"/>
      <c r="E88" s="39"/>
      <c r="F88" s="39"/>
      <c r="G88" s="39"/>
    </row>
    <row r="89" spans="1:7" x14ac:dyDescent="0.25">
      <c r="A89" s="39" t="s">
        <v>808</v>
      </c>
      <c r="B89" s="53" t="s">
        <v>473</v>
      </c>
      <c r="C89" s="63">
        <v>0</v>
      </c>
      <c r="D89" s="39"/>
      <c r="E89" s="39"/>
      <c r="F89" s="39"/>
      <c r="G89" s="39"/>
    </row>
    <row r="90" spans="1:7" x14ac:dyDescent="0.25">
      <c r="A90" s="39" t="s">
        <v>809</v>
      </c>
      <c r="B90" s="53" t="s">
        <v>475</v>
      </c>
      <c r="C90" s="63">
        <v>0</v>
      </c>
      <c r="D90" s="39"/>
      <c r="E90" s="39"/>
      <c r="F90" s="39"/>
      <c r="G90" s="39"/>
    </row>
    <row r="91" spans="1:7" x14ac:dyDescent="0.25">
      <c r="A91" s="39" t="s">
        <v>810</v>
      </c>
      <c r="B91" s="53" t="s">
        <v>477</v>
      </c>
      <c r="C91" s="63">
        <v>2.96517826477167E-3</v>
      </c>
      <c r="D91" s="39"/>
      <c r="E91" s="39"/>
      <c r="F91" s="39"/>
      <c r="G91" s="39"/>
    </row>
    <row r="92" spans="1:7" x14ac:dyDescent="0.25">
      <c r="A92" s="39" t="s">
        <v>811</v>
      </c>
      <c r="B92" s="53" t="s">
        <v>260</v>
      </c>
      <c r="C92" s="386">
        <f>SUM(C93:C102)</f>
        <v>5.1380140161825398E-2</v>
      </c>
      <c r="D92" s="39"/>
      <c r="E92" s="39"/>
      <c r="F92" s="39"/>
      <c r="G92" s="39"/>
    </row>
    <row r="93" spans="1:7" outlineLevel="1" x14ac:dyDescent="0.25">
      <c r="A93" s="39" t="s">
        <v>812</v>
      </c>
      <c r="B93" s="71" t="s">
        <v>813</v>
      </c>
      <c r="C93" s="63">
        <v>3.7218296362495538E-2</v>
      </c>
      <c r="D93" s="39"/>
      <c r="E93" s="39"/>
      <c r="F93" s="39"/>
      <c r="G93" s="39"/>
    </row>
    <row r="94" spans="1:7" outlineLevel="1" x14ac:dyDescent="0.25">
      <c r="A94" s="39" t="s">
        <v>814</v>
      </c>
      <c r="B94" s="71" t="s">
        <v>815</v>
      </c>
      <c r="C94" s="63">
        <v>1.4161843799329861E-2</v>
      </c>
      <c r="D94" s="39"/>
      <c r="E94" s="39"/>
      <c r="F94" s="39"/>
      <c r="G94" s="39"/>
    </row>
    <row r="95" spans="1:7" outlineLevel="1" x14ac:dyDescent="0.25">
      <c r="A95" s="39" t="s">
        <v>816</v>
      </c>
      <c r="B95" s="71"/>
      <c r="C95" s="63"/>
      <c r="D95" s="39"/>
      <c r="E95" s="39"/>
      <c r="F95" s="39"/>
      <c r="G95" s="39"/>
    </row>
    <row r="96" spans="1:7" outlineLevel="1" x14ac:dyDescent="0.25">
      <c r="A96" s="39" t="s">
        <v>817</v>
      </c>
      <c r="B96" s="71"/>
      <c r="C96" s="63"/>
      <c r="D96" s="39"/>
      <c r="E96" s="39"/>
      <c r="F96" s="39"/>
      <c r="G96" s="39"/>
    </row>
    <row r="97" spans="1:7" outlineLevel="1" x14ac:dyDescent="0.25">
      <c r="A97" s="39" t="s">
        <v>818</v>
      </c>
      <c r="B97" s="71"/>
      <c r="C97" s="63"/>
      <c r="D97" s="39"/>
      <c r="E97" s="39"/>
      <c r="F97" s="39"/>
      <c r="G97" s="39"/>
    </row>
    <row r="98" spans="1:7" outlineLevel="1" x14ac:dyDescent="0.25">
      <c r="A98" s="39" t="s">
        <v>819</v>
      </c>
      <c r="B98" s="71"/>
      <c r="C98" s="63"/>
      <c r="D98" s="39"/>
      <c r="E98" s="39"/>
      <c r="F98" s="39"/>
      <c r="G98" s="39"/>
    </row>
    <row r="99" spans="1:7" outlineLevel="1" x14ac:dyDescent="0.25">
      <c r="A99" s="39" t="s">
        <v>820</v>
      </c>
      <c r="B99" s="71"/>
      <c r="C99" s="63"/>
      <c r="D99" s="39"/>
      <c r="E99" s="39"/>
      <c r="F99" s="39"/>
      <c r="G99" s="39"/>
    </row>
    <row r="100" spans="1:7" outlineLevel="1" x14ac:dyDescent="0.25">
      <c r="A100" s="39" t="s">
        <v>821</v>
      </c>
      <c r="B100" s="71"/>
      <c r="C100" s="63"/>
      <c r="D100" s="39"/>
      <c r="E100" s="39"/>
      <c r="F100" s="39"/>
      <c r="G100" s="39"/>
    </row>
    <row r="101" spans="1:7" outlineLevel="1" x14ac:dyDescent="0.25">
      <c r="A101" s="39" t="s">
        <v>822</v>
      </c>
      <c r="B101" s="71"/>
      <c r="C101" s="63"/>
      <c r="D101" s="39"/>
      <c r="E101" s="39"/>
      <c r="F101" s="39"/>
      <c r="G101" s="39"/>
    </row>
    <row r="102" spans="1:7" outlineLevel="1" x14ac:dyDescent="0.25">
      <c r="A102" s="39" t="s">
        <v>823</v>
      </c>
      <c r="B102" s="71"/>
      <c r="C102" s="63"/>
      <c r="D102" s="39"/>
      <c r="E102" s="39"/>
      <c r="F102" s="39"/>
      <c r="G102" s="39"/>
    </row>
    <row r="103" spans="1:7" x14ac:dyDescent="0.25">
      <c r="A103" s="55"/>
      <c r="B103" s="101" t="s">
        <v>824</v>
      </c>
      <c r="C103" s="102" t="s">
        <v>696</v>
      </c>
      <c r="D103" s="55"/>
      <c r="E103" s="57"/>
      <c r="F103" s="55"/>
      <c r="G103" s="58"/>
    </row>
    <row r="104" spans="1:7" x14ac:dyDescent="0.25">
      <c r="A104" s="39" t="s">
        <v>825</v>
      </c>
      <c r="B104" s="53" t="s">
        <v>826</v>
      </c>
      <c r="C104" s="63">
        <v>9.904648632351222E-2</v>
      </c>
      <c r="D104" s="39"/>
      <c r="E104" s="39"/>
      <c r="F104" s="39"/>
      <c r="G104" s="39"/>
    </row>
    <row r="105" spans="1:7" x14ac:dyDescent="0.25">
      <c r="A105" s="39" t="s">
        <v>827</v>
      </c>
      <c r="B105" s="53" t="s">
        <v>828</v>
      </c>
      <c r="C105" s="63">
        <v>2.0449239218383514E-2</v>
      </c>
      <c r="D105" s="39"/>
      <c r="E105" s="39"/>
      <c r="F105" s="39"/>
      <c r="G105" s="39"/>
    </row>
    <row r="106" spans="1:7" x14ac:dyDescent="0.25">
      <c r="A106" s="39" t="s">
        <v>829</v>
      </c>
      <c r="B106" s="53" t="s">
        <v>830</v>
      </c>
      <c r="C106" s="63">
        <v>1.7641462808476987E-2</v>
      </c>
      <c r="D106" s="39"/>
      <c r="E106" s="39"/>
      <c r="F106" s="39"/>
      <c r="G106" s="39"/>
    </row>
    <row r="107" spans="1:7" x14ac:dyDescent="0.25">
      <c r="A107" s="39" t="s">
        <v>831</v>
      </c>
      <c r="B107" s="53" t="s">
        <v>832</v>
      </c>
      <c r="C107" s="63">
        <v>2.8978667709311665E-2</v>
      </c>
      <c r="D107" s="39"/>
      <c r="E107" s="39"/>
      <c r="F107" s="39"/>
      <c r="G107" s="39"/>
    </row>
    <row r="108" spans="1:7" x14ac:dyDescent="0.25">
      <c r="A108" s="39" t="s">
        <v>833</v>
      </c>
      <c r="B108" s="53" t="s">
        <v>834</v>
      </c>
      <c r="C108" s="63">
        <v>3.0322853914476968E-3</v>
      </c>
      <c r="D108" s="39"/>
      <c r="E108" s="39"/>
      <c r="F108" s="39"/>
      <c r="G108" s="39"/>
    </row>
    <row r="109" spans="1:7" x14ac:dyDescent="0.25">
      <c r="A109" s="39" t="s">
        <v>835</v>
      </c>
      <c r="B109" s="53" t="s">
        <v>836</v>
      </c>
      <c r="C109" s="63">
        <v>7.7645803816831101E-4</v>
      </c>
      <c r="D109" s="39"/>
      <c r="E109" s="39"/>
      <c r="F109" s="39"/>
      <c r="G109" s="39"/>
    </row>
    <row r="110" spans="1:7" x14ac:dyDescent="0.25">
      <c r="A110" s="39" t="s">
        <v>837</v>
      </c>
      <c r="B110" s="53" t="s">
        <v>838</v>
      </c>
      <c r="C110" s="63">
        <v>5.2200552180552431E-2</v>
      </c>
      <c r="D110" s="39"/>
      <c r="E110" s="39"/>
      <c r="F110" s="39"/>
      <c r="G110" s="39"/>
    </row>
    <row r="111" spans="1:7" x14ac:dyDescent="0.25">
      <c r="A111" s="39" t="s">
        <v>839</v>
      </c>
      <c r="B111" s="53" t="s">
        <v>840</v>
      </c>
      <c r="C111" s="63">
        <v>8.6142355950269034E-2</v>
      </c>
      <c r="D111" s="39"/>
      <c r="E111" s="39"/>
      <c r="F111" s="39"/>
      <c r="G111" s="39"/>
    </row>
    <row r="112" spans="1:7" x14ac:dyDescent="0.25">
      <c r="A112" s="39" t="s">
        <v>841</v>
      </c>
      <c r="B112" s="53" t="s">
        <v>842</v>
      </c>
      <c r="C112" s="63">
        <v>0.32075208626397994</v>
      </c>
      <c r="D112" s="39"/>
      <c r="E112" s="39"/>
      <c r="F112" s="39"/>
      <c r="G112" s="39"/>
    </row>
    <row r="113" spans="1:7" x14ac:dyDescent="0.25">
      <c r="A113" s="39" t="s">
        <v>843</v>
      </c>
      <c r="B113" s="53" t="s">
        <v>844</v>
      </c>
      <c r="C113" s="63">
        <v>3.4224889509138837E-2</v>
      </c>
      <c r="D113" s="39"/>
      <c r="E113" s="39"/>
      <c r="F113" s="39"/>
      <c r="G113" s="39"/>
    </row>
    <row r="114" spans="1:7" x14ac:dyDescent="0.25">
      <c r="A114" s="39" t="s">
        <v>845</v>
      </c>
      <c r="B114" s="53" t="s">
        <v>846</v>
      </c>
      <c r="C114" s="63">
        <v>8.9979395000413673E-2</v>
      </c>
      <c r="D114" s="39"/>
      <c r="E114" s="39"/>
      <c r="F114" s="39"/>
      <c r="G114" s="39"/>
    </row>
    <row r="115" spans="1:7" x14ac:dyDescent="0.25">
      <c r="A115" s="39" t="s">
        <v>847</v>
      </c>
      <c r="B115" s="53" t="s">
        <v>848</v>
      </c>
      <c r="C115" s="63">
        <v>9.8920025395788924E-2</v>
      </c>
      <c r="D115" s="39"/>
      <c r="E115" s="39"/>
      <c r="F115" s="39"/>
      <c r="G115" s="39"/>
    </row>
    <row r="116" spans="1:7" x14ac:dyDescent="0.25">
      <c r="A116" s="39" t="s">
        <v>849</v>
      </c>
      <c r="B116" s="53" t="s">
        <v>850</v>
      </c>
      <c r="C116" s="63">
        <v>2.9111287853828119E-2</v>
      </c>
      <c r="D116" s="39"/>
      <c r="E116" s="39"/>
      <c r="F116" s="39"/>
      <c r="G116" s="39"/>
    </row>
    <row r="117" spans="1:7" x14ac:dyDescent="0.25">
      <c r="A117" s="39" t="s">
        <v>851</v>
      </c>
      <c r="B117" s="53" t="s">
        <v>852</v>
      </c>
      <c r="C117" s="63">
        <v>0.1074064247588523</v>
      </c>
      <c r="D117" s="39"/>
      <c r="E117" s="39"/>
      <c r="F117" s="39"/>
      <c r="G117" s="39"/>
    </row>
    <row r="118" spans="1:7" x14ac:dyDescent="0.25">
      <c r="A118" s="39" t="s">
        <v>853</v>
      </c>
      <c r="B118" s="53" t="s">
        <v>854</v>
      </c>
      <c r="C118" s="63">
        <v>1.133838359787635E-2</v>
      </c>
      <c r="D118" s="39"/>
      <c r="E118" s="39"/>
      <c r="F118" s="39"/>
      <c r="G118" s="39"/>
    </row>
    <row r="119" spans="1:7" x14ac:dyDescent="0.25">
      <c r="A119" s="39" t="s">
        <v>855</v>
      </c>
      <c r="B119" s="53"/>
      <c r="C119" s="63"/>
      <c r="D119" s="39"/>
      <c r="E119" s="39"/>
      <c r="F119" s="39"/>
      <c r="G119" s="39"/>
    </row>
    <row r="120" spans="1:7" x14ac:dyDescent="0.25">
      <c r="A120" s="39" t="s">
        <v>856</v>
      </c>
      <c r="B120" s="53"/>
      <c r="C120" s="63"/>
      <c r="D120" s="39"/>
      <c r="E120" s="39"/>
      <c r="F120" s="39"/>
      <c r="G120" s="39"/>
    </row>
    <row r="121" spans="1:7" x14ac:dyDescent="0.25">
      <c r="A121" s="39" t="s">
        <v>857</v>
      </c>
      <c r="B121" s="53"/>
      <c r="C121" s="63"/>
      <c r="D121" s="39"/>
      <c r="E121" s="39"/>
      <c r="F121" s="39"/>
      <c r="G121" s="39"/>
    </row>
    <row r="122" spans="1:7" x14ac:dyDescent="0.25">
      <c r="A122" s="39" t="s">
        <v>858</v>
      </c>
      <c r="B122" s="53"/>
      <c r="C122" s="63"/>
      <c r="D122" s="39"/>
      <c r="E122" s="39"/>
      <c r="F122" s="39"/>
      <c r="G122" s="39"/>
    </row>
    <row r="123" spans="1:7" x14ac:dyDescent="0.25">
      <c r="A123" s="39" t="s">
        <v>859</v>
      </c>
      <c r="B123" s="53"/>
      <c r="C123" s="63"/>
      <c r="D123" s="39"/>
      <c r="E123" s="39"/>
      <c r="F123" s="39"/>
      <c r="G123" s="39"/>
    </row>
    <row r="124" spans="1:7" x14ac:dyDescent="0.25">
      <c r="A124" s="39" t="s">
        <v>860</v>
      </c>
      <c r="B124" s="53"/>
      <c r="C124" s="63"/>
      <c r="D124" s="39"/>
      <c r="E124" s="39"/>
      <c r="F124" s="39"/>
      <c r="G124" s="39"/>
    </row>
    <row r="125" spans="1:7" x14ac:dyDescent="0.25">
      <c r="A125" s="39" t="s">
        <v>861</v>
      </c>
      <c r="B125" s="53"/>
      <c r="C125" s="63"/>
      <c r="D125" s="39"/>
      <c r="E125" s="39"/>
      <c r="F125" s="39"/>
      <c r="G125" s="39"/>
    </row>
    <row r="126" spans="1:7" x14ac:dyDescent="0.25">
      <c r="A126" s="39" t="s">
        <v>862</v>
      </c>
      <c r="B126" s="53"/>
      <c r="C126" s="63"/>
      <c r="D126" s="39"/>
      <c r="E126" s="39"/>
      <c r="F126" s="39"/>
      <c r="G126" s="39"/>
    </row>
    <row r="127" spans="1:7" x14ac:dyDescent="0.25">
      <c r="A127" s="39" t="s">
        <v>863</v>
      </c>
      <c r="B127" s="53"/>
      <c r="C127" s="63"/>
      <c r="D127" s="39"/>
      <c r="E127" s="39"/>
      <c r="F127" s="39"/>
      <c r="G127" s="39"/>
    </row>
    <row r="128" spans="1:7" x14ac:dyDescent="0.25">
      <c r="A128" s="39" t="s">
        <v>864</v>
      </c>
      <c r="B128" s="53"/>
      <c r="C128" s="39"/>
      <c r="D128" s="39"/>
      <c r="E128" s="39"/>
      <c r="F128" s="39"/>
      <c r="G128" s="39"/>
    </row>
    <row r="129" spans="1:7" x14ac:dyDescent="0.25">
      <c r="A129" s="55"/>
      <c r="B129" s="56" t="s">
        <v>865</v>
      </c>
      <c r="C129" s="55" t="s">
        <v>696</v>
      </c>
      <c r="D129" s="55"/>
      <c r="E129" s="55"/>
      <c r="F129" s="58"/>
      <c r="G129" s="58"/>
    </row>
    <row r="130" spans="1:7" x14ac:dyDescent="0.25">
      <c r="A130" s="39" t="s">
        <v>866</v>
      </c>
      <c r="B130" s="39" t="s">
        <v>867</v>
      </c>
      <c r="C130" s="63">
        <v>0.62833698091371482</v>
      </c>
    </row>
    <row r="131" spans="1:7" x14ac:dyDescent="0.25">
      <c r="A131" s="39" t="s">
        <v>868</v>
      </c>
      <c r="B131" s="39" t="s">
        <v>869</v>
      </c>
      <c r="C131" s="63">
        <f>1-C130</f>
        <v>0.37166301908628518</v>
      </c>
    </row>
    <row r="132" spans="1:7" x14ac:dyDescent="0.25">
      <c r="A132" s="39" t="s">
        <v>870</v>
      </c>
      <c r="B132" s="39" t="s">
        <v>260</v>
      </c>
      <c r="C132" s="63">
        <v>0</v>
      </c>
    </row>
    <row r="133" spans="1:7" hidden="1" outlineLevel="1" x14ac:dyDescent="0.25">
      <c r="A133" s="39" t="s">
        <v>871</v>
      </c>
      <c r="B133" s="39"/>
      <c r="C133" s="63"/>
    </row>
    <row r="134" spans="1:7" hidden="1" outlineLevel="1" x14ac:dyDescent="0.25">
      <c r="A134" s="39" t="s">
        <v>872</v>
      </c>
      <c r="B134" s="39"/>
      <c r="C134" s="63"/>
    </row>
    <row r="135" spans="1:7" hidden="1" outlineLevel="1" x14ac:dyDescent="0.25">
      <c r="A135" s="39" t="s">
        <v>873</v>
      </c>
      <c r="B135" s="39"/>
      <c r="C135" s="63"/>
    </row>
    <row r="136" spans="1:7" hidden="1" outlineLevel="1" x14ac:dyDescent="0.25">
      <c r="A136" s="39" t="s">
        <v>874</v>
      </c>
      <c r="B136" s="39"/>
      <c r="C136" s="63"/>
    </row>
    <row r="137" spans="1:7" collapsed="1" x14ac:dyDescent="0.25">
      <c r="A137" s="55"/>
      <c r="B137" s="56" t="s">
        <v>875</v>
      </c>
      <c r="C137" s="55" t="s">
        <v>696</v>
      </c>
      <c r="D137" s="55"/>
      <c r="E137" s="55"/>
      <c r="F137" s="58"/>
      <c r="G137" s="58"/>
    </row>
    <row r="138" spans="1:7" x14ac:dyDescent="0.25">
      <c r="A138" s="39" t="s">
        <v>876</v>
      </c>
      <c r="B138" s="39" t="s">
        <v>877</v>
      </c>
      <c r="C138" s="63">
        <v>1.5239096119813909E-2</v>
      </c>
      <c r="D138" s="100"/>
      <c r="E138" s="100"/>
      <c r="F138" s="64"/>
      <c r="G138" s="65"/>
    </row>
    <row r="139" spans="1:7" x14ac:dyDescent="0.25">
      <c r="A139" s="39" t="s">
        <v>878</v>
      </c>
      <c r="B139" s="39" t="s">
        <v>879</v>
      </c>
      <c r="C139" s="63">
        <f>1-C138</f>
        <v>0.98476090388018611</v>
      </c>
      <c r="D139" s="100"/>
      <c r="E139" s="100"/>
      <c r="F139" s="64"/>
      <c r="G139" s="65"/>
    </row>
    <row r="140" spans="1:7" x14ac:dyDescent="0.25">
      <c r="A140" s="39" t="s">
        <v>880</v>
      </c>
      <c r="B140" s="39" t="s">
        <v>260</v>
      </c>
      <c r="C140" s="63">
        <v>0</v>
      </c>
      <c r="D140" s="100"/>
      <c r="E140" s="100"/>
      <c r="F140" s="64"/>
      <c r="G140" s="65"/>
    </row>
    <row r="141" spans="1:7" hidden="1" outlineLevel="1" x14ac:dyDescent="0.25">
      <c r="A141" s="39" t="s">
        <v>881</v>
      </c>
      <c r="B141" s="39"/>
      <c r="C141" s="63"/>
      <c r="D141" s="100"/>
      <c r="E141" s="100"/>
      <c r="F141" s="64"/>
      <c r="G141" s="65"/>
    </row>
    <row r="142" spans="1:7" hidden="1" outlineLevel="1" x14ac:dyDescent="0.25">
      <c r="A142" s="39" t="s">
        <v>882</v>
      </c>
      <c r="B142" s="39"/>
      <c r="C142" s="63"/>
      <c r="D142" s="100"/>
      <c r="E142" s="100"/>
      <c r="F142" s="64"/>
      <c r="G142" s="65"/>
    </row>
    <row r="143" spans="1:7" hidden="1" outlineLevel="1" x14ac:dyDescent="0.25">
      <c r="A143" s="39" t="s">
        <v>883</v>
      </c>
      <c r="B143" s="39"/>
      <c r="C143" s="63"/>
      <c r="D143" s="100"/>
      <c r="E143" s="100"/>
      <c r="F143" s="64"/>
      <c r="G143" s="65"/>
    </row>
    <row r="144" spans="1:7" hidden="1" outlineLevel="1" x14ac:dyDescent="0.25">
      <c r="A144" s="39" t="s">
        <v>884</v>
      </c>
      <c r="B144" s="39"/>
      <c r="C144" s="63"/>
      <c r="D144" s="100"/>
      <c r="E144" s="100"/>
      <c r="F144" s="64"/>
      <c r="G144" s="65"/>
    </row>
    <row r="145" spans="1:7" hidden="1" outlineLevel="1" x14ac:dyDescent="0.25">
      <c r="A145" s="39" t="s">
        <v>885</v>
      </c>
      <c r="B145" s="39"/>
      <c r="C145" s="63"/>
      <c r="D145" s="100"/>
      <c r="E145" s="100"/>
      <c r="F145" s="64"/>
      <c r="G145" s="65"/>
    </row>
    <row r="146" spans="1:7" hidden="1" outlineLevel="1" x14ac:dyDescent="0.25">
      <c r="A146" s="39" t="s">
        <v>886</v>
      </c>
      <c r="B146" s="39"/>
      <c r="C146" s="63"/>
      <c r="D146" s="100"/>
      <c r="E146" s="100"/>
      <c r="F146" s="64"/>
      <c r="G146" s="65"/>
    </row>
    <row r="147" spans="1:7" collapsed="1" x14ac:dyDescent="0.25">
      <c r="A147" s="55"/>
      <c r="B147" s="56" t="s">
        <v>887</v>
      </c>
      <c r="C147" s="55" t="s">
        <v>221</v>
      </c>
      <c r="D147" s="55"/>
      <c r="E147" s="55"/>
      <c r="F147" s="55" t="s">
        <v>696</v>
      </c>
      <c r="G147" s="58"/>
    </row>
    <row r="148" spans="1:7" x14ac:dyDescent="0.25">
      <c r="A148" s="39" t="s">
        <v>888</v>
      </c>
      <c r="B148" s="53" t="s">
        <v>889</v>
      </c>
      <c r="C148" s="60">
        <f>SUM(C154:C155)</f>
        <v>392.69661887999996</v>
      </c>
      <c r="D148" s="100"/>
      <c r="E148" s="100"/>
      <c r="F148" s="66">
        <f>SUM(F154:F155)</f>
        <v>2.3590819292792557E-2</v>
      </c>
      <c r="G148" s="65"/>
    </row>
    <row r="149" spans="1:7" x14ac:dyDescent="0.25">
      <c r="A149" s="39" t="s">
        <v>890</v>
      </c>
      <c r="B149" s="53" t="s">
        <v>891</v>
      </c>
      <c r="C149" s="60">
        <f>SUM(C156:C157)</f>
        <v>3777.9199594899997</v>
      </c>
      <c r="D149" s="100"/>
      <c r="E149" s="100"/>
      <c r="F149" s="66">
        <f>SUM(F156:F157)</f>
        <v>0.22695440393948818</v>
      </c>
      <c r="G149" s="65"/>
    </row>
    <row r="150" spans="1:7" x14ac:dyDescent="0.25">
      <c r="A150" s="39" t="s">
        <v>892</v>
      </c>
      <c r="B150" s="53" t="s">
        <v>893</v>
      </c>
      <c r="C150" s="60">
        <f>SUM(C158:C159)</f>
        <v>5512.1685089499997</v>
      </c>
      <c r="D150" s="100"/>
      <c r="E150" s="100"/>
      <c r="F150" s="66">
        <f>SUM(F158:F159)</f>
        <v>0.33113748617682326</v>
      </c>
      <c r="G150" s="65"/>
    </row>
    <row r="151" spans="1:7" x14ac:dyDescent="0.25">
      <c r="A151" s="39" t="s">
        <v>894</v>
      </c>
      <c r="B151" s="53" t="s">
        <v>895</v>
      </c>
      <c r="C151" s="60">
        <f>SUM(C153,C160,C161,C162)</f>
        <v>6963.3777273803889</v>
      </c>
      <c r="D151" s="100"/>
      <c r="E151" s="100"/>
      <c r="F151" s="66">
        <f>SUM(F153,F160,F161,F162)</f>
        <v>0.41831729059089584</v>
      </c>
      <c r="G151" s="65"/>
    </row>
    <row r="152" spans="1:7" x14ac:dyDescent="0.25">
      <c r="A152" s="39" t="s">
        <v>896</v>
      </c>
      <c r="B152" s="68" t="s">
        <v>262</v>
      </c>
      <c r="C152" s="69">
        <f>SUM(C148:C151)</f>
        <v>16646.16281470039</v>
      </c>
      <c r="D152" s="100"/>
      <c r="E152" s="100"/>
      <c r="F152" s="66">
        <f>SUM(F148:F151)</f>
        <v>0.99999999999999978</v>
      </c>
      <c r="G152" s="65"/>
    </row>
    <row r="153" spans="1:7" outlineLevel="1" x14ac:dyDescent="0.25">
      <c r="A153" s="39" t="s">
        <v>897</v>
      </c>
      <c r="B153" s="71" t="s">
        <v>898</v>
      </c>
      <c r="C153" s="60">
        <v>619.5418209358719</v>
      </c>
      <c r="D153" s="100"/>
      <c r="E153" s="100"/>
      <c r="F153" s="66">
        <f t="shared" ref="F153:F162" si="2">C153/C$152</f>
        <v>3.7218296362495532E-2</v>
      </c>
      <c r="G153" s="65"/>
    </row>
    <row r="154" spans="1:7" outlineLevel="1" x14ac:dyDescent="0.25">
      <c r="A154" s="39" t="s">
        <v>899</v>
      </c>
      <c r="B154" s="71" t="s">
        <v>900</v>
      </c>
      <c r="C154" s="60">
        <v>340.09353207999999</v>
      </c>
      <c r="D154" s="100"/>
      <c r="E154" s="100"/>
      <c r="F154" s="66">
        <f t="shared" si="2"/>
        <v>2.0430746464864567E-2</v>
      </c>
      <c r="G154" s="65"/>
    </row>
    <row r="155" spans="1:7" outlineLevel="1" x14ac:dyDescent="0.25">
      <c r="A155" s="39" t="s">
        <v>901</v>
      </c>
      <c r="B155" s="71" t="s">
        <v>902</v>
      </c>
      <c r="C155" s="60">
        <v>52.6030868</v>
      </c>
      <c r="D155" s="100"/>
      <c r="E155" s="100"/>
      <c r="F155" s="66">
        <f t="shared" si="2"/>
        <v>3.1600728279279891E-3</v>
      </c>
      <c r="G155" s="65"/>
    </row>
    <row r="156" spans="1:7" outlineLevel="1" x14ac:dyDescent="0.25">
      <c r="A156" s="39" t="s">
        <v>903</v>
      </c>
      <c r="B156" s="71" t="s">
        <v>904</v>
      </c>
      <c r="C156" s="60">
        <v>3515.2585920299998</v>
      </c>
      <c r="D156" s="100"/>
      <c r="E156" s="100"/>
      <c r="F156" s="66">
        <f t="shared" si="2"/>
        <v>0.21117530995946046</v>
      </c>
      <c r="G156" s="65"/>
    </row>
    <row r="157" spans="1:7" outlineLevel="1" x14ac:dyDescent="0.25">
      <c r="A157" s="39" t="s">
        <v>905</v>
      </c>
      <c r="B157" s="71" t="s">
        <v>906</v>
      </c>
      <c r="C157" s="60">
        <v>262.66136746000001</v>
      </c>
      <c r="D157" s="100"/>
      <c r="E157" s="100"/>
      <c r="F157" s="66">
        <f t="shared" si="2"/>
        <v>1.5779093980027706E-2</v>
      </c>
      <c r="G157" s="65"/>
    </row>
    <row r="158" spans="1:7" outlineLevel="1" x14ac:dyDescent="0.25">
      <c r="A158" s="39" t="s">
        <v>907</v>
      </c>
      <c r="B158" s="71" t="s">
        <v>908</v>
      </c>
      <c r="C158" s="60">
        <v>5004.50234869</v>
      </c>
      <c r="D158" s="100"/>
      <c r="E158" s="100"/>
      <c r="F158" s="66">
        <f t="shared" si="2"/>
        <v>0.30063999760175808</v>
      </c>
      <c r="G158" s="65"/>
    </row>
    <row r="159" spans="1:7" outlineLevel="1" x14ac:dyDescent="0.25">
      <c r="A159" s="39" t="s">
        <v>909</v>
      </c>
      <c r="B159" s="71" t="s">
        <v>910</v>
      </c>
      <c r="C159" s="60">
        <v>507.66616026000003</v>
      </c>
      <c r="D159" s="100"/>
      <c r="E159" s="100"/>
      <c r="F159" s="66">
        <f t="shared" si="2"/>
        <v>3.0497488575065183E-2</v>
      </c>
      <c r="G159" s="65"/>
    </row>
    <row r="160" spans="1:7" outlineLevel="1" x14ac:dyDescent="0.25">
      <c r="A160" s="39" t="s">
        <v>911</v>
      </c>
      <c r="B160" s="71" t="s">
        <v>912</v>
      </c>
      <c r="C160" s="60">
        <v>4095.4746343245165</v>
      </c>
      <c r="D160" s="100"/>
      <c r="E160" s="100"/>
      <c r="F160" s="66">
        <f t="shared" si="2"/>
        <v>0.24603115324017871</v>
      </c>
      <c r="G160" s="65"/>
    </row>
    <row r="161" spans="1:7" outlineLevel="1" x14ac:dyDescent="0.25">
      <c r="A161" s="39" t="s">
        <v>913</v>
      </c>
      <c r="B161" s="71" t="s">
        <v>914</v>
      </c>
      <c r="C161" s="60">
        <v>2059.6857769399999</v>
      </c>
      <c r="D161" s="100"/>
      <c r="E161" s="100"/>
      <c r="F161" s="66">
        <f t="shared" si="2"/>
        <v>0.12373336725512928</v>
      </c>
      <c r="G161" s="65"/>
    </row>
    <row r="162" spans="1:7" outlineLevel="1" x14ac:dyDescent="0.25">
      <c r="A162" s="39" t="s">
        <v>915</v>
      </c>
      <c r="B162" s="71" t="s">
        <v>916</v>
      </c>
      <c r="C162" s="60">
        <v>188.67549518000001</v>
      </c>
      <c r="D162" s="100"/>
      <c r="E162" s="100"/>
      <c r="F162" s="66">
        <f t="shared" si="2"/>
        <v>1.133447373309234E-2</v>
      </c>
      <c r="G162" s="65"/>
    </row>
    <row r="163" spans="1:7" outlineLevel="1" x14ac:dyDescent="0.25">
      <c r="A163" s="39" t="s">
        <v>917</v>
      </c>
      <c r="B163" s="71"/>
      <c r="C163" s="60"/>
      <c r="D163" s="100"/>
      <c r="E163" s="100"/>
      <c r="F163" s="66"/>
      <c r="G163" s="65"/>
    </row>
    <row r="164" spans="1:7" outlineLevel="1" x14ac:dyDescent="0.25">
      <c r="A164" s="39" t="s">
        <v>918</v>
      </c>
      <c r="B164" s="53"/>
      <c r="C164" s="60"/>
      <c r="D164" s="100"/>
      <c r="E164" s="100"/>
      <c r="F164" s="66"/>
      <c r="G164" s="65"/>
    </row>
    <row r="165" spans="1:7" outlineLevel="1" x14ac:dyDescent="0.25">
      <c r="A165" s="39" t="s">
        <v>919</v>
      </c>
      <c r="B165" s="61"/>
      <c r="C165" s="72"/>
      <c r="D165" s="61"/>
      <c r="E165" s="61"/>
      <c r="F165" s="66"/>
      <c r="G165" s="65"/>
    </row>
    <row r="166" spans="1:7" x14ac:dyDescent="0.25">
      <c r="A166" s="55"/>
      <c r="B166" s="56" t="s">
        <v>920</v>
      </c>
      <c r="C166" s="55"/>
      <c r="D166" s="55"/>
      <c r="E166" s="55"/>
      <c r="F166" s="58"/>
      <c r="G166" s="58"/>
    </row>
    <row r="167" spans="1:7" x14ac:dyDescent="0.25">
      <c r="A167" s="39" t="s">
        <v>921</v>
      </c>
      <c r="B167" s="39" t="s">
        <v>922</v>
      </c>
      <c r="C167" s="63">
        <v>0</v>
      </c>
      <c r="E167" s="33"/>
      <c r="F167" s="33"/>
    </row>
    <row r="168" spans="1:7" hidden="1" outlineLevel="1" x14ac:dyDescent="0.25">
      <c r="A168" s="39" t="s">
        <v>923</v>
      </c>
      <c r="B168" s="39"/>
      <c r="C168" s="280"/>
      <c r="E168" s="33"/>
      <c r="F168" s="33"/>
    </row>
    <row r="169" spans="1:7" hidden="1" outlineLevel="1" x14ac:dyDescent="0.25">
      <c r="A169" s="39" t="s">
        <v>924</v>
      </c>
      <c r="B169" s="39"/>
      <c r="C169" s="280"/>
      <c r="E169" s="33"/>
      <c r="F169" s="33"/>
    </row>
    <row r="170" spans="1:7" hidden="1" outlineLevel="1" x14ac:dyDescent="0.25">
      <c r="A170" s="39" t="s">
        <v>925</v>
      </c>
      <c r="B170" s="39"/>
      <c r="C170" s="280"/>
      <c r="E170" s="33"/>
      <c r="F170" s="33"/>
    </row>
    <row r="171" spans="1:7" hidden="1" outlineLevel="1" x14ac:dyDescent="0.25">
      <c r="A171" s="39" t="s">
        <v>926</v>
      </c>
      <c r="B171" s="39"/>
      <c r="C171" s="280"/>
      <c r="E171" s="33"/>
      <c r="F171" s="33"/>
    </row>
    <row r="172" spans="1:7" collapsed="1" x14ac:dyDescent="0.25">
      <c r="A172" s="55"/>
      <c r="B172" s="56" t="s">
        <v>927</v>
      </c>
      <c r="C172" s="55" t="s">
        <v>696</v>
      </c>
      <c r="D172" s="55"/>
      <c r="E172" s="55"/>
      <c r="F172" s="58"/>
      <c r="G172" s="58"/>
    </row>
    <row r="173" spans="1:7" x14ac:dyDescent="0.25">
      <c r="A173" s="39" t="s">
        <v>928</v>
      </c>
      <c r="B173" s="39" t="s">
        <v>929</v>
      </c>
      <c r="C173" s="63">
        <v>0.34904300615978751</v>
      </c>
    </row>
    <row r="174" spans="1:7" outlineLevel="1" x14ac:dyDescent="0.25">
      <c r="A174" s="39" t="s">
        <v>930</v>
      </c>
      <c r="B174" s="39" t="s">
        <v>931</v>
      </c>
      <c r="C174" s="280">
        <v>0.26468110619988522</v>
      </c>
    </row>
    <row r="175" spans="1:7" outlineLevel="1" x14ac:dyDescent="0.25">
      <c r="A175" s="39" t="s">
        <v>932</v>
      </c>
      <c r="B175" s="39"/>
      <c r="C175" s="280"/>
    </row>
    <row r="176" spans="1:7" outlineLevel="1" x14ac:dyDescent="0.25">
      <c r="A176" s="39" t="s">
        <v>933</v>
      </c>
      <c r="B176" s="39"/>
      <c r="C176" s="280"/>
    </row>
    <row r="177" spans="1:7" outlineLevel="1" x14ac:dyDescent="0.25">
      <c r="A177" s="39" t="s">
        <v>934</v>
      </c>
      <c r="B177" s="39"/>
      <c r="C177" s="280"/>
    </row>
    <row r="178" spans="1:7" outlineLevel="1" x14ac:dyDescent="0.25">
      <c r="A178" s="39" t="s">
        <v>935</v>
      </c>
      <c r="B178" s="39"/>
      <c r="C178" s="280"/>
      <c r="D178" s="39"/>
      <c r="E178" s="39"/>
      <c r="F178" s="39"/>
      <c r="G178" s="33"/>
    </row>
    <row r="179" spans="1:7" outlineLevel="1" x14ac:dyDescent="0.25">
      <c r="A179" s="39" t="s">
        <v>936</v>
      </c>
      <c r="B179" s="39"/>
      <c r="C179" s="280"/>
      <c r="D179" s="39"/>
      <c r="E179" s="39"/>
      <c r="F179" s="39"/>
      <c r="G179" s="33"/>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abSelected="1" workbookViewId="0">
      <selection activeCell="Q6" sqref="Q6"/>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937</v>
      </c>
      <c r="B1" s="3"/>
      <c r="C1" s="34" t="s">
        <v>174</v>
      </c>
    </row>
    <row r="2" spans="1:3" x14ac:dyDescent="0.25">
      <c r="B2" s="33"/>
      <c r="C2" s="33"/>
    </row>
    <row r="3" spans="1:3" x14ac:dyDescent="0.25">
      <c r="A3" s="104" t="s">
        <v>938</v>
      </c>
      <c r="B3" s="105"/>
      <c r="C3" s="33"/>
    </row>
    <row r="4" spans="1:3" x14ac:dyDescent="0.25">
      <c r="B4" s="39"/>
      <c r="C4" s="33"/>
    </row>
    <row r="5" spans="1:3" ht="37.5" x14ac:dyDescent="0.25">
      <c r="A5" s="47" t="s">
        <v>185</v>
      </c>
      <c r="B5" s="47" t="s">
        <v>939</v>
      </c>
      <c r="C5" s="106" t="s">
        <v>940</v>
      </c>
    </row>
    <row r="6" spans="1:3" ht="105" x14ac:dyDescent="0.25">
      <c r="A6" s="110" t="s">
        <v>941</v>
      </c>
      <c r="B6" s="50" t="s">
        <v>942</v>
      </c>
      <c r="C6" s="107" t="s">
        <v>943</v>
      </c>
    </row>
    <row r="7" spans="1:3" ht="210" x14ac:dyDescent="0.25">
      <c r="A7" s="110" t="s">
        <v>944</v>
      </c>
      <c r="B7" s="50" t="s">
        <v>945</v>
      </c>
      <c r="C7" s="107" t="s">
        <v>946</v>
      </c>
    </row>
    <row r="8" spans="1:3" x14ac:dyDescent="0.25">
      <c r="A8" s="110" t="s">
        <v>947</v>
      </c>
      <c r="B8" s="50" t="s">
        <v>948</v>
      </c>
      <c r="C8" s="108" t="s">
        <v>949</v>
      </c>
    </row>
    <row r="9" spans="1:3" ht="30" x14ac:dyDescent="0.25">
      <c r="A9" s="110" t="s">
        <v>950</v>
      </c>
      <c r="B9" s="50" t="s">
        <v>951</v>
      </c>
      <c r="C9" s="108" t="s">
        <v>952</v>
      </c>
    </row>
    <row r="10" spans="1:3" ht="135" x14ac:dyDescent="0.25">
      <c r="A10" s="110" t="s">
        <v>953</v>
      </c>
      <c r="B10" s="50" t="s">
        <v>954</v>
      </c>
      <c r="C10" s="107" t="s">
        <v>955</v>
      </c>
    </row>
    <row r="11" spans="1:3" ht="45" x14ac:dyDescent="0.25">
      <c r="A11" s="110" t="s">
        <v>956</v>
      </c>
      <c r="B11" s="50" t="s">
        <v>957</v>
      </c>
      <c r="C11" s="109" t="s">
        <v>958</v>
      </c>
    </row>
    <row r="12" spans="1:3" x14ac:dyDescent="0.25">
      <c r="A12" s="110" t="s">
        <v>959</v>
      </c>
      <c r="B12" s="50" t="s">
        <v>960</v>
      </c>
      <c r="C12" s="108" t="s">
        <v>961</v>
      </c>
    </row>
    <row r="13" spans="1:3" x14ac:dyDescent="0.25">
      <c r="A13" s="110" t="s">
        <v>962</v>
      </c>
      <c r="B13" s="50" t="s">
        <v>963</v>
      </c>
      <c r="C13" s="108" t="s">
        <v>961</v>
      </c>
    </row>
    <row r="14" spans="1:3" ht="30" x14ac:dyDescent="0.25">
      <c r="A14" s="110" t="s">
        <v>964</v>
      </c>
      <c r="B14" s="50" t="s">
        <v>965</v>
      </c>
      <c r="C14" s="108" t="s">
        <v>961</v>
      </c>
    </row>
    <row r="15" spans="1:3" x14ac:dyDescent="0.25">
      <c r="A15" s="110" t="s">
        <v>966</v>
      </c>
      <c r="B15" s="50" t="s">
        <v>967</v>
      </c>
      <c r="C15" s="108" t="s">
        <v>961</v>
      </c>
    </row>
    <row r="16" spans="1:3" ht="30" x14ac:dyDescent="0.25">
      <c r="A16" s="110" t="s">
        <v>968</v>
      </c>
      <c r="B16" s="54" t="s">
        <v>969</v>
      </c>
      <c r="C16" s="108" t="s">
        <v>961</v>
      </c>
    </row>
    <row r="17" spans="1:3" ht="135" x14ac:dyDescent="0.25">
      <c r="A17" s="110" t="s">
        <v>970</v>
      </c>
      <c r="B17" s="54" t="s">
        <v>971</v>
      </c>
      <c r="C17" s="107" t="s">
        <v>972</v>
      </c>
    </row>
    <row r="18" spans="1:3" x14ac:dyDescent="0.25">
      <c r="A18" s="110" t="s">
        <v>973</v>
      </c>
      <c r="B18" s="54" t="s">
        <v>974</v>
      </c>
      <c r="C18" s="108" t="s">
        <v>975</v>
      </c>
    </row>
    <row r="19" spans="1:3" outlineLevel="1" x14ac:dyDescent="0.25">
      <c r="A19" s="110" t="s">
        <v>976</v>
      </c>
      <c r="B19" s="51" t="s">
        <v>977</v>
      </c>
      <c r="C19" s="39"/>
    </row>
    <row r="20" spans="1:3" outlineLevel="1" x14ac:dyDescent="0.25">
      <c r="A20" s="110" t="s">
        <v>978</v>
      </c>
      <c r="B20" s="99"/>
      <c r="C20" s="39"/>
    </row>
    <row r="21" spans="1:3" outlineLevel="1" x14ac:dyDescent="0.25">
      <c r="A21" s="110" t="s">
        <v>979</v>
      </c>
      <c r="B21" s="99"/>
      <c r="C21" s="39"/>
    </row>
    <row r="22" spans="1:3" outlineLevel="1" x14ac:dyDescent="0.25">
      <c r="A22" s="110" t="s">
        <v>980</v>
      </c>
      <c r="B22" s="99"/>
      <c r="C22" s="39"/>
    </row>
    <row r="23" spans="1:3" outlineLevel="1" x14ac:dyDescent="0.25">
      <c r="A23" s="110" t="s">
        <v>981</v>
      </c>
      <c r="B23" s="99"/>
      <c r="C23" s="39"/>
    </row>
    <row r="24" spans="1:3" ht="18.75" x14ac:dyDescent="0.25">
      <c r="A24" s="47"/>
      <c r="B24" s="47" t="s">
        <v>982</v>
      </c>
      <c r="C24" s="106" t="s">
        <v>940</v>
      </c>
    </row>
    <row r="25" spans="1:3" x14ac:dyDescent="0.25">
      <c r="A25" s="110" t="s">
        <v>983</v>
      </c>
      <c r="B25" s="50" t="s">
        <v>984</v>
      </c>
      <c r="C25" s="39"/>
    </row>
    <row r="26" spans="1:3" x14ac:dyDescent="0.25">
      <c r="A26" s="110" t="s">
        <v>985</v>
      </c>
      <c r="B26" s="50" t="s">
        <v>986</v>
      </c>
      <c r="C26" s="39"/>
    </row>
    <row r="27" spans="1:3" x14ac:dyDescent="0.25">
      <c r="A27" s="110" t="s">
        <v>987</v>
      </c>
      <c r="B27" s="50" t="s">
        <v>988</v>
      </c>
      <c r="C27" s="39"/>
    </row>
    <row r="28" spans="1:3" hidden="1" outlineLevel="1" x14ac:dyDescent="0.25">
      <c r="A28" s="110" t="s">
        <v>989</v>
      </c>
      <c r="B28" s="99"/>
      <c r="C28" s="39"/>
    </row>
    <row r="29" spans="1:3" hidden="1" outlineLevel="1" x14ac:dyDescent="0.25">
      <c r="A29" s="110" t="s">
        <v>990</v>
      </c>
      <c r="B29" s="99"/>
      <c r="C29" s="39"/>
    </row>
    <row r="30" spans="1:3" hidden="1" outlineLevel="1" x14ac:dyDescent="0.25">
      <c r="A30" s="110" t="s">
        <v>991</v>
      </c>
      <c r="B30" s="99"/>
      <c r="C30" s="39"/>
    </row>
    <row r="31" spans="1:3" hidden="1" outlineLevel="1" x14ac:dyDescent="0.25">
      <c r="A31" s="110" t="s">
        <v>992</v>
      </c>
      <c r="B31" s="99"/>
      <c r="C31" s="39"/>
    </row>
    <row r="32" spans="1:3" hidden="1" outlineLevel="1" x14ac:dyDescent="0.25">
      <c r="A32" s="110" t="s">
        <v>993</v>
      </c>
      <c r="B32" s="99"/>
      <c r="C32" s="39"/>
    </row>
    <row r="33" spans="1:3" hidden="1" outlineLevel="1" x14ac:dyDescent="0.25">
      <c r="A33" s="110" t="s">
        <v>994</v>
      </c>
      <c r="B33" s="99"/>
      <c r="C33" s="39"/>
    </row>
    <row r="34" spans="1:3" hidden="1" outlineLevel="1" x14ac:dyDescent="0.25">
      <c r="A34" s="110" t="s">
        <v>995</v>
      </c>
      <c r="B34" s="99"/>
      <c r="C34" s="39"/>
    </row>
    <row r="35" spans="1:3" hidden="1" outlineLevel="1" x14ac:dyDescent="0.25">
      <c r="A35" s="110" t="s">
        <v>996</v>
      </c>
      <c r="B35" s="99"/>
      <c r="C35" s="39"/>
    </row>
    <row r="36" spans="1:3" hidden="1" outlineLevel="1" x14ac:dyDescent="0.25">
      <c r="A36" s="110" t="s">
        <v>997</v>
      </c>
      <c r="B36" s="99"/>
      <c r="C36" s="39"/>
    </row>
    <row r="37" spans="1:3" hidden="1" outlineLevel="1" x14ac:dyDescent="0.25">
      <c r="A37" s="110" t="s">
        <v>998</v>
      </c>
      <c r="B37" s="99"/>
      <c r="C37" s="39"/>
    </row>
    <row r="38" spans="1:3" hidden="1" outlineLevel="1" x14ac:dyDescent="0.25">
      <c r="A38" s="110" t="s">
        <v>999</v>
      </c>
      <c r="B38" s="99"/>
      <c r="C38" s="39"/>
    </row>
    <row r="39" spans="1:3" hidden="1" outlineLevel="1" x14ac:dyDescent="0.25">
      <c r="A39" s="110" t="s">
        <v>1000</v>
      </c>
      <c r="B39" s="99"/>
      <c r="C39" s="39"/>
    </row>
    <row r="40" spans="1:3" ht="18.75" x14ac:dyDescent="0.25">
      <c r="A40" s="47"/>
      <c r="B40" s="47" t="s">
        <v>1001</v>
      </c>
      <c r="C40" s="106" t="s">
        <v>1002</v>
      </c>
    </row>
    <row r="41" spans="1:3" x14ac:dyDescent="0.25">
      <c r="A41" s="110" t="s">
        <v>1003</v>
      </c>
      <c r="B41" s="54" t="s">
        <v>1004</v>
      </c>
      <c r="C41" s="39" t="s">
        <v>228</v>
      </c>
    </row>
    <row r="42" spans="1:3" x14ac:dyDescent="0.25">
      <c r="A42" s="110" t="s">
        <v>1005</v>
      </c>
      <c r="B42" s="54" t="s">
        <v>1006</v>
      </c>
      <c r="C42" s="39" t="s">
        <v>1007</v>
      </c>
    </row>
    <row r="43" spans="1:3" x14ac:dyDescent="0.25">
      <c r="A43" s="110" t="s">
        <v>1008</v>
      </c>
      <c r="B43" s="54" t="s">
        <v>1009</v>
      </c>
      <c r="C43" s="39" t="s">
        <v>1010</v>
      </c>
    </row>
    <row r="44" spans="1:3" hidden="1" outlineLevel="1" x14ac:dyDescent="0.25">
      <c r="A44" s="110" t="s">
        <v>1011</v>
      </c>
      <c r="B44" s="53"/>
      <c r="C44" s="39"/>
    </row>
    <row r="45" spans="1:3" hidden="1" outlineLevel="1" x14ac:dyDescent="0.25">
      <c r="A45" s="110" t="s">
        <v>1012</v>
      </c>
      <c r="B45" s="53"/>
      <c r="C45" s="39"/>
    </row>
    <row r="46" spans="1:3" hidden="1" outlineLevel="1" x14ac:dyDescent="0.25">
      <c r="A46" s="110" t="s">
        <v>1013</v>
      </c>
      <c r="B46" s="54"/>
      <c r="C46" s="39"/>
    </row>
    <row r="47" spans="1:3" ht="18.75" x14ac:dyDescent="0.25">
      <c r="A47" s="47"/>
      <c r="B47" s="47" t="s">
        <v>1014</v>
      </c>
      <c r="C47" s="106" t="s">
        <v>940</v>
      </c>
    </row>
    <row r="48" spans="1:3" ht="120" x14ac:dyDescent="0.25">
      <c r="A48" s="110" t="s">
        <v>1015</v>
      </c>
      <c r="B48" s="50" t="s">
        <v>1016</v>
      </c>
      <c r="C48" s="107" t="s">
        <v>1017</v>
      </c>
    </row>
    <row r="49" spans="1:3" ht="60" x14ac:dyDescent="0.25">
      <c r="A49" s="110" t="s">
        <v>1018</v>
      </c>
      <c r="B49" s="53"/>
      <c r="C49" s="107" t="s">
        <v>1019</v>
      </c>
    </row>
    <row r="50" spans="1:3" ht="75" x14ac:dyDescent="0.25">
      <c r="A50" s="110" t="s">
        <v>1020</v>
      </c>
      <c r="B50" s="53"/>
      <c r="C50" s="107" t="s">
        <v>1021</v>
      </c>
    </row>
    <row r="51" spans="1:3" ht="105" x14ac:dyDescent="0.25">
      <c r="A51" s="110" t="s">
        <v>1022</v>
      </c>
      <c r="B51" s="53"/>
      <c r="C51" s="107" t="s">
        <v>1023</v>
      </c>
    </row>
    <row r="52" spans="1:3" ht="45" x14ac:dyDescent="0.25">
      <c r="A52" s="110" t="s">
        <v>1024</v>
      </c>
      <c r="B52" s="53"/>
      <c r="C52" s="107" t="s">
        <v>1025</v>
      </c>
    </row>
    <row r="53" spans="1:3" ht="105" x14ac:dyDescent="0.25">
      <c r="A53" s="110" t="s">
        <v>1026</v>
      </c>
      <c r="B53" s="53"/>
      <c r="C53" s="107" t="s">
        <v>1027</v>
      </c>
    </row>
  </sheetData>
  <protectedRanges>
    <protectedRange sqref="B19:C23 C6:C10 B48 C48:C52 B28:C39 C25:C27 A49:B53 C12:C18" name="Glossary"/>
  </protectedRanges>
  <pageMargins left="0.7" right="0.7" top="0.75" bottom="0.75" header="0.3" footer="0.3"/>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abSelected="1" topLeftCell="A42" workbookViewId="0">
      <selection activeCell="Q6" sqref="Q6"/>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93" t="s">
        <v>1028</v>
      </c>
      <c r="B1" s="393"/>
      <c r="C1" s="39"/>
      <c r="D1" s="39"/>
      <c r="E1" s="39"/>
      <c r="F1" s="39"/>
      <c r="G1" s="39"/>
      <c r="I1" s="111"/>
      <c r="J1" s="112"/>
    </row>
    <row r="2" spans="1:10" ht="31.5" x14ac:dyDescent="0.25">
      <c r="A2" s="3" t="s">
        <v>1029</v>
      </c>
      <c r="B2" s="3"/>
      <c r="C2" s="33"/>
      <c r="D2" s="33"/>
      <c r="E2" s="33"/>
      <c r="F2" s="34" t="s">
        <v>174</v>
      </c>
      <c r="G2" s="77"/>
      <c r="I2" s="3"/>
      <c r="J2" s="113"/>
    </row>
    <row r="3" spans="1:10" x14ac:dyDescent="0.25">
      <c r="A3" s="33"/>
      <c r="B3" s="35"/>
      <c r="C3" s="35"/>
      <c r="D3" s="33"/>
      <c r="E3" s="33"/>
      <c r="F3" s="33"/>
      <c r="G3" s="33"/>
      <c r="I3" s="39"/>
      <c r="J3" s="114"/>
    </row>
    <row r="4" spans="1:10" ht="18.75" x14ac:dyDescent="0.25">
      <c r="A4" s="36"/>
      <c r="B4" s="37" t="s">
        <v>175</v>
      </c>
      <c r="C4" s="38" t="s">
        <v>176</v>
      </c>
      <c r="D4" s="36"/>
      <c r="E4" s="36"/>
      <c r="F4" s="33"/>
      <c r="G4" s="33"/>
      <c r="I4" s="47" t="s">
        <v>1030</v>
      </c>
      <c r="J4" s="115" t="s">
        <v>1002</v>
      </c>
    </row>
    <row r="5" spans="1:10" x14ac:dyDescent="0.25">
      <c r="A5" s="39"/>
      <c r="B5" s="39"/>
      <c r="C5" s="39"/>
      <c r="D5" s="39"/>
      <c r="E5" s="39"/>
      <c r="F5" s="39"/>
      <c r="G5" s="39"/>
      <c r="I5" s="116" t="s">
        <v>1004</v>
      </c>
      <c r="J5" s="114" t="s">
        <v>228</v>
      </c>
    </row>
    <row r="6" spans="1:10" ht="18.75" x14ac:dyDescent="0.25">
      <c r="A6" s="40"/>
      <c r="B6" s="41" t="s">
        <v>1031</v>
      </c>
      <c r="C6" s="40"/>
      <c r="D6" s="39"/>
      <c r="E6" s="42"/>
      <c r="F6" s="42"/>
      <c r="G6" s="42"/>
      <c r="I6" s="116" t="s">
        <v>1006</v>
      </c>
      <c r="J6" s="114" t="s">
        <v>1007</v>
      </c>
    </row>
    <row r="7" spans="1:10" x14ac:dyDescent="0.25">
      <c r="A7" s="39"/>
      <c r="B7" s="43" t="s">
        <v>1032</v>
      </c>
      <c r="C7" s="39"/>
      <c r="D7" s="39"/>
      <c r="E7" s="39"/>
      <c r="F7" s="39"/>
      <c r="G7" s="39"/>
      <c r="I7" s="116" t="s">
        <v>1009</v>
      </c>
      <c r="J7" s="114" t="s">
        <v>1010</v>
      </c>
    </row>
    <row r="8" spans="1:10" x14ac:dyDescent="0.25">
      <c r="A8" s="39"/>
      <c r="B8" s="43" t="s">
        <v>1033</v>
      </c>
      <c r="C8" s="39"/>
      <c r="D8" s="39"/>
      <c r="E8" s="39"/>
      <c r="F8" s="39"/>
      <c r="G8" s="39"/>
      <c r="I8" s="116" t="s">
        <v>1034</v>
      </c>
      <c r="J8" s="114" t="s">
        <v>1035</v>
      </c>
    </row>
    <row r="9" spans="1:10" x14ac:dyDescent="0.25">
      <c r="A9" s="39"/>
      <c r="B9" s="45" t="s">
        <v>1036</v>
      </c>
      <c r="C9" s="39"/>
      <c r="D9" s="39"/>
      <c r="E9" s="39"/>
      <c r="F9" s="39"/>
      <c r="G9" s="39"/>
      <c r="I9" s="39"/>
      <c r="J9" s="114"/>
    </row>
    <row r="10" spans="1:10" x14ac:dyDescent="0.25">
      <c r="A10" s="39"/>
      <c r="B10" s="46"/>
      <c r="C10" s="39"/>
      <c r="D10" s="39"/>
      <c r="E10" s="39"/>
      <c r="F10" s="39"/>
      <c r="G10" s="39"/>
      <c r="I10" s="117" t="s">
        <v>1037</v>
      </c>
      <c r="J10" s="114"/>
    </row>
    <row r="11" spans="1:10" x14ac:dyDescent="0.25">
      <c r="A11" s="39"/>
      <c r="B11" s="46"/>
      <c r="C11" s="39"/>
      <c r="D11" s="39"/>
      <c r="E11" s="39"/>
      <c r="F11" s="39"/>
      <c r="G11" s="39"/>
      <c r="I11" s="117" t="s">
        <v>1038</v>
      </c>
      <c r="J11" s="114"/>
    </row>
    <row r="12" spans="1:10" ht="37.5" x14ac:dyDescent="0.25">
      <c r="A12" s="47" t="s">
        <v>185</v>
      </c>
      <c r="B12" s="47" t="s">
        <v>1039</v>
      </c>
      <c r="C12" s="48"/>
      <c r="D12" s="48"/>
      <c r="E12" s="48"/>
      <c r="F12" s="48"/>
      <c r="G12" s="48"/>
    </row>
    <row r="13" spans="1:10" x14ac:dyDescent="0.25">
      <c r="A13" s="55"/>
      <c r="B13" s="56" t="s">
        <v>1040</v>
      </c>
      <c r="C13" s="55" t="s">
        <v>1041</v>
      </c>
      <c r="D13" s="55" t="s">
        <v>1042</v>
      </c>
      <c r="E13" s="57"/>
      <c r="F13" s="58"/>
      <c r="G13" s="58"/>
    </row>
    <row r="14" spans="1:10" x14ac:dyDescent="0.25">
      <c r="A14" s="39" t="s">
        <v>1043</v>
      </c>
      <c r="B14" s="53" t="s">
        <v>1044</v>
      </c>
      <c r="C14" s="118" t="s">
        <v>1045</v>
      </c>
      <c r="D14" s="118" t="s">
        <v>1046</v>
      </c>
      <c r="E14" s="42"/>
      <c r="F14" s="42"/>
      <c r="G14" s="42"/>
    </row>
    <row r="15" spans="1:10" x14ac:dyDescent="0.25">
      <c r="A15" s="39" t="s">
        <v>1047</v>
      </c>
      <c r="B15" s="53" t="s">
        <v>634</v>
      </c>
      <c r="C15" s="118" t="s">
        <v>1045</v>
      </c>
      <c r="D15" s="118" t="s">
        <v>1046</v>
      </c>
      <c r="E15" s="42"/>
      <c r="F15" s="42"/>
      <c r="G15" s="42"/>
    </row>
    <row r="16" spans="1:10" x14ac:dyDescent="0.25">
      <c r="A16" s="39" t="s">
        <v>1048</v>
      </c>
      <c r="B16" s="53" t="s">
        <v>1049</v>
      </c>
      <c r="C16" s="118" t="s">
        <v>1050</v>
      </c>
      <c r="D16" s="118" t="s">
        <v>1050</v>
      </c>
      <c r="E16" s="42"/>
      <c r="F16" s="42"/>
      <c r="G16" s="42"/>
    </row>
    <row r="17" spans="1:7" x14ac:dyDescent="0.25">
      <c r="A17" s="39" t="s">
        <v>1051</v>
      </c>
      <c r="B17" s="53" t="s">
        <v>1052</v>
      </c>
      <c r="C17" s="118" t="s">
        <v>1050</v>
      </c>
      <c r="D17" s="118" t="s">
        <v>1050</v>
      </c>
      <c r="E17" s="42"/>
      <c r="F17" s="42"/>
      <c r="G17" s="42"/>
    </row>
    <row r="18" spans="1:7" x14ac:dyDescent="0.25">
      <c r="A18" s="39" t="s">
        <v>1053</v>
      </c>
      <c r="B18" s="53" t="s">
        <v>1054</v>
      </c>
      <c r="C18" s="118" t="s">
        <v>1045</v>
      </c>
      <c r="D18" s="118" t="s">
        <v>1046</v>
      </c>
      <c r="E18" s="42"/>
      <c r="F18" s="42"/>
      <c r="G18" s="42"/>
    </row>
    <row r="19" spans="1:7" x14ac:dyDescent="0.25">
      <c r="A19" s="39" t="s">
        <v>1055</v>
      </c>
      <c r="B19" s="53" t="s">
        <v>1056</v>
      </c>
      <c r="C19" s="118" t="s">
        <v>1050</v>
      </c>
      <c r="D19" s="118" t="s">
        <v>1050</v>
      </c>
      <c r="E19" s="42"/>
      <c r="F19" s="42"/>
      <c r="G19" s="42"/>
    </row>
    <row r="20" spans="1:7" x14ac:dyDescent="0.25">
      <c r="A20" s="39" t="s">
        <v>1057</v>
      </c>
      <c r="B20" s="53" t="s">
        <v>1058</v>
      </c>
      <c r="C20" s="118" t="s">
        <v>1045</v>
      </c>
      <c r="D20" s="118" t="s">
        <v>1046</v>
      </c>
      <c r="E20" s="42"/>
      <c r="F20" s="42"/>
      <c r="G20" s="42"/>
    </row>
    <row r="21" spans="1:7" x14ac:dyDescent="0.25">
      <c r="A21" s="39" t="s">
        <v>1059</v>
      </c>
      <c r="B21" s="53" t="s">
        <v>1060</v>
      </c>
      <c r="C21" s="118" t="s">
        <v>1050</v>
      </c>
      <c r="D21" s="118" t="s">
        <v>1050</v>
      </c>
      <c r="E21" s="42"/>
      <c r="F21" s="42"/>
      <c r="G21" s="42"/>
    </row>
    <row r="22" spans="1:7" x14ac:dyDescent="0.25">
      <c r="A22" s="39" t="s">
        <v>1061</v>
      </c>
      <c r="B22" s="53" t="s">
        <v>1062</v>
      </c>
      <c r="C22" s="118" t="s">
        <v>1050</v>
      </c>
      <c r="D22" s="118" t="s">
        <v>1050</v>
      </c>
      <c r="E22" s="42"/>
      <c r="F22" s="42"/>
      <c r="G22" s="42"/>
    </row>
    <row r="23" spans="1:7" x14ac:dyDescent="0.25">
      <c r="A23" s="39" t="s">
        <v>1063</v>
      </c>
      <c r="B23" s="53" t="s">
        <v>1064</v>
      </c>
      <c r="C23" s="118" t="s">
        <v>1050</v>
      </c>
      <c r="D23" s="118" t="s">
        <v>1050</v>
      </c>
      <c r="E23" s="42"/>
      <c r="F23" s="42"/>
      <c r="G23" s="42"/>
    </row>
    <row r="24" spans="1:7" x14ac:dyDescent="0.25">
      <c r="A24" s="39" t="s">
        <v>1065</v>
      </c>
      <c r="B24" s="53" t="s">
        <v>1066</v>
      </c>
      <c r="C24" s="118" t="s">
        <v>1067</v>
      </c>
      <c r="D24" s="118" t="s">
        <v>1050</v>
      </c>
      <c r="E24" s="42"/>
      <c r="F24" s="42"/>
      <c r="G24" s="42"/>
    </row>
    <row r="25" spans="1:7" hidden="1" outlineLevel="1" x14ac:dyDescent="0.25">
      <c r="A25" s="39" t="s">
        <v>1068</v>
      </c>
      <c r="B25" s="51"/>
      <c r="C25" s="39"/>
      <c r="D25" s="39"/>
      <c r="E25" s="42"/>
      <c r="F25" s="42"/>
      <c r="G25" s="42"/>
    </row>
    <row r="26" spans="1:7" hidden="1" outlineLevel="1" x14ac:dyDescent="0.25">
      <c r="A26" s="39" t="s">
        <v>1069</v>
      </c>
      <c r="B26" s="51"/>
      <c r="C26" s="39"/>
      <c r="D26" s="39"/>
      <c r="E26" s="42"/>
      <c r="F26" s="42"/>
      <c r="G26" s="42"/>
    </row>
    <row r="27" spans="1:7" hidden="1" outlineLevel="1" x14ac:dyDescent="0.25">
      <c r="A27" s="39" t="s">
        <v>1070</v>
      </c>
      <c r="B27" s="51"/>
      <c r="C27" s="39"/>
      <c r="D27" s="39"/>
      <c r="E27" s="42"/>
      <c r="F27" s="42"/>
      <c r="G27" s="42"/>
    </row>
    <row r="28" spans="1:7" hidden="1" outlineLevel="1" x14ac:dyDescent="0.25">
      <c r="A28" s="39" t="s">
        <v>1071</v>
      </c>
      <c r="B28" s="51"/>
      <c r="C28" s="39"/>
      <c r="D28" s="39"/>
      <c r="E28" s="42"/>
      <c r="F28" s="42"/>
      <c r="G28" s="42"/>
    </row>
    <row r="29" spans="1:7" hidden="1" outlineLevel="1" x14ac:dyDescent="0.25">
      <c r="A29" s="39" t="s">
        <v>1072</v>
      </c>
      <c r="B29" s="51"/>
      <c r="C29" s="39"/>
      <c r="D29" s="39"/>
      <c r="E29" s="42"/>
      <c r="F29" s="42"/>
      <c r="G29" s="42"/>
    </row>
    <row r="30" spans="1:7" hidden="1" outlineLevel="1" x14ac:dyDescent="0.25">
      <c r="A30" s="39" t="s">
        <v>1073</v>
      </c>
      <c r="B30" s="51"/>
      <c r="C30" s="39"/>
      <c r="D30" s="39"/>
      <c r="E30" s="42"/>
      <c r="F30" s="42"/>
      <c r="G30" s="42"/>
    </row>
    <row r="31" spans="1:7" hidden="1" outlineLevel="1" x14ac:dyDescent="0.25">
      <c r="A31" s="39" t="s">
        <v>1074</v>
      </c>
      <c r="B31" s="51"/>
      <c r="C31" s="39"/>
      <c r="D31" s="39"/>
      <c r="E31" s="42"/>
      <c r="F31" s="42"/>
      <c r="G31" s="42"/>
    </row>
    <row r="32" spans="1:7" hidden="1" outlineLevel="1" x14ac:dyDescent="0.25">
      <c r="A32" s="39" t="s">
        <v>1075</v>
      </c>
      <c r="B32" s="51"/>
      <c r="C32" s="39"/>
      <c r="D32" s="39"/>
      <c r="E32" s="42"/>
      <c r="F32" s="42"/>
      <c r="G32" s="42"/>
    </row>
    <row r="33" spans="1:7" ht="18.75" collapsed="1" x14ac:dyDescent="0.25">
      <c r="A33" s="48"/>
      <c r="B33" s="47" t="s">
        <v>1033</v>
      </c>
      <c r="C33" s="48"/>
      <c r="D33" s="48"/>
      <c r="E33" s="48"/>
      <c r="F33" s="48"/>
      <c r="G33" s="48"/>
    </row>
    <row r="34" spans="1:7" x14ac:dyDescent="0.25">
      <c r="A34" s="55"/>
      <c r="B34" s="56" t="s">
        <v>1076</v>
      </c>
      <c r="C34" s="55" t="s">
        <v>1077</v>
      </c>
      <c r="D34" s="55" t="s">
        <v>1042</v>
      </c>
      <c r="E34" s="55" t="s">
        <v>1078</v>
      </c>
      <c r="F34" s="58"/>
      <c r="G34" s="58"/>
    </row>
    <row r="35" spans="1:7" x14ac:dyDescent="0.25">
      <c r="A35" s="39" t="s">
        <v>1079</v>
      </c>
      <c r="B35" s="120" t="s">
        <v>1045</v>
      </c>
      <c r="C35" s="121" t="s">
        <v>1050</v>
      </c>
      <c r="D35" s="121" t="s">
        <v>1046</v>
      </c>
      <c r="E35" s="121" t="s">
        <v>1080</v>
      </c>
      <c r="F35" s="119"/>
      <c r="G35" s="119"/>
    </row>
    <row r="36" spans="1:7" x14ac:dyDescent="0.25">
      <c r="A36" s="39" t="s">
        <v>1081</v>
      </c>
      <c r="B36" s="53"/>
      <c r="C36" s="39"/>
      <c r="D36" s="39"/>
      <c r="E36" s="39"/>
      <c r="F36" s="39"/>
      <c r="G36" s="39"/>
    </row>
    <row r="37" spans="1:7" x14ac:dyDescent="0.25">
      <c r="A37" s="39" t="s">
        <v>1082</v>
      </c>
      <c r="B37" s="53"/>
      <c r="C37" s="39"/>
      <c r="D37" s="39"/>
      <c r="E37" s="39"/>
      <c r="F37" s="39"/>
      <c r="G37" s="39"/>
    </row>
    <row r="38" spans="1:7" x14ac:dyDescent="0.25">
      <c r="A38" s="39" t="s">
        <v>1083</v>
      </c>
      <c r="B38" s="53"/>
      <c r="C38" s="39"/>
      <c r="D38" s="39"/>
      <c r="E38" s="39"/>
      <c r="F38" s="39"/>
      <c r="G38" s="39"/>
    </row>
    <row r="39" spans="1:7" x14ac:dyDescent="0.25">
      <c r="A39" s="39" t="s">
        <v>1084</v>
      </c>
      <c r="B39" s="53"/>
      <c r="C39" s="39"/>
      <c r="D39" s="39"/>
      <c r="E39" s="39"/>
      <c r="F39" s="39"/>
      <c r="G39" s="39"/>
    </row>
    <row r="40" spans="1:7" x14ac:dyDescent="0.25">
      <c r="A40" s="39" t="s">
        <v>1085</v>
      </c>
      <c r="B40" s="53"/>
      <c r="C40" s="39"/>
      <c r="D40" s="39"/>
      <c r="E40" s="39"/>
      <c r="F40" s="39"/>
      <c r="G40" s="39"/>
    </row>
    <row r="41" spans="1:7" x14ac:dyDescent="0.25">
      <c r="A41" s="39" t="s">
        <v>1086</v>
      </c>
      <c r="B41" s="53"/>
      <c r="C41" s="39"/>
      <c r="D41" s="39"/>
      <c r="E41" s="39"/>
      <c r="F41" s="39"/>
      <c r="G41" s="39"/>
    </row>
    <row r="42" spans="1:7" x14ac:dyDescent="0.25">
      <c r="A42" s="39" t="s">
        <v>1087</v>
      </c>
      <c r="B42" s="53"/>
      <c r="C42" s="39"/>
      <c r="D42" s="39"/>
      <c r="E42" s="39"/>
      <c r="F42" s="39"/>
      <c r="G42" s="39"/>
    </row>
    <row r="43" spans="1:7" x14ac:dyDescent="0.25">
      <c r="A43" s="39" t="s">
        <v>1088</v>
      </c>
      <c r="B43" s="53"/>
      <c r="C43" s="39"/>
      <c r="D43" s="39"/>
      <c r="E43" s="39"/>
      <c r="F43" s="39"/>
      <c r="G43" s="39"/>
    </row>
    <row r="44" spans="1:7" x14ac:dyDescent="0.25">
      <c r="A44" s="39" t="s">
        <v>1089</v>
      </c>
      <c r="B44" s="53"/>
      <c r="C44" s="39"/>
      <c r="D44" s="39"/>
      <c r="E44" s="39"/>
      <c r="F44" s="39"/>
      <c r="G44" s="39"/>
    </row>
    <row r="45" spans="1:7" x14ac:dyDescent="0.25">
      <c r="A45" s="39" t="s">
        <v>1090</v>
      </c>
      <c r="B45" s="53"/>
      <c r="C45" s="39"/>
      <c r="D45" s="39"/>
      <c r="E45" s="39"/>
      <c r="F45" s="39"/>
      <c r="G45" s="39"/>
    </row>
    <row r="46" spans="1:7" x14ac:dyDescent="0.25">
      <c r="A46" s="39" t="s">
        <v>1091</v>
      </c>
      <c r="B46" s="53"/>
      <c r="C46" s="39"/>
      <c r="D46" s="39"/>
      <c r="E46" s="39"/>
      <c r="F46" s="39"/>
      <c r="G46" s="39"/>
    </row>
    <row r="47" spans="1:7" x14ac:dyDescent="0.25">
      <c r="A47" s="39" t="s">
        <v>1092</v>
      </c>
      <c r="B47" s="53"/>
      <c r="C47" s="39"/>
      <c r="D47" s="39"/>
      <c r="E47" s="39"/>
      <c r="F47" s="39"/>
      <c r="G47" s="39"/>
    </row>
    <row r="48" spans="1:7" x14ac:dyDescent="0.25">
      <c r="A48" s="39" t="s">
        <v>1093</v>
      </c>
      <c r="B48" s="53"/>
      <c r="C48" s="39"/>
      <c r="D48" s="39"/>
      <c r="E48" s="39"/>
      <c r="F48" s="39"/>
      <c r="G48" s="39"/>
    </row>
    <row r="49" spans="1:7" x14ac:dyDescent="0.25">
      <c r="A49" s="39" t="s">
        <v>1094</v>
      </c>
      <c r="B49" s="53"/>
      <c r="C49" s="39"/>
      <c r="D49" s="39"/>
      <c r="E49" s="39"/>
      <c r="F49" s="39"/>
      <c r="G49" s="39"/>
    </row>
    <row r="50" spans="1:7" x14ac:dyDescent="0.25">
      <c r="A50" s="39" t="s">
        <v>1095</v>
      </c>
      <c r="B50" s="53"/>
      <c r="C50" s="39"/>
      <c r="D50" s="39"/>
      <c r="E50" s="39"/>
      <c r="F50" s="39"/>
      <c r="G50" s="39"/>
    </row>
    <row r="51" spans="1:7" x14ac:dyDescent="0.25">
      <c r="A51" s="39" t="s">
        <v>1096</v>
      </c>
      <c r="B51" s="53"/>
      <c r="C51" s="39"/>
      <c r="D51" s="39"/>
      <c r="E51" s="39"/>
      <c r="F51" s="39"/>
      <c r="G51" s="39"/>
    </row>
    <row r="52" spans="1:7" x14ac:dyDescent="0.25">
      <c r="A52" s="39" t="s">
        <v>1097</v>
      </c>
      <c r="B52" s="53"/>
      <c r="C52" s="39"/>
      <c r="D52" s="39"/>
      <c r="E52" s="39"/>
      <c r="F52" s="39"/>
      <c r="G52" s="39"/>
    </row>
    <row r="53" spans="1:7" x14ac:dyDescent="0.25">
      <c r="A53" s="39" t="s">
        <v>1098</v>
      </c>
      <c r="B53" s="53"/>
      <c r="C53" s="39"/>
      <c r="D53" s="39"/>
      <c r="E53" s="39"/>
      <c r="F53" s="39"/>
      <c r="G53" s="39"/>
    </row>
    <row r="54" spans="1:7" x14ac:dyDescent="0.25">
      <c r="A54" s="39" t="s">
        <v>1099</v>
      </c>
      <c r="B54" s="53"/>
      <c r="C54" s="39"/>
      <c r="D54" s="39"/>
      <c r="E54" s="39"/>
      <c r="F54" s="39"/>
      <c r="G54" s="39"/>
    </row>
    <row r="55" spans="1:7" x14ac:dyDescent="0.25">
      <c r="A55" s="39" t="s">
        <v>1100</v>
      </c>
      <c r="B55" s="53"/>
      <c r="C55" s="39"/>
      <c r="D55" s="39"/>
      <c r="E55" s="39"/>
      <c r="F55" s="39"/>
      <c r="G55" s="39"/>
    </row>
    <row r="56" spans="1:7" x14ac:dyDescent="0.25">
      <c r="A56" s="39" t="s">
        <v>1101</v>
      </c>
      <c r="B56" s="53"/>
      <c r="C56" s="39"/>
      <c r="D56" s="39"/>
      <c r="E56" s="39"/>
      <c r="F56" s="39"/>
      <c r="G56" s="39"/>
    </row>
    <row r="57" spans="1:7" x14ac:dyDescent="0.25">
      <c r="A57" s="39" t="s">
        <v>1102</v>
      </c>
      <c r="B57" s="53"/>
      <c r="C57" s="39"/>
      <c r="D57" s="39"/>
      <c r="E57" s="39"/>
      <c r="F57" s="39"/>
      <c r="G57" s="39"/>
    </row>
    <row r="58" spans="1:7" x14ac:dyDescent="0.25">
      <c r="A58" s="39" t="s">
        <v>1103</v>
      </c>
      <c r="B58" s="53"/>
      <c r="C58" s="39"/>
      <c r="D58" s="39"/>
      <c r="E58" s="39"/>
      <c r="F58" s="39"/>
      <c r="G58" s="39"/>
    </row>
    <row r="59" spans="1:7" x14ac:dyDescent="0.25">
      <c r="A59" s="39" t="s">
        <v>1104</v>
      </c>
      <c r="B59" s="53"/>
      <c r="C59" s="39"/>
      <c r="D59" s="39"/>
      <c r="E59" s="39"/>
      <c r="F59" s="39"/>
      <c r="G59" s="39"/>
    </row>
    <row r="60" spans="1:7" hidden="1" outlineLevel="1" x14ac:dyDescent="0.25">
      <c r="A60" s="39" t="s">
        <v>1105</v>
      </c>
      <c r="B60" s="53"/>
      <c r="C60" s="39"/>
      <c r="D60" s="39"/>
      <c r="E60" s="53"/>
      <c r="F60" s="53"/>
      <c r="G60" s="53"/>
    </row>
    <row r="61" spans="1:7" hidden="1" outlineLevel="1" x14ac:dyDescent="0.25">
      <c r="A61" s="39" t="s">
        <v>1106</v>
      </c>
      <c r="B61" s="53"/>
      <c r="C61" s="39"/>
      <c r="D61" s="39"/>
      <c r="E61" s="53"/>
      <c r="F61" s="53"/>
      <c r="G61" s="53"/>
    </row>
    <row r="62" spans="1:7" hidden="1" outlineLevel="1" x14ac:dyDescent="0.25">
      <c r="A62" s="39" t="s">
        <v>1107</v>
      </c>
      <c r="B62" s="53"/>
      <c r="C62" s="39"/>
      <c r="D62" s="39"/>
      <c r="E62" s="53"/>
      <c r="F62" s="53"/>
      <c r="G62" s="53"/>
    </row>
    <row r="63" spans="1:7" hidden="1" outlineLevel="1" x14ac:dyDescent="0.25">
      <c r="A63" s="39" t="s">
        <v>1108</v>
      </c>
      <c r="B63" s="53"/>
      <c r="C63" s="39"/>
      <c r="D63" s="39"/>
      <c r="E63" s="53"/>
      <c r="F63" s="53"/>
      <c r="G63" s="53"/>
    </row>
    <row r="64" spans="1:7" hidden="1" outlineLevel="1" x14ac:dyDescent="0.25">
      <c r="A64" s="39" t="s">
        <v>1109</v>
      </c>
      <c r="B64" s="53"/>
      <c r="C64" s="39"/>
      <c r="D64" s="39"/>
      <c r="E64" s="53"/>
      <c r="F64" s="53"/>
      <c r="G64" s="53"/>
    </row>
    <row r="65" spans="1:7" hidden="1" outlineLevel="1" x14ac:dyDescent="0.25">
      <c r="A65" s="39" t="s">
        <v>1110</v>
      </c>
      <c r="B65" s="53"/>
      <c r="C65" s="39"/>
      <c r="D65" s="39"/>
      <c r="E65" s="53"/>
      <c r="F65" s="53"/>
      <c r="G65" s="53"/>
    </row>
    <row r="66" spans="1:7" hidden="1" outlineLevel="1" x14ac:dyDescent="0.25">
      <c r="A66" s="39" t="s">
        <v>1111</v>
      </c>
      <c r="B66" s="53"/>
      <c r="C66" s="39"/>
      <c r="D66" s="39"/>
      <c r="E66" s="53"/>
      <c r="F66" s="53"/>
      <c r="G66" s="53"/>
    </row>
    <row r="67" spans="1:7" hidden="1" outlineLevel="1" x14ac:dyDescent="0.25">
      <c r="A67" s="39" t="s">
        <v>1112</v>
      </c>
      <c r="B67" s="53"/>
      <c r="C67" s="39"/>
      <c r="D67" s="39"/>
      <c r="E67" s="53"/>
      <c r="F67" s="53"/>
      <c r="G67" s="53"/>
    </row>
    <row r="68" spans="1:7" hidden="1" outlineLevel="1" x14ac:dyDescent="0.25">
      <c r="A68" s="39" t="s">
        <v>1113</v>
      </c>
      <c r="B68" s="53"/>
      <c r="C68" s="39"/>
      <c r="D68" s="39"/>
      <c r="E68" s="53"/>
      <c r="F68" s="53"/>
      <c r="G68" s="53"/>
    </row>
    <row r="69" spans="1:7" hidden="1" outlineLevel="1" x14ac:dyDescent="0.25">
      <c r="A69" s="39" t="s">
        <v>1114</v>
      </c>
      <c r="B69" s="53"/>
      <c r="C69" s="39"/>
      <c r="D69" s="39"/>
      <c r="E69" s="53"/>
      <c r="F69" s="53"/>
      <c r="G69" s="53"/>
    </row>
    <row r="70" spans="1:7" hidden="1" outlineLevel="1" x14ac:dyDescent="0.25">
      <c r="A70" s="39" t="s">
        <v>1115</v>
      </c>
      <c r="B70" s="53"/>
      <c r="C70" s="39"/>
      <c r="D70" s="39"/>
      <c r="E70" s="53"/>
      <c r="F70" s="53"/>
      <c r="G70" s="53"/>
    </row>
    <row r="71" spans="1:7" hidden="1" outlineLevel="1" x14ac:dyDescent="0.25">
      <c r="A71" s="39" t="s">
        <v>1116</v>
      </c>
      <c r="B71" s="53"/>
      <c r="C71" s="39"/>
      <c r="D71" s="39"/>
      <c r="E71" s="53"/>
      <c r="F71" s="53"/>
      <c r="G71" s="53"/>
    </row>
    <row r="72" spans="1:7" hidden="1" outlineLevel="1" x14ac:dyDescent="0.25">
      <c r="A72" s="39" t="s">
        <v>1117</v>
      </c>
      <c r="B72" s="53"/>
      <c r="C72" s="39"/>
      <c r="D72" s="39"/>
      <c r="E72" s="53"/>
      <c r="F72" s="53"/>
      <c r="G72" s="53"/>
    </row>
    <row r="73" spans="1:7" ht="18.75" collapsed="1" x14ac:dyDescent="0.25">
      <c r="A73" s="48"/>
      <c r="B73" s="47" t="s">
        <v>1036</v>
      </c>
      <c r="C73" s="48"/>
      <c r="D73" s="48"/>
      <c r="E73" s="48"/>
      <c r="F73" s="48"/>
      <c r="G73" s="48"/>
    </row>
    <row r="74" spans="1:7" x14ac:dyDescent="0.25">
      <c r="A74" s="55"/>
      <c r="B74" s="56" t="s">
        <v>681</v>
      </c>
      <c r="C74" s="55" t="s">
        <v>1118</v>
      </c>
      <c r="D74" s="55"/>
      <c r="E74" s="58"/>
      <c r="F74" s="58"/>
      <c r="G74" s="58"/>
    </row>
    <row r="75" spans="1:7" x14ac:dyDescent="0.25">
      <c r="A75" s="39" t="s">
        <v>1119</v>
      </c>
      <c r="B75" s="39" t="s">
        <v>1120</v>
      </c>
      <c r="C75" s="60">
        <v>64.609237600443365</v>
      </c>
      <c r="D75" s="39"/>
      <c r="E75" s="39"/>
      <c r="F75" s="39"/>
      <c r="G75" s="39"/>
    </row>
    <row r="76" spans="1:7" x14ac:dyDescent="0.25">
      <c r="A76" s="39" t="s">
        <v>1121</v>
      </c>
      <c r="B76" s="39" t="s">
        <v>1122</v>
      </c>
      <c r="C76" s="60">
        <v>140.33825909737757</v>
      </c>
      <c r="D76" s="39"/>
      <c r="E76" s="39"/>
      <c r="F76" s="39"/>
      <c r="G76" s="39"/>
    </row>
    <row r="77" spans="1:7" hidden="1" outlineLevel="1" x14ac:dyDescent="0.25">
      <c r="A77" s="39" t="s">
        <v>1123</v>
      </c>
      <c r="B77" s="39"/>
      <c r="C77" s="39"/>
      <c r="D77" s="39"/>
      <c r="E77" s="39"/>
      <c r="F77" s="39"/>
      <c r="G77" s="39"/>
    </row>
    <row r="78" spans="1:7" hidden="1" outlineLevel="1" x14ac:dyDescent="0.25">
      <c r="A78" s="39" t="s">
        <v>1124</v>
      </c>
      <c r="B78" s="39"/>
      <c r="C78" s="39"/>
      <c r="D78" s="39"/>
      <c r="E78" s="39"/>
      <c r="F78" s="39"/>
      <c r="G78" s="39"/>
    </row>
    <row r="79" spans="1:7" hidden="1" outlineLevel="1" x14ac:dyDescent="0.25">
      <c r="A79" s="39" t="s">
        <v>1125</v>
      </c>
      <c r="B79" s="39"/>
      <c r="C79" s="39"/>
      <c r="D79" s="39"/>
      <c r="E79" s="39"/>
      <c r="F79" s="39"/>
      <c r="G79" s="39"/>
    </row>
    <row r="80" spans="1:7" hidden="1" outlineLevel="1" x14ac:dyDescent="0.25">
      <c r="A80" s="39" t="s">
        <v>1126</v>
      </c>
      <c r="B80" s="39"/>
      <c r="C80" s="39"/>
      <c r="D80" s="39"/>
      <c r="E80" s="39"/>
      <c r="F80" s="39"/>
      <c r="G80" s="39"/>
    </row>
    <row r="81" spans="1:7" collapsed="1" x14ac:dyDescent="0.25">
      <c r="A81" s="55"/>
      <c r="B81" s="56" t="s">
        <v>1127</v>
      </c>
      <c r="C81" s="55" t="s">
        <v>1128</v>
      </c>
      <c r="D81" s="55" t="s">
        <v>1129</v>
      </c>
      <c r="E81" s="58" t="s">
        <v>696</v>
      </c>
      <c r="F81" s="58" t="s">
        <v>1130</v>
      </c>
      <c r="G81" s="58" t="s">
        <v>1131</v>
      </c>
    </row>
    <row r="82" spans="1:7" x14ac:dyDescent="0.25">
      <c r="A82" s="39" t="s">
        <v>1132</v>
      </c>
      <c r="B82" s="39" t="s">
        <v>1133</v>
      </c>
      <c r="C82" s="39"/>
      <c r="D82" s="39"/>
      <c r="E82" s="278">
        <v>1.7850060309791503E-4</v>
      </c>
      <c r="F82" s="39"/>
      <c r="G82" s="278">
        <v>1.7850060309791503E-4</v>
      </c>
    </row>
    <row r="83" spans="1:7" x14ac:dyDescent="0.25">
      <c r="A83" s="39" t="s">
        <v>1134</v>
      </c>
      <c r="B83" s="39" t="s">
        <v>1135</v>
      </c>
      <c r="C83" s="39"/>
      <c r="D83" s="39"/>
      <c r="E83" s="278">
        <v>0</v>
      </c>
      <c r="F83" s="39"/>
      <c r="G83" s="278">
        <v>0</v>
      </c>
    </row>
    <row r="84" spans="1:7" x14ac:dyDescent="0.25">
      <c r="A84" s="39" t="s">
        <v>1136</v>
      </c>
      <c r="B84" s="39" t="s">
        <v>1137</v>
      </c>
      <c r="C84" s="39"/>
      <c r="D84" s="39"/>
      <c r="E84" s="278">
        <v>0</v>
      </c>
      <c r="F84" s="39"/>
      <c r="G84" s="278">
        <v>0</v>
      </c>
    </row>
    <row r="85" spans="1:7" x14ac:dyDescent="0.25">
      <c r="A85" s="39" t="s">
        <v>1138</v>
      </c>
      <c r="B85" s="39" t="s">
        <v>1139</v>
      </c>
      <c r="C85" s="39"/>
      <c r="D85" s="39"/>
      <c r="E85" s="278">
        <v>0</v>
      </c>
      <c r="F85" s="39"/>
      <c r="G85" s="278">
        <v>0</v>
      </c>
    </row>
    <row r="86" spans="1:7" x14ac:dyDescent="0.25">
      <c r="A86" s="39" t="s">
        <v>1140</v>
      </c>
      <c r="B86" s="39" t="s">
        <v>1141</v>
      </c>
      <c r="C86" s="39"/>
      <c r="D86" s="39"/>
      <c r="E86" s="278">
        <v>0</v>
      </c>
      <c r="F86" s="39"/>
      <c r="G86" s="278">
        <v>0</v>
      </c>
    </row>
    <row r="87" spans="1:7" hidden="1" outlineLevel="1" x14ac:dyDescent="0.25">
      <c r="A87" s="39" t="s">
        <v>1142</v>
      </c>
      <c r="B87" s="39"/>
      <c r="C87" s="39"/>
      <c r="D87" s="39"/>
      <c r="E87" s="39"/>
      <c r="F87" s="39"/>
      <c r="G87" s="39"/>
    </row>
    <row r="88" spans="1:7" hidden="1" outlineLevel="1" x14ac:dyDescent="0.25">
      <c r="A88" s="39" t="s">
        <v>1143</v>
      </c>
      <c r="B88" s="39"/>
      <c r="C88" s="39"/>
      <c r="D88" s="39"/>
      <c r="E88" s="39"/>
      <c r="F88" s="39"/>
      <c r="G88" s="39"/>
    </row>
    <row r="89" spans="1:7" hidden="1" outlineLevel="1" x14ac:dyDescent="0.25">
      <c r="A89" s="39" t="s">
        <v>1144</v>
      </c>
      <c r="B89" s="39"/>
      <c r="C89" s="39"/>
      <c r="D89" s="39"/>
      <c r="E89" s="39"/>
      <c r="F89" s="39"/>
      <c r="G89" s="39"/>
    </row>
    <row r="90" spans="1:7" hidden="1" outlineLevel="1" x14ac:dyDescent="0.25">
      <c r="A90" s="39" t="s">
        <v>1145</v>
      </c>
      <c r="B90" s="39"/>
      <c r="C90" s="39"/>
      <c r="D90" s="39"/>
      <c r="E90" s="39"/>
      <c r="F90" s="39"/>
      <c r="G90" s="39"/>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abSelected="1" topLeftCell="A85" workbookViewId="0">
      <selection activeCell="Q6" sqref="Q6"/>
    </sheetView>
  </sheetViews>
  <sheetFormatPr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22"/>
      <c r="B1" s="123" t="s">
        <v>1146</v>
      </c>
      <c r="C1" s="124"/>
      <c r="D1" s="124"/>
      <c r="E1" s="124"/>
      <c r="F1" s="124"/>
      <c r="G1" s="124"/>
      <c r="H1" s="124"/>
      <c r="I1" s="124"/>
      <c r="J1" s="124"/>
    </row>
    <row r="2" spans="1:10" x14ac:dyDescent="0.25">
      <c r="A2" s="125"/>
      <c r="B2" s="126"/>
      <c r="C2" s="126"/>
      <c r="D2" s="126"/>
      <c r="E2" s="126"/>
      <c r="F2" s="126"/>
      <c r="G2" s="126"/>
      <c r="H2" s="126"/>
      <c r="I2" s="126"/>
      <c r="J2" s="126"/>
    </row>
    <row r="3" spans="1:10" x14ac:dyDescent="0.25">
      <c r="A3" s="125"/>
      <c r="B3" s="127" t="s">
        <v>1147</v>
      </c>
      <c r="C3" s="128" t="s">
        <v>164</v>
      </c>
      <c r="D3" s="129"/>
      <c r="E3" s="130"/>
      <c r="F3" s="126"/>
      <c r="G3" s="126"/>
      <c r="H3" s="126"/>
      <c r="I3" s="126"/>
      <c r="J3" s="126"/>
    </row>
    <row r="4" spans="1:10" x14ac:dyDescent="0.25">
      <c r="A4" s="125"/>
      <c r="B4" s="127" t="s">
        <v>1148</v>
      </c>
      <c r="C4" s="385">
        <v>44681</v>
      </c>
      <c r="D4" s="126" t="s">
        <v>1149</v>
      </c>
      <c r="E4" s="126"/>
      <c r="F4" s="126"/>
      <c r="G4" s="126"/>
      <c r="H4" s="126"/>
      <c r="I4" s="126"/>
      <c r="J4" s="126"/>
    </row>
    <row r="5" spans="1:10" x14ac:dyDescent="0.25">
      <c r="A5" s="125"/>
      <c r="B5" s="126"/>
      <c r="C5" s="126"/>
      <c r="D5" s="126"/>
      <c r="E5" s="126"/>
      <c r="F5" s="126"/>
      <c r="G5" s="126"/>
      <c r="H5" s="126"/>
      <c r="I5" s="126"/>
      <c r="J5" s="126"/>
    </row>
    <row r="6" spans="1:10" x14ac:dyDescent="0.25">
      <c r="A6" s="125"/>
      <c r="B6" s="126"/>
      <c r="C6" s="131"/>
      <c r="D6" s="126"/>
      <c r="E6" s="126"/>
      <c r="F6" s="126"/>
      <c r="G6" s="126"/>
      <c r="H6" s="126"/>
      <c r="I6" s="126"/>
      <c r="J6" s="126"/>
    </row>
    <row r="7" spans="1:10" x14ac:dyDescent="0.25">
      <c r="A7" s="132">
        <v>1</v>
      </c>
      <c r="B7" s="123" t="s">
        <v>1150</v>
      </c>
      <c r="C7" s="123"/>
      <c r="D7" s="123"/>
      <c r="E7" s="123"/>
      <c r="F7" s="123"/>
      <c r="G7" s="123"/>
      <c r="H7" s="123"/>
      <c r="I7" s="123"/>
      <c r="J7" s="123"/>
    </row>
    <row r="8" spans="1:10" x14ac:dyDescent="0.25">
      <c r="A8" s="125"/>
      <c r="B8" s="126"/>
      <c r="C8" s="126"/>
      <c r="D8" s="126"/>
      <c r="E8" s="126"/>
      <c r="F8" s="126"/>
      <c r="G8" s="126"/>
      <c r="H8" s="126"/>
      <c r="I8" s="126"/>
      <c r="J8" s="126"/>
    </row>
    <row r="9" spans="1:10" x14ac:dyDescent="0.25">
      <c r="A9" s="125"/>
      <c r="B9" s="126"/>
      <c r="C9" s="126"/>
      <c r="D9" s="126"/>
      <c r="E9" s="126"/>
      <c r="F9" s="126"/>
      <c r="G9" s="126"/>
      <c r="H9" s="126"/>
      <c r="I9" s="126"/>
      <c r="J9" s="126"/>
    </row>
    <row r="10" spans="1:10" x14ac:dyDescent="0.25">
      <c r="A10" s="125" t="s">
        <v>1151</v>
      </c>
      <c r="B10" s="133" t="s">
        <v>1152</v>
      </c>
      <c r="C10" s="134"/>
      <c r="D10" s="134"/>
      <c r="E10" s="135" t="s">
        <v>1153</v>
      </c>
      <c r="F10" s="136"/>
      <c r="G10" s="136"/>
      <c r="H10" s="137"/>
      <c r="I10" s="126"/>
      <c r="J10" s="126"/>
    </row>
    <row r="11" spans="1:10" x14ac:dyDescent="0.25">
      <c r="A11" s="125"/>
      <c r="B11" s="138" t="s">
        <v>1154</v>
      </c>
      <c r="C11" s="139"/>
      <c r="D11" s="139"/>
      <c r="E11" s="140" t="s">
        <v>1153</v>
      </c>
      <c r="F11" s="141"/>
      <c r="G11" s="141"/>
      <c r="H11" s="142"/>
      <c r="I11" s="126"/>
      <c r="J11" s="126"/>
    </row>
    <row r="12" spans="1:10" x14ac:dyDescent="0.25">
      <c r="A12" s="125"/>
      <c r="B12" s="143" t="s">
        <v>1155</v>
      </c>
      <c r="C12" s="144"/>
      <c r="D12" s="144"/>
      <c r="E12" s="145" t="s">
        <v>192</v>
      </c>
      <c r="F12" s="146"/>
      <c r="G12" s="146"/>
      <c r="H12" s="147"/>
      <c r="I12" s="126"/>
      <c r="J12" s="126"/>
    </row>
    <row r="13" spans="1:10" x14ac:dyDescent="0.25">
      <c r="A13" s="125"/>
      <c r="B13" s="148"/>
      <c r="C13" s="148"/>
      <c r="D13" s="148"/>
      <c r="E13" s="148"/>
      <c r="F13" s="149"/>
      <c r="G13" s="126"/>
      <c r="H13" s="126"/>
      <c r="I13" s="126"/>
      <c r="J13" s="126"/>
    </row>
    <row r="14" spans="1:10" x14ac:dyDescent="0.25">
      <c r="A14" s="125"/>
      <c r="B14" s="150"/>
      <c r="C14" s="150"/>
      <c r="D14" s="150"/>
      <c r="E14" s="150"/>
      <c r="F14" s="149"/>
      <c r="G14" s="126"/>
      <c r="H14" s="126"/>
      <c r="I14" s="126"/>
      <c r="J14" s="126"/>
    </row>
    <row r="15" spans="1:10" x14ac:dyDescent="0.25">
      <c r="A15" s="125" t="s">
        <v>1156</v>
      </c>
      <c r="B15" s="151"/>
      <c r="C15" s="151"/>
      <c r="D15" s="151"/>
      <c r="E15" s="152"/>
      <c r="F15" s="153" t="s">
        <v>1157</v>
      </c>
      <c r="G15" s="154" t="s">
        <v>1158</v>
      </c>
      <c r="H15" s="155" t="s">
        <v>1159</v>
      </c>
      <c r="I15" s="126"/>
      <c r="J15" s="126"/>
    </row>
    <row r="16" spans="1:10" x14ac:dyDescent="0.25">
      <c r="A16" s="125"/>
      <c r="B16" s="156" t="s">
        <v>1160</v>
      </c>
      <c r="C16" s="157"/>
      <c r="D16" s="157"/>
      <c r="E16" s="158" t="s">
        <v>1161</v>
      </c>
      <c r="F16" s="362" t="s">
        <v>1162</v>
      </c>
      <c r="G16" s="363" t="s">
        <v>1163</v>
      </c>
      <c r="H16" s="364" t="s">
        <v>1164</v>
      </c>
      <c r="I16" s="126"/>
      <c r="J16" s="126"/>
    </row>
    <row r="17" spans="1:10" x14ac:dyDescent="0.25">
      <c r="A17" s="125"/>
      <c r="B17" s="156"/>
      <c r="C17" s="157"/>
      <c r="D17" s="157"/>
      <c r="E17" s="159" t="s">
        <v>1165</v>
      </c>
      <c r="F17" s="365" t="s">
        <v>1166</v>
      </c>
      <c r="G17" s="363" t="s">
        <v>1163</v>
      </c>
      <c r="H17" s="364" t="s">
        <v>1164</v>
      </c>
      <c r="I17" s="126"/>
      <c r="J17" s="126"/>
    </row>
    <row r="18" spans="1:10" x14ac:dyDescent="0.25">
      <c r="A18" s="125"/>
      <c r="B18" s="143"/>
      <c r="C18" s="144"/>
      <c r="D18" s="144"/>
      <c r="E18" s="160" t="s">
        <v>1167</v>
      </c>
      <c r="F18" s="366" t="s">
        <v>1168</v>
      </c>
      <c r="G18" s="367" t="s">
        <v>1163</v>
      </c>
      <c r="H18" s="373" t="s">
        <v>1164</v>
      </c>
      <c r="I18" s="126"/>
      <c r="J18" s="126"/>
    </row>
    <row r="19" spans="1:10" x14ac:dyDescent="0.25">
      <c r="A19" s="125"/>
      <c r="B19" s="131"/>
      <c r="C19" s="131"/>
      <c r="D19" s="131"/>
      <c r="E19" s="131"/>
      <c r="F19" s="161"/>
      <c r="G19" s="161"/>
      <c r="H19" s="161"/>
      <c r="I19" s="126"/>
      <c r="J19" s="126"/>
    </row>
    <row r="20" spans="1:10" x14ac:dyDescent="0.25">
      <c r="A20" s="125"/>
      <c r="B20" s="131"/>
      <c r="C20" s="131"/>
      <c r="D20" s="131"/>
      <c r="E20" s="131"/>
      <c r="F20" s="161"/>
      <c r="G20" s="161"/>
      <c r="H20" s="161"/>
      <c r="I20" s="126"/>
      <c r="J20" s="126"/>
    </row>
    <row r="21" spans="1:10" x14ac:dyDescent="0.25">
      <c r="A21" s="125" t="s">
        <v>1169</v>
      </c>
      <c r="B21" s="126"/>
      <c r="C21" s="126"/>
      <c r="D21" s="126"/>
      <c r="E21" s="162"/>
      <c r="F21" s="163" t="s">
        <v>1157</v>
      </c>
      <c r="G21" s="164" t="s">
        <v>1170</v>
      </c>
      <c r="H21" s="165" t="s">
        <v>1159</v>
      </c>
      <c r="I21" s="126"/>
      <c r="J21" s="126"/>
    </row>
    <row r="22" spans="1:10" x14ac:dyDescent="0.25">
      <c r="A22" s="126"/>
      <c r="B22" s="133" t="s">
        <v>1171</v>
      </c>
      <c r="C22" s="134"/>
      <c r="D22" s="134"/>
      <c r="E22" s="166" t="s">
        <v>1161</v>
      </c>
      <c r="F22" s="368" t="s">
        <v>1172</v>
      </c>
      <c r="G22" s="369" t="s">
        <v>1172</v>
      </c>
      <c r="H22" s="370" t="s">
        <v>1172</v>
      </c>
      <c r="I22" s="126"/>
      <c r="J22" s="126"/>
    </row>
    <row r="23" spans="1:10" x14ac:dyDescent="0.25">
      <c r="A23" s="125"/>
      <c r="B23" s="156"/>
      <c r="C23" s="157"/>
      <c r="D23" s="157"/>
      <c r="E23" s="159" t="s">
        <v>1165</v>
      </c>
      <c r="F23" s="365" t="s">
        <v>1172</v>
      </c>
      <c r="G23" s="363" t="s">
        <v>1172</v>
      </c>
      <c r="H23" s="371" t="s">
        <v>1172</v>
      </c>
      <c r="I23" s="126"/>
      <c r="J23" s="126"/>
    </row>
    <row r="24" spans="1:10" x14ac:dyDescent="0.25">
      <c r="A24" s="125"/>
      <c r="B24" s="143"/>
      <c r="C24" s="144"/>
      <c r="D24" s="144"/>
      <c r="E24" s="160" t="s">
        <v>1167</v>
      </c>
      <c r="F24" s="366" t="s">
        <v>1172</v>
      </c>
      <c r="G24" s="372" t="s">
        <v>1172</v>
      </c>
      <c r="H24" s="373" t="s">
        <v>1172</v>
      </c>
      <c r="I24" s="126"/>
      <c r="J24" s="126"/>
    </row>
    <row r="25" spans="1:10" x14ac:dyDescent="0.25">
      <c r="A25" s="125"/>
      <c r="B25" s="131"/>
      <c r="C25" s="131"/>
      <c r="D25" s="131"/>
      <c r="E25" s="131"/>
      <c r="F25" s="167"/>
      <c r="G25" s="167"/>
      <c r="H25" s="167"/>
      <c r="I25" s="126"/>
      <c r="J25" s="126"/>
    </row>
    <row r="26" spans="1:10" x14ac:dyDescent="0.25">
      <c r="A26" s="125"/>
      <c r="B26" s="131"/>
      <c r="C26" s="131"/>
      <c r="D26" s="131"/>
      <c r="E26" s="131"/>
      <c r="F26" s="167"/>
      <c r="G26" s="167"/>
      <c r="H26" s="167"/>
      <c r="I26" s="126"/>
      <c r="J26" s="126"/>
    </row>
    <row r="27" spans="1:10" x14ac:dyDescent="0.25">
      <c r="A27" s="125" t="s">
        <v>1173</v>
      </c>
      <c r="B27" s="133" t="s">
        <v>1174</v>
      </c>
      <c r="C27" s="168"/>
      <c r="D27" s="169">
        <v>0.129</v>
      </c>
      <c r="E27" s="126"/>
      <c r="F27" s="170"/>
      <c r="G27" s="126"/>
      <c r="H27" s="126"/>
      <c r="I27" s="126"/>
      <c r="J27" s="126"/>
    </row>
    <row r="28" spans="1:10" x14ac:dyDescent="0.25">
      <c r="A28" s="125"/>
      <c r="B28" s="143"/>
      <c r="C28" s="171" t="s">
        <v>1175</v>
      </c>
      <c r="D28" s="172">
        <v>44681</v>
      </c>
      <c r="E28" s="126"/>
      <c r="F28" s="126"/>
      <c r="G28" s="126"/>
      <c r="H28" s="126"/>
      <c r="I28" s="126"/>
      <c r="J28" s="126"/>
    </row>
    <row r="29" spans="1:10" x14ac:dyDescent="0.25">
      <c r="A29" s="125"/>
      <c r="B29" s="126"/>
      <c r="C29" s="126"/>
      <c r="D29" s="126"/>
      <c r="E29" s="126"/>
      <c r="F29" s="126"/>
      <c r="G29" s="126"/>
      <c r="H29" s="126"/>
      <c r="I29" s="126"/>
      <c r="J29" s="126"/>
    </row>
    <row r="30" spans="1:10" x14ac:dyDescent="0.25">
      <c r="A30" s="125"/>
      <c r="B30" s="126"/>
      <c r="C30" s="126"/>
      <c r="D30" s="126"/>
      <c r="E30" s="126"/>
      <c r="F30" s="126"/>
      <c r="G30" s="126"/>
      <c r="H30" s="126"/>
      <c r="I30" s="126"/>
      <c r="J30" s="126"/>
    </row>
    <row r="31" spans="1:10" x14ac:dyDescent="0.25">
      <c r="A31" s="132">
        <v>2</v>
      </c>
      <c r="B31" s="123" t="s">
        <v>1176</v>
      </c>
      <c r="C31" s="123"/>
      <c r="D31" s="123"/>
      <c r="E31" s="123"/>
      <c r="F31" s="123"/>
      <c r="G31" s="123"/>
      <c r="H31" s="123"/>
      <c r="I31" s="123"/>
      <c r="J31" s="123"/>
    </row>
    <row r="32" spans="1:10" x14ac:dyDescent="0.25">
      <c r="A32" s="161"/>
      <c r="B32" s="126"/>
      <c r="C32" s="126"/>
      <c r="D32" s="126"/>
      <c r="E32" s="126"/>
      <c r="F32" s="126"/>
      <c r="G32" s="126"/>
      <c r="H32" s="126"/>
      <c r="I32" s="126"/>
      <c r="J32" s="126"/>
    </row>
    <row r="33" spans="1:10" x14ac:dyDescent="0.25">
      <c r="A33" s="161" t="s">
        <v>1177</v>
      </c>
      <c r="B33" s="173" t="s">
        <v>1178</v>
      </c>
      <c r="C33" s="174"/>
      <c r="D33" s="174"/>
      <c r="E33" s="174"/>
      <c r="F33" s="174"/>
      <c r="G33" s="174"/>
      <c r="H33" s="174"/>
      <c r="I33" s="174"/>
      <c r="J33" s="174"/>
    </row>
    <row r="34" spans="1:10" x14ac:dyDescent="0.25">
      <c r="A34" s="161"/>
      <c r="B34" s="173"/>
      <c r="C34" s="174"/>
      <c r="D34" s="174"/>
      <c r="E34" s="174"/>
      <c r="F34" s="174"/>
      <c r="G34" s="174"/>
      <c r="H34" s="174"/>
      <c r="I34" s="174"/>
      <c r="J34" s="174"/>
    </row>
    <row r="35" spans="1:10" x14ac:dyDescent="0.25">
      <c r="A35" s="161"/>
      <c r="B35" s="173"/>
      <c r="C35" s="131"/>
      <c r="D35" s="174"/>
      <c r="E35" s="163" t="s">
        <v>262</v>
      </c>
      <c r="F35" s="165" t="s">
        <v>1179</v>
      </c>
      <c r="G35" s="175"/>
      <c r="H35" s="174"/>
      <c r="I35" s="174"/>
      <c r="J35" s="174"/>
    </row>
    <row r="36" spans="1:10" x14ac:dyDescent="0.25">
      <c r="A36" s="161"/>
      <c r="B36" s="173"/>
      <c r="C36" s="131"/>
      <c r="D36" s="174"/>
      <c r="E36" s="176" t="s">
        <v>1180</v>
      </c>
      <c r="F36" s="177" t="s">
        <v>1181</v>
      </c>
      <c r="G36" s="175"/>
      <c r="H36" s="174"/>
      <c r="I36" s="174"/>
      <c r="J36" s="174"/>
    </row>
    <row r="37" spans="1:10" x14ac:dyDescent="0.25">
      <c r="A37" s="161"/>
      <c r="B37" s="133" t="s">
        <v>1182</v>
      </c>
      <c r="C37" s="178" t="s">
        <v>1183</v>
      </c>
      <c r="D37" s="179"/>
      <c r="E37" s="314">
        <v>16646.16281470039</v>
      </c>
      <c r="F37" s="315">
        <v>818.66898100000003</v>
      </c>
      <c r="G37" s="180"/>
      <c r="H37" s="126"/>
      <c r="I37" s="126"/>
      <c r="J37" s="126"/>
    </row>
    <row r="38" spans="1:10" x14ac:dyDescent="0.25">
      <c r="A38" s="161"/>
      <c r="B38" s="156"/>
      <c r="C38" s="181" t="s">
        <v>1184</v>
      </c>
      <c r="D38" s="182"/>
      <c r="E38" s="316"/>
      <c r="F38" s="317"/>
      <c r="G38" s="180"/>
      <c r="H38" s="126"/>
      <c r="I38" s="126"/>
      <c r="J38" s="126"/>
    </row>
    <row r="39" spans="1:10" x14ac:dyDescent="0.25">
      <c r="A39" s="161"/>
      <c r="B39" s="156"/>
      <c r="C39" s="181" t="s">
        <v>1185</v>
      </c>
      <c r="D39" s="182"/>
      <c r="E39" s="316"/>
      <c r="F39" s="318"/>
      <c r="G39" s="180"/>
      <c r="H39" s="126"/>
      <c r="I39" s="126"/>
      <c r="J39" s="126"/>
    </row>
    <row r="40" spans="1:10" x14ac:dyDescent="0.25">
      <c r="A40" s="161"/>
      <c r="B40" s="143"/>
      <c r="C40" s="183" t="s">
        <v>1186</v>
      </c>
      <c r="D40" s="184"/>
      <c r="E40" s="319">
        <v>278.45837743544587</v>
      </c>
      <c r="F40" s="320"/>
      <c r="G40" s="180"/>
      <c r="H40" s="126"/>
      <c r="I40" s="126"/>
      <c r="J40" s="126"/>
    </row>
    <row r="41" spans="1:10" x14ac:dyDescent="0.25">
      <c r="A41" s="161"/>
      <c r="B41" s="185"/>
      <c r="C41" s="186" t="s">
        <v>262</v>
      </c>
      <c r="D41" s="187"/>
      <c r="E41" s="321">
        <f>E37+E40</f>
        <v>16924.621192135837</v>
      </c>
      <c r="F41" s="321">
        <f>F37</f>
        <v>818.66898100000003</v>
      </c>
      <c r="G41" s="180"/>
      <c r="H41" s="126"/>
      <c r="I41" s="126"/>
      <c r="J41" s="126"/>
    </row>
    <row r="42" spans="1:10" x14ac:dyDescent="0.25">
      <c r="A42" s="161"/>
      <c r="B42" s="126"/>
      <c r="C42" s="126"/>
      <c r="D42" s="126"/>
      <c r="E42" s="126"/>
      <c r="F42" s="126"/>
      <c r="G42" s="126"/>
      <c r="H42" s="126"/>
      <c r="I42" s="126"/>
      <c r="J42" s="126"/>
    </row>
    <row r="43" spans="1:10" x14ac:dyDescent="0.25">
      <c r="A43" s="161"/>
      <c r="B43" s="185" t="s">
        <v>1187</v>
      </c>
      <c r="C43" s="187"/>
      <c r="D43" s="188"/>
      <c r="E43" s="322">
        <v>12720</v>
      </c>
      <c r="F43" s="126"/>
      <c r="G43" s="126"/>
      <c r="H43" s="126"/>
      <c r="I43" s="126"/>
      <c r="J43" s="126"/>
    </row>
    <row r="44" spans="1:10" x14ac:dyDescent="0.25">
      <c r="A44" s="161"/>
      <c r="B44" s="126"/>
      <c r="C44" s="126"/>
      <c r="D44" s="126"/>
      <c r="E44" s="126"/>
      <c r="F44" s="126"/>
      <c r="G44" s="126"/>
      <c r="H44" s="126"/>
      <c r="I44" s="126"/>
      <c r="J44" s="126"/>
    </row>
    <row r="45" spans="1:10" x14ac:dyDescent="0.25">
      <c r="A45" s="161" t="s">
        <v>1188</v>
      </c>
      <c r="B45" s="173" t="s">
        <v>1189</v>
      </c>
      <c r="C45" s="189"/>
      <c r="D45" s="150"/>
      <c r="E45" s="126"/>
      <c r="F45" s="126"/>
      <c r="G45" s="126"/>
      <c r="H45" s="126"/>
      <c r="I45" s="126"/>
      <c r="J45" s="126"/>
    </row>
    <row r="46" spans="1:10" x14ac:dyDescent="0.25">
      <c r="A46" s="161"/>
      <c r="B46" s="150"/>
      <c r="C46" s="189"/>
      <c r="D46" s="150"/>
      <c r="E46" s="126"/>
      <c r="F46" s="126"/>
      <c r="G46" s="126"/>
      <c r="H46" s="126"/>
      <c r="I46" s="126"/>
      <c r="J46" s="126"/>
    </row>
    <row r="47" spans="1:10" x14ac:dyDescent="0.25">
      <c r="A47" s="161"/>
      <c r="B47" s="150"/>
      <c r="C47" s="189"/>
      <c r="D47" s="150"/>
      <c r="E47" s="190" t="s">
        <v>1157</v>
      </c>
      <c r="F47" s="154" t="s">
        <v>1158</v>
      </c>
      <c r="G47" s="191" t="s">
        <v>1159</v>
      </c>
      <c r="H47" s="126"/>
      <c r="I47" s="126"/>
      <c r="J47" s="126"/>
    </row>
    <row r="48" spans="1:10" x14ac:dyDescent="0.25">
      <c r="A48" s="161"/>
      <c r="B48" s="133" t="s">
        <v>1190</v>
      </c>
      <c r="C48" s="134"/>
      <c r="D48" s="166" t="s">
        <v>1161</v>
      </c>
      <c r="E48" s="362" t="s">
        <v>1172</v>
      </c>
      <c r="F48" s="374" t="s">
        <v>1172</v>
      </c>
      <c r="G48" s="375" t="s">
        <v>1172</v>
      </c>
      <c r="H48" s="126"/>
      <c r="I48" s="126"/>
      <c r="J48" s="126"/>
    </row>
    <row r="49" spans="1:10" x14ac:dyDescent="0.25">
      <c r="A49" s="161"/>
      <c r="B49" s="156"/>
      <c r="C49" s="157"/>
      <c r="D49" s="159" t="s">
        <v>1165</v>
      </c>
      <c r="E49" s="365" t="s">
        <v>1191</v>
      </c>
      <c r="F49" s="363" t="s">
        <v>1163</v>
      </c>
      <c r="G49" s="371" t="s">
        <v>1164</v>
      </c>
      <c r="H49" s="126"/>
      <c r="I49" s="126"/>
      <c r="J49" s="126"/>
    </row>
    <row r="50" spans="1:10" x14ac:dyDescent="0.25">
      <c r="A50" s="161"/>
      <c r="B50" s="143"/>
      <c r="C50" s="144"/>
      <c r="D50" s="160" t="s">
        <v>1167</v>
      </c>
      <c r="E50" s="366" t="s">
        <v>1191</v>
      </c>
      <c r="F50" s="372" t="s">
        <v>1163</v>
      </c>
      <c r="G50" s="373" t="s">
        <v>1164</v>
      </c>
      <c r="H50" s="126"/>
      <c r="I50" s="126"/>
      <c r="J50" s="126"/>
    </row>
    <row r="51" spans="1:10" x14ac:dyDescent="0.25">
      <c r="A51" s="161"/>
      <c r="B51" s="126"/>
      <c r="C51" s="126"/>
      <c r="D51" s="126"/>
      <c r="E51" s="126"/>
      <c r="F51" s="126"/>
      <c r="G51" s="126"/>
      <c r="H51" s="126"/>
      <c r="I51" s="126"/>
      <c r="J51" s="126"/>
    </row>
    <row r="52" spans="1:10" x14ac:dyDescent="0.25">
      <c r="A52" s="161" t="s">
        <v>1192</v>
      </c>
      <c r="B52" s="173" t="s">
        <v>1193</v>
      </c>
      <c r="C52" s="192"/>
      <c r="D52" s="126"/>
      <c r="E52" s="126"/>
      <c r="F52" s="126"/>
      <c r="G52" s="126"/>
      <c r="H52" s="126"/>
      <c r="I52" s="126"/>
      <c r="J52" s="126"/>
    </row>
    <row r="53" spans="1:10" x14ac:dyDescent="0.25">
      <c r="A53" s="193"/>
      <c r="B53" s="192"/>
      <c r="C53" s="192"/>
      <c r="D53" s="126"/>
      <c r="E53" s="126"/>
      <c r="F53" s="126"/>
      <c r="G53" s="126"/>
      <c r="H53" s="126"/>
      <c r="I53" s="126"/>
      <c r="J53" s="126"/>
    </row>
    <row r="54" spans="1:10" x14ac:dyDescent="0.25">
      <c r="A54" s="161"/>
      <c r="B54" s="194" t="s">
        <v>1194</v>
      </c>
      <c r="C54" s="187"/>
      <c r="D54" s="188"/>
      <c r="E54" s="155" t="s">
        <v>1195</v>
      </c>
      <c r="F54" s="126"/>
      <c r="G54" s="126"/>
      <c r="H54" s="126"/>
      <c r="I54" s="126"/>
      <c r="J54" s="126"/>
    </row>
    <row r="55" spans="1:10" x14ac:dyDescent="0.25">
      <c r="A55" s="161"/>
      <c r="B55" s="138" t="s">
        <v>1196</v>
      </c>
      <c r="C55" s="139"/>
      <c r="D55" s="195"/>
      <c r="E55" s="323">
        <v>277.25051356</v>
      </c>
      <c r="F55" s="126"/>
      <c r="G55" s="126"/>
      <c r="H55" s="126"/>
      <c r="I55" s="126"/>
      <c r="J55" s="126"/>
    </row>
    <row r="56" spans="1:10" x14ac:dyDescent="0.25">
      <c r="A56" s="161"/>
      <c r="B56" s="138" t="s">
        <v>1197</v>
      </c>
      <c r="C56" s="139"/>
      <c r="D56" s="195"/>
      <c r="E56" s="323"/>
      <c r="F56" s="196"/>
      <c r="G56" s="197"/>
      <c r="H56" s="126"/>
      <c r="I56" s="126"/>
      <c r="J56" s="126"/>
    </row>
    <row r="57" spans="1:10" x14ac:dyDescent="0.25">
      <c r="A57" s="161"/>
      <c r="B57" s="198" t="s">
        <v>1198</v>
      </c>
      <c r="C57" s="199"/>
      <c r="D57" s="200"/>
      <c r="E57" s="324">
        <f>E58-E55</f>
        <v>184.77055275999959</v>
      </c>
      <c r="F57" s="196"/>
      <c r="G57" s="197"/>
      <c r="H57" s="126"/>
      <c r="I57" s="126"/>
      <c r="J57" s="126"/>
    </row>
    <row r="58" spans="1:10" x14ac:dyDescent="0.25">
      <c r="A58" s="161"/>
      <c r="B58" s="185"/>
      <c r="C58" s="187"/>
      <c r="D58" s="201" t="s">
        <v>1199</v>
      </c>
      <c r="E58" s="325">
        <f>E62-E61</f>
        <v>462.02106631999959</v>
      </c>
      <c r="F58" s="196"/>
      <c r="G58" s="197"/>
      <c r="H58" s="126"/>
      <c r="I58" s="126"/>
      <c r="J58" s="126"/>
    </row>
    <row r="59" spans="1:10" x14ac:dyDescent="0.25">
      <c r="A59" s="161"/>
      <c r="B59" s="202" t="s">
        <v>1187</v>
      </c>
      <c r="C59" s="203"/>
      <c r="D59" s="204"/>
      <c r="E59" s="326">
        <v>12748.411021039999</v>
      </c>
      <c r="F59" s="196"/>
      <c r="G59" s="197"/>
      <c r="H59" s="126"/>
      <c r="I59" s="126"/>
      <c r="J59" s="126"/>
    </row>
    <row r="60" spans="1:10" x14ac:dyDescent="0.25">
      <c r="A60" s="161"/>
      <c r="B60" s="205" t="s">
        <v>1200</v>
      </c>
      <c r="C60" s="206"/>
      <c r="D60" s="207"/>
      <c r="E60" s="327">
        <v>1.9898280500000001</v>
      </c>
      <c r="F60" s="196"/>
      <c r="G60" s="197"/>
      <c r="H60" s="126"/>
      <c r="I60" s="126"/>
      <c r="J60" s="126"/>
    </row>
    <row r="61" spans="1:10" x14ac:dyDescent="0.25">
      <c r="A61" s="161"/>
      <c r="B61" s="185"/>
      <c r="C61" s="187"/>
      <c r="D61" s="201" t="s">
        <v>1201</v>
      </c>
      <c r="E61" s="325">
        <f>E59+E60</f>
        <v>12750.40084909</v>
      </c>
      <c r="F61" s="196"/>
      <c r="G61" s="197"/>
      <c r="H61" s="126"/>
      <c r="I61" s="126"/>
      <c r="J61" s="126"/>
    </row>
    <row r="62" spans="1:10" x14ac:dyDescent="0.25">
      <c r="A62" s="161"/>
      <c r="B62" s="194" t="s">
        <v>1202</v>
      </c>
      <c r="C62" s="187"/>
      <c r="D62" s="188"/>
      <c r="E62" s="325">
        <v>13212.421915409999</v>
      </c>
      <c r="F62" s="196"/>
      <c r="G62" s="197"/>
      <c r="H62" s="126"/>
      <c r="I62" s="126"/>
      <c r="J62" s="126"/>
    </row>
    <row r="63" spans="1:10" x14ac:dyDescent="0.25">
      <c r="A63" s="208"/>
      <c r="B63" s="209"/>
      <c r="C63" s="2"/>
      <c r="D63" s="2"/>
      <c r="E63" s="210"/>
      <c r="F63" s="211"/>
      <c r="G63" s="211"/>
      <c r="H63" s="2"/>
      <c r="I63" s="2"/>
      <c r="J63" s="2"/>
    </row>
    <row r="64" spans="1:10" x14ac:dyDescent="0.25">
      <c r="A64" s="161"/>
      <c r="B64" s="126"/>
      <c r="C64" s="126"/>
      <c r="D64" s="126"/>
      <c r="E64" s="126"/>
      <c r="F64" s="196"/>
      <c r="G64" s="197"/>
      <c r="H64" s="126"/>
      <c r="I64" s="126"/>
      <c r="J64" s="126"/>
    </row>
    <row r="65" spans="1:10" x14ac:dyDescent="0.25">
      <c r="A65" s="132">
        <v>3</v>
      </c>
      <c r="B65" s="123" t="s">
        <v>1203</v>
      </c>
      <c r="C65" s="123"/>
      <c r="D65" s="123"/>
      <c r="E65" s="123"/>
      <c r="F65" s="123"/>
      <c r="G65" s="123"/>
      <c r="H65" s="123"/>
      <c r="I65" s="123"/>
      <c r="J65" s="123"/>
    </row>
    <row r="66" spans="1:10" x14ac:dyDescent="0.25">
      <c r="A66" s="212"/>
      <c r="B66" s="189"/>
      <c r="C66" s="189"/>
      <c r="D66" s="189"/>
      <c r="E66" s="189"/>
      <c r="F66" s="189"/>
      <c r="G66" s="189"/>
      <c r="H66" s="189"/>
      <c r="I66" s="213"/>
      <c r="J66" s="189"/>
    </row>
    <row r="67" spans="1:10" x14ac:dyDescent="0.25">
      <c r="A67" s="125" t="s">
        <v>1204</v>
      </c>
      <c r="B67" s="173" t="s">
        <v>1205</v>
      </c>
      <c r="C67" s="126"/>
      <c r="D67" s="126"/>
      <c r="E67" s="126"/>
      <c r="F67" s="126"/>
      <c r="G67" s="126"/>
      <c r="H67" s="126"/>
      <c r="I67" s="214"/>
      <c r="J67" s="126"/>
    </row>
    <row r="68" spans="1:10" x14ac:dyDescent="0.25">
      <c r="A68" s="125"/>
      <c r="B68" s="126"/>
      <c r="C68" s="126"/>
      <c r="D68" s="126"/>
      <c r="E68" s="126"/>
      <c r="F68" s="126"/>
      <c r="G68" s="126"/>
      <c r="H68" s="126"/>
      <c r="I68" s="214"/>
      <c r="J68" s="126"/>
    </row>
    <row r="69" spans="1:10" x14ac:dyDescent="0.25">
      <c r="A69" s="125"/>
      <c r="B69" s="215"/>
      <c r="C69" s="215"/>
      <c r="D69" s="216" t="s">
        <v>1206</v>
      </c>
      <c r="E69" s="216" t="s">
        <v>1207</v>
      </c>
      <c r="F69" s="155" t="s">
        <v>1208</v>
      </c>
      <c r="G69" s="126"/>
      <c r="H69" s="126"/>
      <c r="I69" s="214"/>
      <c r="J69" s="126"/>
    </row>
    <row r="70" spans="1:10" x14ac:dyDescent="0.25">
      <c r="A70" s="125"/>
      <c r="B70" s="156" t="s">
        <v>1209</v>
      </c>
      <c r="C70" s="157"/>
      <c r="D70" s="328">
        <v>6.2616596176404391</v>
      </c>
      <c r="E70" s="328">
        <v>6.3158166952291852</v>
      </c>
      <c r="F70" s="217" t="s">
        <v>1210</v>
      </c>
      <c r="G70" s="218"/>
      <c r="H70" s="126"/>
      <c r="I70" s="214"/>
      <c r="J70" s="126"/>
    </row>
    <row r="71" spans="1:10" x14ac:dyDescent="0.25">
      <c r="A71" s="125"/>
      <c r="B71" s="138" t="s">
        <v>1211</v>
      </c>
      <c r="C71" s="139"/>
      <c r="D71" s="329"/>
      <c r="E71" s="329"/>
      <c r="F71" s="219"/>
      <c r="G71" s="126"/>
      <c r="H71" s="126"/>
      <c r="I71" s="214"/>
      <c r="J71" s="126"/>
    </row>
    <row r="72" spans="1:10" x14ac:dyDescent="0.25">
      <c r="A72" s="125"/>
      <c r="B72" s="138" t="s">
        <v>1212</v>
      </c>
      <c r="C72" s="220"/>
      <c r="D72" s="329"/>
      <c r="E72" s="329"/>
      <c r="F72" s="221"/>
      <c r="G72" s="126"/>
      <c r="H72" s="126"/>
      <c r="I72" s="214"/>
      <c r="J72" s="126"/>
    </row>
    <row r="73" spans="1:10" x14ac:dyDescent="0.25">
      <c r="A73" s="125"/>
      <c r="B73" s="156" t="s">
        <v>1186</v>
      </c>
      <c r="C73" s="157"/>
      <c r="D73" s="330">
        <f>E73</f>
        <v>0.15861137694413838</v>
      </c>
      <c r="E73" s="330">
        <v>0.15861137694413838</v>
      </c>
      <c r="F73" s="222" t="s">
        <v>1213</v>
      </c>
      <c r="G73" s="131"/>
      <c r="H73" s="126"/>
      <c r="I73" s="214"/>
      <c r="J73" s="126"/>
    </row>
    <row r="74" spans="1:10" x14ac:dyDescent="0.25">
      <c r="A74" s="125"/>
      <c r="B74" s="185"/>
      <c r="C74" s="186" t="s">
        <v>1214</v>
      </c>
      <c r="D74" s="331">
        <v>6.1612470358034992</v>
      </c>
      <c r="E74" s="331">
        <v>6.2145130747225581</v>
      </c>
      <c r="F74" s="223"/>
      <c r="G74" s="126"/>
      <c r="H74" s="126"/>
      <c r="I74" s="214"/>
      <c r="J74" s="126"/>
    </row>
    <row r="75" spans="1:10" x14ac:dyDescent="0.25">
      <c r="A75" s="125"/>
      <c r="B75" s="151"/>
      <c r="C75" s="224"/>
      <c r="D75" s="151"/>
      <c r="E75" s="151"/>
      <c r="F75" s="225"/>
      <c r="G75" s="126"/>
      <c r="H75" s="126"/>
      <c r="I75" s="214"/>
      <c r="J75" s="126"/>
    </row>
    <row r="76" spans="1:10" x14ac:dyDescent="0.25">
      <c r="A76" s="125"/>
      <c r="B76" s="185"/>
      <c r="C76" s="186" t="s">
        <v>1215</v>
      </c>
      <c r="D76" s="281">
        <f>E76</f>
        <v>5.6093487945492662</v>
      </c>
      <c r="E76" s="281">
        <v>5.6093487945492662</v>
      </c>
      <c r="F76" s="223" t="s">
        <v>1213</v>
      </c>
      <c r="G76" s="126"/>
      <c r="H76" s="126"/>
      <c r="I76" s="214"/>
      <c r="J76" s="126"/>
    </row>
    <row r="77" spans="1:10" x14ac:dyDescent="0.25">
      <c r="A77" s="125"/>
      <c r="B77" s="126"/>
      <c r="C77" s="126"/>
      <c r="D77" s="126"/>
      <c r="E77" s="126"/>
      <c r="F77" s="126"/>
      <c r="G77" s="126"/>
      <c r="H77" s="131"/>
      <c r="I77" s="226"/>
      <c r="J77" s="226"/>
    </row>
    <row r="78" spans="1:10" x14ac:dyDescent="0.25">
      <c r="A78" s="125" t="s">
        <v>1216</v>
      </c>
      <c r="B78" s="173" t="s">
        <v>1217</v>
      </c>
      <c r="C78" s="126"/>
      <c r="D78" s="126"/>
      <c r="E78" s="126"/>
      <c r="F78" s="126"/>
      <c r="G78" s="126"/>
      <c r="H78" s="126"/>
      <c r="I78" s="126"/>
      <c r="J78" s="126"/>
    </row>
    <row r="79" spans="1:10" x14ac:dyDescent="0.25">
      <c r="A79" s="125"/>
      <c r="B79" s="126"/>
      <c r="C79" s="126"/>
      <c r="D79" s="126"/>
      <c r="E79" s="126"/>
      <c r="F79" s="126"/>
      <c r="G79" s="126"/>
      <c r="H79" s="126"/>
      <c r="I79" s="126"/>
      <c r="J79" s="126"/>
    </row>
    <row r="80" spans="1:10" x14ac:dyDescent="0.25">
      <c r="A80" s="125"/>
      <c r="B80" s="146"/>
      <c r="C80" s="147"/>
      <c r="D80" s="153" t="s">
        <v>1218</v>
      </c>
      <c r="E80" s="154" t="s">
        <v>282</v>
      </c>
      <c r="F80" s="227" t="s">
        <v>284</v>
      </c>
      <c r="G80" s="154" t="s">
        <v>286</v>
      </c>
      <c r="H80" s="154" t="s">
        <v>288</v>
      </c>
      <c r="I80" s="154" t="s">
        <v>290</v>
      </c>
      <c r="J80" s="155" t="s">
        <v>292</v>
      </c>
    </row>
    <row r="81" spans="1:10" x14ac:dyDescent="0.25">
      <c r="A81" s="125"/>
      <c r="B81" s="156" t="s">
        <v>1209</v>
      </c>
      <c r="C81" s="228"/>
      <c r="D81" s="282">
        <v>1864.1524906200352</v>
      </c>
      <c r="E81" s="283">
        <v>1746.7760684110581</v>
      </c>
      <c r="F81" s="284">
        <v>1627.4493645091818</v>
      </c>
      <c r="G81" s="285">
        <v>1524.0628097040342</v>
      </c>
      <c r="H81" s="283">
        <v>1425.6731419641626</v>
      </c>
      <c r="I81" s="285">
        <v>4974.9954102164929</v>
      </c>
      <c r="J81" s="286">
        <v>3483.0535292754212</v>
      </c>
    </row>
    <row r="82" spans="1:10" x14ac:dyDescent="0.25">
      <c r="A82" s="125"/>
      <c r="B82" s="138" t="s">
        <v>1211</v>
      </c>
      <c r="C82" s="195"/>
      <c r="D82" s="287"/>
      <c r="E82" s="288"/>
      <c r="F82" s="289"/>
      <c r="G82" s="290"/>
      <c r="H82" s="288"/>
      <c r="I82" s="290"/>
      <c r="J82" s="291"/>
    </row>
    <row r="83" spans="1:10" x14ac:dyDescent="0.25">
      <c r="A83" s="125"/>
      <c r="B83" s="138" t="s">
        <v>1212</v>
      </c>
      <c r="C83" s="195"/>
      <c r="D83" s="287"/>
      <c r="E83" s="288"/>
      <c r="F83" s="289"/>
      <c r="G83" s="290"/>
      <c r="H83" s="288"/>
      <c r="I83" s="290"/>
      <c r="J83" s="291"/>
    </row>
    <row r="84" spans="1:10" x14ac:dyDescent="0.25">
      <c r="A84" s="125"/>
      <c r="B84" s="156" t="s">
        <v>1186</v>
      </c>
      <c r="C84" s="228"/>
      <c r="D84" s="292">
        <f>E40</f>
        <v>278.45837743544587</v>
      </c>
      <c r="E84" s="293"/>
      <c r="F84" s="293"/>
      <c r="G84" s="293"/>
      <c r="H84" s="293"/>
      <c r="I84" s="293"/>
      <c r="J84" s="294"/>
    </row>
    <row r="85" spans="1:10" x14ac:dyDescent="0.25">
      <c r="A85" s="125"/>
      <c r="B85" s="185"/>
      <c r="C85" s="229" t="s">
        <v>1219</v>
      </c>
      <c r="D85" s="295">
        <f>D81+D84</f>
        <v>2142.6108680554812</v>
      </c>
      <c r="E85" s="296">
        <f>E81</f>
        <v>1746.7760684110581</v>
      </c>
      <c r="F85" s="296">
        <f t="shared" ref="F85:I85" si="0">F81</f>
        <v>1627.4493645091818</v>
      </c>
      <c r="G85" s="296">
        <f t="shared" si="0"/>
        <v>1524.0628097040342</v>
      </c>
      <c r="H85" s="296">
        <f t="shared" si="0"/>
        <v>1425.6731419641626</v>
      </c>
      <c r="I85" s="296">
        <f t="shared" si="0"/>
        <v>4974.9954102164929</v>
      </c>
      <c r="J85" s="299">
        <f>J81</f>
        <v>3483.0535292754212</v>
      </c>
    </row>
    <row r="86" spans="1:10" x14ac:dyDescent="0.25">
      <c r="A86" s="125"/>
      <c r="B86" s="151"/>
      <c r="C86" s="230"/>
      <c r="D86" s="231"/>
      <c r="E86" s="231"/>
      <c r="F86" s="231"/>
      <c r="G86" s="231"/>
      <c r="H86" s="231"/>
      <c r="I86" s="231"/>
      <c r="J86" s="231"/>
    </row>
    <row r="87" spans="1:10" x14ac:dyDescent="0.25">
      <c r="A87" s="125"/>
      <c r="B87" s="143"/>
      <c r="C87" s="232" t="s">
        <v>1220</v>
      </c>
      <c r="D87" s="300">
        <f>D98</f>
        <v>1000</v>
      </c>
      <c r="E87" s="300">
        <f t="shared" ref="E87:I87" si="1">E98</f>
        <v>570</v>
      </c>
      <c r="F87" s="300">
        <f t="shared" si="1"/>
        <v>2500</v>
      </c>
      <c r="G87" s="300">
        <f t="shared" si="1"/>
        <v>1000</v>
      </c>
      <c r="H87" s="300">
        <f t="shared" si="1"/>
        <v>1000</v>
      </c>
      <c r="I87" s="300">
        <f t="shared" si="1"/>
        <v>4250</v>
      </c>
      <c r="J87" s="301">
        <f>J98</f>
        <v>2400</v>
      </c>
    </row>
    <row r="88" spans="1:10" x14ac:dyDescent="0.25">
      <c r="A88" s="125"/>
      <c r="B88" s="126"/>
      <c r="C88" s="126"/>
      <c r="D88" s="126"/>
      <c r="E88" s="126"/>
      <c r="F88" s="126"/>
      <c r="G88" s="126"/>
      <c r="H88" s="126"/>
      <c r="I88" s="126"/>
      <c r="J88" s="126"/>
    </row>
    <row r="89" spans="1:10" x14ac:dyDescent="0.25">
      <c r="A89" s="125" t="s">
        <v>1221</v>
      </c>
      <c r="B89" s="173" t="s">
        <v>1222</v>
      </c>
      <c r="C89" s="126"/>
      <c r="D89" s="126"/>
      <c r="E89" s="126"/>
      <c r="F89" s="126"/>
      <c r="G89" s="126"/>
      <c r="H89" s="126"/>
      <c r="I89" s="126"/>
      <c r="J89" s="126"/>
    </row>
    <row r="90" spans="1:10" x14ac:dyDescent="0.25">
      <c r="A90" s="125"/>
      <c r="B90" s="126"/>
      <c r="C90" s="126"/>
      <c r="D90" s="233"/>
      <c r="E90" s="126"/>
      <c r="F90" s="126"/>
      <c r="G90" s="126"/>
      <c r="H90" s="126"/>
      <c r="I90" s="126"/>
      <c r="J90" s="126"/>
    </row>
    <row r="91" spans="1:10" x14ac:dyDescent="0.25">
      <c r="A91" s="125"/>
      <c r="B91" s="146"/>
      <c r="C91" s="147"/>
      <c r="D91" s="153" t="s">
        <v>280</v>
      </c>
      <c r="E91" s="154" t="s">
        <v>282</v>
      </c>
      <c r="F91" s="227" t="s">
        <v>284</v>
      </c>
      <c r="G91" s="234" t="s">
        <v>286</v>
      </c>
      <c r="H91" s="154" t="s">
        <v>288</v>
      </c>
      <c r="I91" s="227" t="s">
        <v>290</v>
      </c>
      <c r="J91" s="191" t="s">
        <v>292</v>
      </c>
    </row>
    <row r="92" spans="1:10" x14ac:dyDescent="0.25">
      <c r="A92" s="125"/>
      <c r="B92" s="156" t="s">
        <v>1209</v>
      </c>
      <c r="C92" s="228"/>
      <c r="D92" s="282">
        <v>1838.980280311574</v>
      </c>
      <c r="E92" s="283">
        <v>1727.5152100553526</v>
      </c>
      <c r="F92" s="284">
        <v>1613.5043573413536</v>
      </c>
      <c r="G92" s="285">
        <v>1514.9449617423174</v>
      </c>
      <c r="H92" s="283">
        <v>1420.90753398671</v>
      </c>
      <c r="I92" s="285">
        <v>4987.4876150388991</v>
      </c>
      <c r="J92" s="286">
        <v>3542.8228562241802</v>
      </c>
    </row>
    <row r="93" spans="1:10" x14ac:dyDescent="0.25">
      <c r="A93" s="125"/>
      <c r="B93" s="138" t="s">
        <v>1211</v>
      </c>
      <c r="C93" s="195"/>
      <c r="D93" s="302"/>
      <c r="E93" s="303"/>
      <c r="F93" s="304"/>
      <c r="G93" s="305"/>
      <c r="H93" s="303"/>
      <c r="I93" s="305"/>
      <c r="J93" s="306"/>
    </row>
    <row r="94" spans="1:10" x14ac:dyDescent="0.25">
      <c r="A94" s="125"/>
      <c r="B94" s="138" t="s">
        <v>1212</v>
      </c>
      <c r="C94" s="195"/>
      <c r="D94" s="302"/>
      <c r="E94" s="303"/>
      <c r="F94" s="304"/>
      <c r="G94" s="305"/>
      <c r="H94" s="303"/>
      <c r="I94" s="305"/>
      <c r="J94" s="306"/>
    </row>
    <row r="95" spans="1:10" x14ac:dyDescent="0.25">
      <c r="A95" s="125"/>
      <c r="B95" s="156" t="s">
        <v>1186</v>
      </c>
      <c r="C95" s="228"/>
      <c r="D95" s="302">
        <f>E40</f>
        <v>278.45837743544587</v>
      </c>
      <c r="E95" s="303"/>
      <c r="F95" s="304"/>
      <c r="G95" s="305"/>
      <c r="H95" s="303"/>
      <c r="I95" s="305"/>
      <c r="J95" s="306"/>
    </row>
    <row r="96" spans="1:10" x14ac:dyDescent="0.25">
      <c r="A96" s="125"/>
      <c r="B96" s="185"/>
      <c r="C96" s="229" t="s">
        <v>1223</v>
      </c>
      <c r="D96" s="295">
        <f>D92+D95</f>
        <v>2117.43865774702</v>
      </c>
      <c r="E96" s="296">
        <f>E92</f>
        <v>1727.5152100553526</v>
      </c>
      <c r="F96" s="296">
        <f t="shared" ref="F96:I96" si="2">F92</f>
        <v>1613.5043573413536</v>
      </c>
      <c r="G96" s="296">
        <f t="shared" si="2"/>
        <v>1514.9449617423174</v>
      </c>
      <c r="H96" s="296">
        <f t="shared" si="2"/>
        <v>1420.90753398671</v>
      </c>
      <c r="I96" s="296">
        <f t="shared" si="2"/>
        <v>4987.4876150388991</v>
      </c>
      <c r="J96" s="299">
        <f>J92</f>
        <v>3542.8228562241802</v>
      </c>
    </row>
    <row r="97" spans="1:10" x14ac:dyDescent="0.25">
      <c r="A97" s="125"/>
      <c r="B97" s="151"/>
      <c r="C97" s="230"/>
      <c r="D97" s="235"/>
      <c r="E97" s="235"/>
      <c r="F97" s="235"/>
      <c r="G97" s="235"/>
      <c r="H97" s="235"/>
      <c r="I97" s="235"/>
      <c r="J97" s="235"/>
    </row>
    <row r="98" spans="1:10" x14ac:dyDescent="0.25">
      <c r="A98" s="125"/>
      <c r="B98" s="236"/>
      <c r="C98" s="232" t="s">
        <v>1224</v>
      </c>
      <c r="D98" s="295">
        <v>1000</v>
      </c>
      <c r="E98" s="296">
        <v>570</v>
      </c>
      <c r="F98" s="297">
        <v>2500</v>
      </c>
      <c r="G98" s="298">
        <v>1000</v>
      </c>
      <c r="H98" s="296">
        <v>1000</v>
      </c>
      <c r="I98" s="298">
        <v>4250</v>
      </c>
      <c r="J98" s="299">
        <v>2400</v>
      </c>
    </row>
    <row r="99" spans="1:10" x14ac:dyDescent="0.25">
      <c r="A99" s="125"/>
      <c r="B99" s="237"/>
      <c r="C99" s="238" t="s">
        <v>1225</v>
      </c>
      <c r="D99" s="303">
        <v>1000</v>
      </c>
      <c r="E99" s="303">
        <v>70</v>
      </c>
      <c r="F99" s="303">
        <v>0</v>
      </c>
      <c r="G99" s="303">
        <v>0</v>
      </c>
      <c r="H99" s="303">
        <v>0</v>
      </c>
      <c r="I99" s="303">
        <v>450</v>
      </c>
      <c r="J99" s="306">
        <v>150</v>
      </c>
    </row>
    <row r="100" spans="1:10" x14ac:dyDescent="0.25">
      <c r="A100" s="125"/>
      <c r="B100" s="239"/>
      <c r="C100" s="240" t="s">
        <v>1226</v>
      </c>
      <c r="D100" s="307">
        <f>D98-D99</f>
        <v>0</v>
      </c>
      <c r="E100" s="307">
        <f t="shared" ref="E100:I100" si="3">E98-E99</f>
        <v>500</v>
      </c>
      <c r="F100" s="307">
        <f t="shared" si="3"/>
        <v>2500</v>
      </c>
      <c r="G100" s="307">
        <f t="shared" si="3"/>
        <v>1000</v>
      </c>
      <c r="H100" s="307">
        <f t="shared" si="3"/>
        <v>1000</v>
      </c>
      <c r="I100" s="307">
        <f t="shared" si="3"/>
        <v>3800</v>
      </c>
      <c r="J100" s="308">
        <f>J98-J99</f>
        <v>2250</v>
      </c>
    </row>
    <row r="101" spans="1:10" x14ac:dyDescent="0.25">
      <c r="A101" s="125"/>
      <c r="B101" s="126"/>
      <c r="C101" s="126"/>
      <c r="D101" s="126"/>
      <c r="E101" s="126"/>
      <c r="F101" s="126"/>
      <c r="G101" s="126"/>
      <c r="H101" s="126"/>
      <c r="I101" s="126"/>
      <c r="J101" s="126"/>
    </row>
    <row r="102" spans="1:10" x14ac:dyDescent="0.25">
      <c r="A102" s="125" t="s">
        <v>1227</v>
      </c>
      <c r="B102" s="173" t="s">
        <v>1228</v>
      </c>
      <c r="C102" s="126"/>
      <c r="D102" s="126"/>
      <c r="E102" s="126"/>
      <c r="F102" s="126"/>
      <c r="G102" s="126"/>
      <c r="H102" s="126"/>
      <c r="I102" s="126"/>
      <c r="J102" s="126"/>
    </row>
    <row r="103" spans="1:10" x14ac:dyDescent="0.25">
      <c r="A103" s="125"/>
      <c r="B103" s="126"/>
      <c r="C103" s="126"/>
      <c r="D103" s="126"/>
      <c r="E103" s="126"/>
      <c r="F103" s="126"/>
      <c r="G103" s="126"/>
      <c r="H103" s="126"/>
      <c r="I103" s="126"/>
      <c r="J103" s="126"/>
    </row>
    <row r="104" spans="1:10" x14ac:dyDescent="0.25">
      <c r="A104" s="125"/>
      <c r="B104" s="126"/>
      <c r="C104" s="126"/>
      <c r="D104" s="190" t="s">
        <v>694</v>
      </c>
      <c r="E104" s="155" t="s">
        <v>1229</v>
      </c>
      <c r="F104" s="126"/>
      <c r="G104" s="126"/>
      <c r="H104" s="126"/>
      <c r="I104" s="126"/>
      <c r="J104" s="126"/>
    </row>
    <row r="105" spans="1:10" x14ac:dyDescent="0.25">
      <c r="A105" s="125"/>
      <c r="B105" s="394" t="s">
        <v>1230</v>
      </c>
      <c r="C105" s="166" t="s">
        <v>1231</v>
      </c>
      <c r="D105" s="309">
        <v>1370</v>
      </c>
      <c r="E105" s="311">
        <v>2.5154501216545015</v>
      </c>
      <c r="F105" s="126"/>
      <c r="G105" s="126"/>
      <c r="H105" s="126"/>
      <c r="I105" s="126"/>
      <c r="J105" s="126"/>
    </row>
    <row r="106" spans="1:10" x14ac:dyDescent="0.25">
      <c r="A106" s="125"/>
      <c r="B106" s="395"/>
      <c r="C106" s="241" t="s">
        <v>1232</v>
      </c>
      <c r="D106" s="310"/>
      <c r="E106" s="312"/>
      <c r="F106" s="126"/>
      <c r="G106" s="126"/>
      <c r="H106" s="126"/>
      <c r="I106" s="126"/>
      <c r="J106" s="126"/>
    </row>
    <row r="107" spans="1:10" x14ac:dyDescent="0.25">
      <c r="A107" s="125"/>
      <c r="B107" s="126"/>
      <c r="C107" s="126"/>
      <c r="D107" s="126"/>
      <c r="E107" s="126"/>
      <c r="F107" s="126"/>
      <c r="G107" s="126"/>
      <c r="H107" s="126"/>
      <c r="I107" s="126"/>
      <c r="J107" s="126"/>
    </row>
    <row r="108" spans="1:10" x14ac:dyDescent="0.25">
      <c r="A108" s="125"/>
      <c r="B108" s="394" t="s">
        <v>1233</v>
      </c>
      <c r="C108" s="166" t="s">
        <v>1231</v>
      </c>
      <c r="D108" s="309">
        <v>0</v>
      </c>
      <c r="E108" s="313">
        <v>0</v>
      </c>
      <c r="F108" s="126"/>
      <c r="G108" s="126"/>
      <c r="H108" s="126"/>
      <c r="I108" s="126"/>
      <c r="J108" s="126"/>
    </row>
    <row r="109" spans="1:10" x14ac:dyDescent="0.25">
      <c r="A109" s="125"/>
      <c r="B109" s="395"/>
      <c r="C109" s="241" t="s">
        <v>1232</v>
      </c>
      <c r="D109" s="310"/>
      <c r="E109" s="312"/>
      <c r="F109" s="126"/>
      <c r="G109" s="126"/>
      <c r="H109" s="126"/>
      <c r="I109" s="126"/>
      <c r="J109" s="126"/>
    </row>
    <row r="110" spans="1:10" x14ac:dyDescent="0.25">
      <c r="A110" s="125"/>
      <c r="B110" s="126"/>
      <c r="C110" s="126"/>
      <c r="D110" s="126"/>
      <c r="E110" s="126"/>
      <c r="F110" s="126"/>
      <c r="G110" s="126"/>
      <c r="H110" s="126"/>
      <c r="I110" s="126"/>
      <c r="J110" s="126"/>
    </row>
    <row r="111" spans="1:10" x14ac:dyDescent="0.25">
      <c r="A111" s="125" t="s">
        <v>1234</v>
      </c>
      <c r="B111" s="173" t="s">
        <v>1235</v>
      </c>
      <c r="C111" s="126"/>
      <c r="D111" s="126"/>
      <c r="E111" s="126"/>
      <c r="F111" s="126"/>
      <c r="G111" s="126"/>
      <c r="H111" s="126"/>
      <c r="I111" s="126"/>
      <c r="J111" s="126"/>
    </row>
    <row r="112" spans="1:10" x14ac:dyDescent="0.25">
      <c r="A112" s="125"/>
      <c r="B112" s="126"/>
      <c r="C112" s="126"/>
      <c r="D112" s="126"/>
      <c r="E112" s="126"/>
      <c r="F112" s="126"/>
      <c r="G112" s="126"/>
      <c r="H112" s="126"/>
      <c r="I112" s="126"/>
      <c r="J112" s="126"/>
    </row>
    <row r="113" spans="1:10" x14ac:dyDescent="0.25">
      <c r="A113" s="125"/>
      <c r="B113" s="147"/>
      <c r="C113" s="190" t="s">
        <v>1195</v>
      </c>
      <c r="D113" s="155" t="s">
        <v>1229</v>
      </c>
      <c r="E113" s="126"/>
      <c r="F113" s="126"/>
      <c r="G113" s="126"/>
      <c r="H113" s="126"/>
      <c r="I113" s="126"/>
      <c r="J113" s="126"/>
    </row>
    <row r="114" spans="1:10" x14ac:dyDescent="0.25">
      <c r="A114" s="125"/>
      <c r="B114" s="242" t="s">
        <v>1236</v>
      </c>
      <c r="C114" s="335"/>
      <c r="D114" s="332"/>
      <c r="E114" s="126"/>
      <c r="F114" s="126"/>
      <c r="G114" s="126"/>
      <c r="H114" s="126"/>
      <c r="I114" s="126"/>
      <c r="J114" s="126"/>
    </row>
    <row r="115" spans="1:10" x14ac:dyDescent="0.25">
      <c r="A115" s="125"/>
      <c r="B115" s="243" t="s">
        <v>1237</v>
      </c>
      <c r="C115" s="336">
        <f>E40</f>
        <v>278.45837743544587</v>
      </c>
      <c r="D115" s="333">
        <f>E73</f>
        <v>0.15861137694413838</v>
      </c>
      <c r="E115" s="126"/>
      <c r="F115" s="126"/>
      <c r="G115" s="126"/>
      <c r="H115" s="126"/>
      <c r="I115" s="126"/>
      <c r="J115" s="126"/>
    </row>
    <row r="116" spans="1:10" x14ac:dyDescent="0.25">
      <c r="A116" s="125"/>
      <c r="B116" s="242" t="s">
        <v>1238</v>
      </c>
      <c r="C116" s="335"/>
      <c r="D116" s="332"/>
      <c r="E116" s="126"/>
      <c r="F116" s="126"/>
      <c r="G116" s="126"/>
      <c r="H116" s="126"/>
      <c r="I116" s="126"/>
      <c r="J116" s="126"/>
    </row>
    <row r="117" spans="1:10" x14ac:dyDescent="0.25">
      <c r="A117" s="125"/>
      <c r="B117" s="194" t="s">
        <v>262</v>
      </c>
      <c r="C117" s="337">
        <f>C115</f>
        <v>278.45837743544587</v>
      </c>
      <c r="D117" s="334">
        <f>D115</f>
        <v>0.15861137694413838</v>
      </c>
      <c r="E117" s="126"/>
      <c r="F117" s="126"/>
      <c r="G117" s="126"/>
      <c r="H117" s="126"/>
      <c r="I117" s="126"/>
      <c r="J117" s="126"/>
    </row>
    <row r="118" spans="1:10" x14ac:dyDescent="0.25">
      <c r="A118" s="125"/>
      <c r="B118" s="126"/>
      <c r="C118" s="126"/>
      <c r="D118" s="126"/>
      <c r="E118" s="126"/>
      <c r="F118" s="126"/>
      <c r="G118" s="126"/>
      <c r="H118" s="126"/>
      <c r="I118" s="126"/>
      <c r="J118" s="126"/>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tabSelected="1" topLeftCell="A10" workbookViewId="0">
      <selection activeCell="Q6" sqref="Q6"/>
    </sheetView>
  </sheetViews>
  <sheetFormatPr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44"/>
      <c r="B1" s="245" t="s">
        <v>1146</v>
      </c>
      <c r="C1" s="246"/>
      <c r="D1" s="246"/>
      <c r="E1" s="246"/>
      <c r="F1" s="246"/>
      <c r="G1" s="246"/>
      <c r="H1" s="246"/>
      <c r="I1" s="246"/>
      <c r="J1" s="246"/>
      <c r="K1" s="246"/>
      <c r="L1" s="246"/>
      <c r="M1" s="246"/>
      <c r="N1" s="246"/>
      <c r="O1" s="246"/>
      <c r="P1" s="246"/>
    </row>
    <row r="2" spans="1:16" x14ac:dyDescent="0.25">
      <c r="A2" s="247"/>
      <c r="B2" s="1"/>
      <c r="C2" s="1"/>
      <c r="D2" s="1"/>
      <c r="E2" s="1"/>
      <c r="F2" s="1"/>
      <c r="G2" s="1"/>
      <c r="H2" s="1"/>
      <c r="I2" s="1"/>
      <c r="J2" s="1"/>
      <c r="K2" s="1"/>
      <c r="L2" s="1"/>
      <c r="M2" s="1"/>
      <c r="N2" s="1"/>
    </row>
    <row r="3" spans="1:16" x14ac:dyDescent="0.25">
      <c r="A3" s="247"/>
      <c r="B3" s="248" t="s">
        <v>1239</v>
      </c>
      <c r="C3" s="249" t="s">
        <v>164</v>
      </c>
      <c r="D3" s="250"/>
      <c r="E3" s="251"/>
      <c r="F3" s="1"/>
      <c r="G3" s="1"/>
      <c r="H3" s="1"/>
      <c r="I3" s="1"/>
      <c r="J3" s="1"/>
      <c r="K3" s="1"/>
      <c r="L3" s="1"/>
      <c r="M3" s="1"/>
      <c r="N3" s="1"/>
    </row>
    <row r="4" spans="1:16" x14ac:dyDescent="0.25">
      <c r="A4" s="247"/>
      <c r="B4" s="248" t="s">
        <v>1240</v>
      </c>
      <c r="C4" s="384">
        <v>44681</v>
      </c>
      <c r="D4" s="1" t="s">
        <v>1149</v>
      </c>
      <c r="E4" s="1"/>
      <c r="F4" s="1"/>
      <c r="G4" s="1"/>
      <c r="H4" s="1"/>
      <c r="I4" s="1"/>
      <c r="J4" s="1"/>
      <c r="K4" s="1"/>
      <c r="L4" s="1"/>
      <c r="M4" s="1"/>
      <c r="N4" s="1"/>
    </row>
    <row r="5" spans="1:16" x14ac:dyDescent="0.25">
      <c r="A5" s="247"/>
      <c r="B5" s="1"/>
      <c r="C5" s="1"/>
      <c r="D5" s="1"/>
      <c r="E5" s="1"/>
      <c r="F5" s="1"/>
      <c r="G5" s="1"/>
      <c r="H5" s="1"/>
      <c r="I5" s="1"/>
      <c r="J5" s="1"/>
      <c r="K5" s="1"/>
      <c r="L5" s="1"/>
      <c r="M5" s="1"/>
      <c r="N5" s="1"/>
    </row>
    <row r="6" spans="1:16" x14ac:dyDescent="0.25">
      <c r="A6" s="252">
        <v>5</v>
      </c>
      <c r="B6" s="245" t="s">
        <v>1241</v>
      </c>
      <c r="C6" s="245"/>
      <c r="D6" s="245"/>
      <c r="E6" s="245"/>
      <c r="F6" s="245"/>
      <c r="G6" s="245"/>
      <c r="H6" s="245"/>
      <c r="I6" s="245"/>
      <c r="J6" s="245"/>
      <c r="K6" s="245"/>
      <c r="L6" s="245"/>
      <c r="M6" s="245"/>
      <c r="N6" s="245"/>
      <c r="O6" s="245"/>
      <c r="P6" s="246"/>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53" t="s">
        <v>1242</v>
      </c>
      <c r="B9" s="254" t="s">
        <v>1243</v>
      </c>
      <c r="C9" s="1"/>
      <c r="D9" s="1"/>
      <c r="E9" s="1"/>
      <c r="F9" s="1"/>
      <c r="G9" s="1"/>
      <c r="H9" s="1"/>
      <c r="I9" s="1"/>
      <c r="J9" s="1"/>
      <c r="K9" s="1"/>
      <c r="L9" s="1"/>
      <c r="M9" s="1"/>
      <c r="N9" s="1"/>
    </row>
    <row r="10" spans="1:16" x14ac:dyDescent="0.25">
      <c r="A10" s="253"/>
      <c r="B10" s="1"/>
      <c r="C10" s="1"/>
      <c r="D10" s="1"/>
      <c r="E10" s="1"/>
      <c r="F10" s="1"/>
      <c r="G10" s="1"/>
      <c r="H10" s="1"/>
      <c r="I10" s="1"/>
      <c r="J10" s="1"/>
      <c r="K10" s="1"/>
      <c r="L10" s="1"/>
      <c r="M10" s="1"/>
      <c r="N10" s="1"/>
    </row>
    <row r="11" spans="1:16" ht="25.5" x14ac:dyDescent="0.25">
      <c r="A11" s="253"/>
      <c r="B11" s="1"/>
      <c r="C11" s="265" t="s">
        <v>1244</v>
      </c>
      <c r="D11" s="1"/>
      <c r="E11" s="1"/>
      <c r="F11" s="1"/>
      <c r="G11" s="1"/>
      <c r="H11" s="1"/>
      <c r="I11" s="1"/>
      <c r="J11" s="1"/>
      <c r="K11" s="1"/>
      <c r="L11" s="1"/>
      <c r="M11" s="1"/>
      <c r="N11" s="1"/>
    </row>
    <row r="12" spans="1:16" x14ac:dyDescent="0.25">
      <c r="A12" s="253"/>
      <c r="B12" s="255" t="s">
        <v>1245</v>
      </c>
      <c r="C12" s="378">
        <f>1-C14-C15-C16-C19</f>
        <v>0.99982149939690212</v>
      </c>
      <c r="D12" s="1"/>
      <c r="E12" s="1"/>
      <c r="F12" s="1"/>
      <c r="G12" s="1"/>
      <c r="H12" s="1"/>
      <c r="I12" s="1"/>
      <c r="J12" s="1"/>
      <c r="K12" s="1"/>
      <c r="L12" s="1"/>
      <c r="M12" s="1"/>
      <c r="N12" s="1"/>
    </row>
    <row r="13" spans="1:16" x14ac:dyDescent="0.25">
      <c r="A13" s="253"/>
      <c r="B13" s="256" t="s">
        <v>1246</v>
      </c>
      <c r="C13" s="257"/>
      <c r="D13" s="1"/>
      <c r="E13" s="1"/>
      <c r="F13" s="1"/>
      <c r="G13" s="1"/>
      <c r="H13" s="1"/>
      <c r="I13" s="1"/>
      <c r="J13" s="1"/>
      <c r="K13" s="1"/>
      <c r="L13" s="1"/>
      <c r="M13" s="1"/>
      <c r="N13" s="1"/>
    </row>
    <row r="14" spans="1:16" x14ac:dyDescent="0.25">
      <c r="A14" s="253"/>
      <c r="B14" s="258" t="s">
        <v>1247</v>
      </c>
      <c r="C14" s="379">
        <v>1.7850060309791503E-4</v>
      </c>
      <c r="D14" s="1"/>
      <c r="E14" s="1"/>
      <c r="F14" s="1"/>
      <c r="G14" s="1"/>
      <c r="H14" s="1"/>
      <c r="I14" s="1"/>
      <c r="J14" s="1"/>
      <c r="K14" s="1"/>
      <c r="L14" s="1"/>
      <c r="M14" s="1"/>
      <c r="N14" s="1"/>
    </row>
    <row r="15" spans="1:16" x14ac:dyDescent="0.25">
      <c r="A15" s="253"/>
      <c r="B15" s="258" t="s">
        <v>1248</v>
      </c>
      <c r="C15" s="379">
        <v>0</v>
      </c>
      <c r="D15" s="1"/>
      <c r="E15" s="1"/>
      <c r="F15" s="1"/>
      <c r="G15" s="1"/>
      <c r="H15" s="1"/>
      <c r="I15" s="1"/>
      <c r="J15" s="1"/>
      <c r="K15" s="1"/>
      <c r="L15" s="1"/>
      <c r="M15" s="1"/>
      <c r="N15" s="1"/>
    </row>
    <row r="16" spans="1:16" x14ac:dyDescent="0.25">
      <c r="A16" s="253"/>
      <c r="B16" s="258" t="s">
        <v>1249</v>
      </c>
      <c r="C16" s="379">
        <v>0</v>
      </c>
      <c r="D16" s="1"/>
      <c r="E16" s="1"/>
      <c r="F16" s="1"/>
      <c r="G16" s="1"/>
      <c r="H16" s="1"/>
      <c r="I16" s="1"/>
      <c r="J16" s="1"/>
      <c r="K16" s="1"/>
      <c r="L16" s="1"/>
      <c r="M16" s="1"/>
      <c r="N16" s="1"/>
    </row>
    <row r="17" spans="1:15" x14ac:dyDescent="0.25">
      <c r="A17" s="253"/>
      <c r="B17" s="258" t="s">
        <v>1250</v>
      </c>
      <c r="C17" s="379">
        <v>0</v>
      </c>
      <c r="D17" s="1"/>
      <c r="E17" s="1"/>
      <c r="F17" s="1"/>
      <c r="G17" s="1"/>
      <c r="H17" s="1"/>
      <c r="I17" s="1"/>
      <c r="J17" s="1"/>
      <c r="K17" s="1"/>
      <c r="L17" s="1"/>
      <c r="M17" s="1"/>
      <c r="N17" s="1"/>
    </row>
    <row r="18" spans="1:15" x14ac:dyDescent="0.25">
      <c r="A18" s="253"/>
      <c r="B18" s="258" t="s">
        <v>1251</v>
      </c>
      <c r="C18" s="379">
        <v>0</v>
      </c>
      <c r="D18" s="1"/>
      <c r="E18" s="1"/>
      <c r="F18" s="1"/>
      <c r="G18" s="1"/>
      <c r="H18" s="1"/>
      <c r="I18" s="1"/>
      <c r="J18" s="1"/>
      <c r="K18" s="1"/>
      <c r="L18" s="1"/>
      <c r="M18" s="1"/>
      <c r="N18" s="1"/>
    </row>
    <row r="19" spans="1:15" x14ac:dyDescent="0.25">
      <c r="A19" s="208"/>
      <c r="B19" s="259" t="s">
        <v>1252</v>
      </c>
      <c r="C19" s="380">
        <f>C17+C18</f>
        <v>0</v>
      </c>
      <c r="D19" s="2"/>
      <c r="E19" s="2"/>
      <c r="F19" s="2"/>
      <c r="G19" s="2"/>
      <c r="H19" s="2"/>
      <c r="I19" s="2"/>
      <c r="J19" s="2"/>
      <c r="K19" s="2"/>
      <c r="L19" s="2"/>
      <c r="M19" s="2"/>
      <c r="N19" s="2"/>
    </row>
    <row r="20" spans="1:15" x14ac:dyDescent="0.25">
      <c r="A20" s="253"/>
      <c r="B20" s="1"/>
      <c r="C20" s="1"/>
      <c r="D20" s="1"/>
      <c r="E20" s="1"/>
      <c r="F20" s="1"/>
      <c r="G20" s="1"/>
      <c r="H20" s="1"/>
      <c r="I20" s="1"/>
      <c r="J20" s="1"/>
      <c r="K20" s="1"/>
      <c r="L20" s="1"/>
      <c r="M20" s="1"/>
      <c r="N20" s="1"/>
    </row>
    <row r="21" spans="1:15" x14ac:dyDescent="0.25">
      <c r="A21" s="253" t="s">
        <v>1253</v>
      </c>
      <c r="B21" s="260" t="s">
        <v>1254</v>
      </c>
      <c r="C21" s="1"/>
      <c r="D21" s="1"/>
      <c r="E21" s="1"/>
      <c r="F21" s="1"/>
      <c r="G21" s="1"/>
      <c r="H21" s="1"/>
      <c r="I21" s="1"/>
      <c r="J21" s="1"/>
      <c r="K21" s="1"/>
      <c r="L21" s="1"/>
      <c r="M21" s="1"/>
      <c r="N21" s="1"/>
    </row>
    <row r="22" spans="1:15" x14ac:dyDescent="0.25">
      <c r="A22" s="253"/>
      <c r="B22" s="260"/>
      <c r="C22" s="1"/>
      <c r="D22" s="1"/>
      <c r="E22" s="1"/>
      <c r="F22" s="1"/>
      <c r="G22" s="1"/>
      <c r="H22" s="1"/>
      <c r="I22" s="1"/>
      <c r="J22" s="1"/>
      <c r="K22" s="1"/>
      <c r="L22" s="1"/>
      <c r="M22" s="1"/>
      <c r="N22" s="1"/>
    </row>
    <row r="23" spans="1:15" x14ac:dyDescent="0.25">
      <c r="A23" s="253"/>
      <c r="B23" s="260"/>
      <c r="C23" s="1"/>
      <c r="D23" s="261"/>
      <c r="E23" s="261"/>
      <c r="F23" s="261"/>
      <c r="G23" s="261"/>
      <c r="H23" s="262"/>
      <c r="I23" s="261"/>
      <c r="J23" s="261"/>
      <c r="K23" s="261"/>
      <c r="L23" s="261"/>
      <c r="M23" s="261"/>
      <c r="N23" s="261"/>
    </row>
    <row r="24" spans="1:15" x14ac:dyDescent="0.25">
      <c r="A24" s="253"/>
      <c r="B24" s="1"/>
      <c r="C24" s="1"/>
      <c r="D24" s="1"/>
      <c r="E24" s="1"/>
      <c r="F24" s="1"/>
      <c r="G24" s="1"/>
      <c r="H24" s="1"/>
      <c r="I24" s="1"/>
      <c r="J24" s="1"/>
      <c r="K24" s="1"/>
      <c r="L24" s="1"/>
      <c r="M24" s="1"/>
      <c r="N24" s="1"/>
    </row>
    <row r="25" spans="1:15" ht="63.75" x14ac:dyDescent="0.25">
      <c r="A25" s="263"/>
      <c r="B25" s="264"/>
      <c r="C25" s="264"/>
      <c r="D25" s="265" t="s">
        <v>1255</v>
      </c>
      <c r="E25" s="265" t="s">
        <v>1256</v>
      </c>
      <c r="F25" s="265" t="s">
        <v>1257</v>
      </c>
      <c r="G25" s="265" t="s">
        <v>1258</v>
      </c>
      <c r="H25" s="265" t="s">
        <v>1259</v>
      </c>
      <c r="I25" s="265" t="s">
        <v>1260</v>
      </c>
      <c r="J25" s="265" t="s">
        <v>1261</v>
      </c>
      <c r="K25" s="265" t="s">
        <v>1262</v>
      </c>
      <c r="L25" s="265" t="s">
        <v>1263</v>
      </c>
      <c r="M25" s="265" t="s">
        <v>1264</v>
      </c>
      <c r="N25" s="265" t="s">
        <v>262</v>
      </c>
      <c r="O25" s="265" t="s">
        <v>1265</v>
      </c>
    </row>
    <row r="26" spans="1:15" s="381" customFormat="1" x14ac:dyDescent="0.25">
      <c r="A26" s="263"/>
      <c r="B26" s="398" t="s">
        <v>740</v>
      </c>
      <c r="C26" s="399"/>
      <c r="D26" s="338">
        <v>0</v>
      </c>
      <c r="E26" s="338">
        <v>0</v>
      </c>
      <c r="F26" s="338">
        <v>0</v>
      </c>
      <c r="G26" s="338">
        <v>35.965259846999999</v>
      </c>
      <c r="H26" s="338">
        <v>0</v>
      </c>
      <c r="I26" s="338">
        <v>0</v>
      </c>
      <c r="J26" s="338">
        <v>0</v>
      </c>
      <c r="K26" s="338">
        <v>0</v>
      </c>
      <c r="L26" s="338">
        <v>0</v>
      </c>
      <c r="M26" s="338">
        <v>0</v>
      </c>
      <c r="N26" s="338">
        <f t="shared" ref="N26:N38" si="0">SUM(D26:M26)</f>
        <v>35.965259846999999</v>
      </c>
      <c r="O26" s="340">
        <f t="shared" ref="O26:O38" si="1">N26/N$39</f>
        <v>2.1605735956900969E-3</v>
      </c>
    </row>
    <row r="27" spans="1:15" s="381" customFormat="1" x14ac:dyDescent="0.25">
      <c r="A27" s="263"/>
      <c r="B27" s="398" t="s">
        <v>742</v>
      </c>
      <c r="C27" s="399"/>
      <c r="D27" s="338">
        <v>0</v>
      </c>
      <c r="E27" s="338">
        <v>0</v>
      </c>
      <c r="F27" s="338">
        <v>0</v>
      </c>
      <c r="G27" s="338">
        <v>12.806644081783682</v>
      </c>
      <c r="H27" s="338">
        <v>115</v>
      </c>
      <c r="I27" s="338">
        <v>41.5</v>
      </c>
      <c r="J27" s="338">
        <v>0</v>
      </c>
      <c r="K27" s="338">
        <v>0</v>
      </c>
      <c r="L27" s="338">
        <v>0</v>
      </c>
      <c r="M27" s="338">
        <v>0</v>
      </c>
      <c r="N27" s="338">
        <f t="shared" si="0"/>
        <v>169.3066440817837</v>
      </c>
      <c r="O27" s="340">
        <f t="shared" si="1"/>
        <v>1.0170911216383596E-2</v>
      </c>
    </row>
    <row r="28" spans="1:15" s="381" customFormat="1" x14ac:dyDescent="0.25">
      <c r="A28" s="263"/>
      <c r="B28" s="398" t="s">
        <v>752</v>
      </c>
      <c r="C28" s="399"/>
      <c r="D28" s="338">
        <v>0</v>
      </c>
      <c r="E28" s="338">
        <v>0</v>
      </c>
      <c r="F28" s="338">
        <v>0</v>
      </c>
      <c r="G28" s="338">
        <v>35.190682874762807</v>
      </c>
      <c r="H28" s="338">
        <v>0</v>
      </c>
      <c r="I28" s="338">
        <v>0</v>
      </c>
      <c r="J28" s="338">
        <v>0</v>
      </c>
      <c r="K28" s="338">
        <v>0</v>
      </c>
      <c r="L28" s="338">
        <v>0</v>
      </c>
      <c r="M28" s="338">
        <v>0</v>
      </c>
      <c r="N28" s="338">
        <f t="shared" si="0"/>
        <v>35.190682874762807</v>
      </c>
      <c r="O28" s="340">
        <f t="shared" si="1"/>
        <v>2.1140417324096803E-3</v>
      </c>
    </row>
    <row r="29" spans="1:15" s="381" customFormat="1" x14ac:dyDescent="0.25">
      <c r="A29" s="263"/>
      <c r="B29" s="398" t="s">
        <v>756</v>
      </c>
      <c r="C29" s="399"/>
      <c r="D29" s="338">
        <v>0</v>
      </c>
      <c r="E29" s="338">
        <v>0</v>
      </c>
      <c r="F29" s="338">
        <v>0</v>
      </c>
      <c r="G29" s="338">
        <v>17.058248164999998</v>
      </c>
      <c r="H29" s="338">
        <v>0</v>
      </c>
      <c r="I29" s="338">
        <v>0</v>
      </c>
      <c r="J29" s="338">
        <v>0</v>
      </c>
      <c r="K29" s="338">
        <v>0</v>
      </c>
      <c r="L29" s="338">
        <v>0</v>
      </c>
      <c r="M29" s="338">
        <v>0</v>
      </c>
      <c r="N29" s="338">
        <f t="shared" si="0"/>
        <v>17.058248164999998</v>
      </c>
      <c r="O29" s="340">
        <f t="shared" si="1"/>
        <v>1.0247555760980361E-3</v>
      </c>
    </row>
    <row r="30" spans="1:15" s="381" customFormat="1" x14ac:dyDescent="0.25">
      <c r="A30" s="263"/>
      <c r="B30" s="398" t="s">
        <v>163</v>
      </c>
      <c r="C30" s="399"/>
      <c r="D30" s="338">
        <v>0</v>
      </c>
      <c r="E30" s="338">
        <v>104.35317444</v>
      </c>
      <c r="F30" s="338">
        <v>51.650754759999998</v>
      </c>
      <c r="G30" s="338">
        <v>2220.9677720246254</v>
      </c>
      <c r="H30" s="338">
        <v>3400.2585920299998</v>
      </c>
      <c r="I30" s="338">
        <v>221.16136746000001</v>
      </c>
      <c r="J30" s="338">
        <v>5004.50234869</v>
      </c>
      <c r="K30" s="338">
        <v>507.66616026000003</v>
      </c>
      <c r="L30" s="338">
        <v>2059.6857769399999</v>
      </c>
      <c r="M30" s="338">
        <v>188.67549518000001</v>
      </c>
      <c r="N30" s="338">
        <f t="shared" si="0"/>
        <v>13758.921441784625</v>
      </c>
      <c r="O30" s="340">
        <f t="shared" si="1"/>
        <v>0.8265521366662345</v>
      </c>
    </row>
    <row r="31" spans="1:15" s="381" customFormat="1" x14ac:dyDescent="0.25">
      <c r="A31" s="263"/>
      <c r="B31" s="398" t="s">
        <v>759</v>
      </c>
      <c r="C31" s="399"/>
      <c r="D31" s="338">
        <v>0</v>
      </c>
      <c r="E31" s="338">
        <v>0</v>
      </c>
      <c r="F31" s="338">
        <v>0.95233204000000005</v>
      </c>
      <c r="G31" s="338">
        <v>489.05101510656169</v>
      </c>
      <c r="H31" s="338">
        <v>0</v>
      </c>
      <c r="I31" s="338">
        <v>0</v>
      </c>
      <c r="J31" s="338">
        <v>0</v>
      </c>
      <c r="K31" s="338">
        <v>0</v>
      </c>
      <c r="L31" s="338">
        <v>0</v>
      </c>
      <c r="M31" s="338">
        <v>0</v>
      </c>
      <c r="N31" s="338">
        <f t="shared" si="0"/>
        <v>490.00334714656168</v>
      </c>
      <c r="O31" s="340">
        <f t="shared" si="1"/>
        <v>2.9436414421817082E-2</v>
      </c>
    </row>
    <row r="32" spans="1:15" s="381" customFormat="1" x14ac:dyDescent="0.25">
      <c r="A32" s="263"/>
      <c r="B32" s="398" t="s">
        <v>798</v>
      </c>
      <c r="C32" s="399"/>
      <c r="D32" s="338">
        <v>0</v>
      </c>
      <c r="E32" s="338">
        <v>0</v>
      </c>
      <c r="F32" s="338">
        <v>0</v>
      </c>
      <c r="G32" s="338">
        <v>16.278225806451612</v>
      </c>
      <c r="H32" s="338">
        <v>0</v>
      </c>
      <c r="I32" s="338">
        <v>0</v>
      </c>
      <c r="J32" s="338">
        <v>0</v>
      </c>
      <c r="K32" s="338">
        <v>0</v>
      </c>
      <c r="L32" s="338">
        <v>0</v>
      </c>
      <c r="M32" s="338">
        <v>0</v>
      </c>
      <c r="N32" s="338">
        <f t="shared" si="0"/>
        <v>16.278225806451612</v>
      </c>
      <c r="O32" s="340">
        <f t="shared" si="1"/>
        <v>9.7789658719883211E-4</v>
      </c>
    </row>
    <row r="33" spans="1:15" s="381" customFormat="1" x14ac:dyDescent="0.25">
      <c r="A33" s="263"/>
      <c r="B33" s="398" t="s">
        <v>815</v>
      </c>
      <c r="C33" s="399"/>
      <c r="D33" s="338">
        <v>0</v>
      </c>
      <c r="E33" s="338">
        <v>235.74035764000001</v>
      </c>
      <c r="F33" s="338">
        <v>0</v>
      </c>
      <c r="G33" s="338">
        <v>0</v>
      </c>
      <c r="H33" s="338">
        <v>0</v>
      </c>
      <c r="I33" s="338">
        <v>0</v>
      </c>
      <c r="J33" s="338">
        <v>0</v>
      </c>
      <c r="K33" s="338">
        <v>0</v>
      </c>
      <c r="L33" s="338">
        <v>0</v>
      </c>
      <c r="M33" s="338">
        <v>0</v>
      </c>
      <c r="N33" s="338">
        <f t="shared" si="0"/>
        <v>235.74035764000001</v>
      </c>
      <c r="O33" s="340">
        <f t="shared" si="1"/>
        <v>1.4161843799329863E-2</v>
      </c>
    </row>
    <row r="34" spans="1:15" s="381" customFormat="1" x14ac:dyDescent="0.25">
      <c r="A34" s="263"/>
      <c r="B34" s="398" t="s">
        <v>1266</v>
      </c>
      <c r="C34" s="399"/>
      <c r="D34" s="338">
        <v>0</v>
      </c>
      <c r="E34" s="338">
        <v>0</v>
      </c>
      <c r="F34" s="338">
        <v>0</v>
      </c>
      <c r="G34" s="338">
        <v>517.23330797102562</v>
      </c>
      <c r="H34" s="338">
        <v>0</v>
      </c>
      <c r="I34" s="338">
        <v>0</v>
      </c>
      <c r="J34" s="338">
        <v>0</v>
      </c>
      <c r="K34" s="338">
        <v>0</v>
      </c>
      <c r="L34" s="338">
        <v>0</v>
      </c>
      <c r="M34" s="338">
        <v>0</v>
      </c>
      <c r="N34" s="338">
        <f t="shared" si="0"/>
        <v>517.23330797102562</v>
      </c>
      <c r="O34" s="340">
        <f t="shared" si="1"/>
        <v>3.1072224495740958E-2</v>
      </c>
    </row>
    <row r="35" spans="1:15" s="381" customFormat="1" x14ac:dyDescent="0.25">
      <c r="A35" s="263"/>
      <c r="B35" s="398" t="s">
        <v>789</v>
      </c>
      <c r="C35" s="399"/>
      <c r="D35" s="338">
        <v>0</v>
      </c>
      <c r="E35" s="338">
        <v>0</v>
      </c>
      <c r="F35" s="338">
        <v>0</v>
      </c>
      <c r="G35" s="338">
        <v>142.43376653709677</v>
      </c>
      <c r="H35" s="338">
        <v>0</v>
      </c>
      <c r="I35" s="338">
        <v>0</v>
      </c>
      <c r="J35" s="338">
        <v>0</v>
      </c>
      <c r="K35" s="338">
        <v>0</v>
      </c>
      <c r="L35" s="338">
        <v>0</v>
      </c>
      <c r="M35" s="338">
        <v>0</v>
      </c>
      <c r="N35" s="338">
        <f t="shared" si="0"/>
        <v>142.43376653709677</v>
      </c>
      <c r="O35" s="340">
        <f t="shared" si="1"/>
        <v>8.5565525294100889E-3</v>
      </c>
    </row>
    <row r="36" spans="1:15" s="381" customFormat="1" x14ac:dyDescent="0.25">
      <c r="A36" s="263"/>
      <c r="B36" s="398" t="s">
        <v>813</v>
      </c>
      <c r="C36" s="399"/>
      <c r="D36" s="338">
        <v>619.5418209358719</v>
      </c>
      <c r="E36" s="338">
        <v>0</v>
      </c>
      <c r="F36" s="338">
        <v>0</v>
      </c>
      <c r="G36" s="338">
        <v>0</v>
      </c>
      <c r="H36" s="338">
        <v>0</v>
      </c>
      <c r="I36" s="338">
        <v>0</v>
      </c>
      <c r="J36" s="338">
        <v>0</v>
      </c>
      <c r="K36" s="338">
        <v>0</v>
      </c>
      <c r="L36" s="338">
        <v>0</v>
      </c>
      <c r="M36" s="338">
        <v>0</v>
      </c>
      <c r="N36" s="338">
        <f t="shared" si="0"/>
        <v>619.5418209358719</v>
      </c>
      <c r="O36" s="340">
        <f t="shared" si="1"/>
        <v>3.7218296362495538E-2</v>
      </c>
    </row>
    <row r="37" spans="1:15" s="381" customFormat="1" x14ac:dyDescent="0.25">
      <c r="A37" s="263"/>
      <c r="B37" s="398" t="s">
        <v>1267</v>
      </c>
      <c r="C37" s="399"/>
      <c r="D37" s="338">
        <v>0</v>
      </c>
      <c r="E37" s="338">
        <v>0</v>
      </c>
      <c r="F37" s="338">
        <v>0</v>
      </c>
      <c r="G37" s="338">
        <v>559.1308717402087</v>
      </c>
      <c r="H37" s="338">
        <v>0</v>
      </c>
      <c r="I37" s="338">
        <v>0</v>
      </c>
      <c r="J37" s="338">
        <v>0</v>
      </c>
      <c r="K37" s="338">
        <v>0</v>
      </c>
      <c r="L37" s="338">
        <v>0</v>
      </c>
      <c r="M37" s="338">
        <v>0</v>
      </c>
      <c r="N37" s="338">
        <f t="shared" si="0"/>
        <v>559.1308717402087</v>
      </c>
      <c r="O37" s="340">
        <f t="shared" si="1"/>
        <v>3.3589174752420112E-2</v>
      </c>
    </row>
    <row r="38" spans="1:15" s="381" customFormat="1" x14ac:dyDescent="0.25">
      <c r="A38" s="263"/>
      <c r="B38" s="398" t="s">
        <v>1268</v>
      </c>
      <c r="C38" s="399"/>
      <c r="D38" s="338">
        <v>0</v>
      </c>
      <c r="E38" s="338">
        <v>0</v>
      </c>
      <c r="F38" s="338">
        <v>0</v>
      </c>
      <c r="G38" s="338">
        <v>49.358840170000001</v>
      </c>
      <c r="H38" s="338">
        <v>0</v>
      </c>
      <c r="I38" s="338">
        <v>0</v>
      </c>
      <c r="J38" s="338">
        <v>0</v>
      </c>
      <c r="K38" s="338">
        <v>0</v>
      </c>
      <c r="L38" s="338">
        <v>0</v>
      </c>
      <c r="M38" s="338">
        <v>0</v>
      </c>
      <c r="N38" s="338">
        <f t="shared" si="0"/>
        <v>49.358840170000001</v>
      </c>
      <c r="O38" s="340">
        <f t="shared" si="1"/>
        <v>2.9651782647716705E-3</v>
      </c>
    </row>
    <row r="39" spans="1:15" x14ac:dyDescent="0.25">
      <c r="A39" s="253"/>
      <c r="B39" s="396" t="s">
        <v>262</v>
      </c>
      <c r="C39" s="397"/>
      <c r="D39" s="339">
        <f t="shared" ref="D39:O39" si="2">SUM(D26:D38)</f>
        <v>619.5418209358719</v>
      </c>
      <c r="E39" s="339">
        <f t="shared" si="2"/>
        <v>340.09353208000005</v>
      </c>
      <c r="F39" s="339">
        <f t="shared" si="2"/>
        <v>52.6030868</v>
      </c>
      <c r="G39" s="339">
        <f t="shared" si="2"/>
        <v>4095.474634324516</v>
      </c>
      <c r="H39" s="339">
        <f t="shared" si="2"/>
        <v>3515.2585920299998</v>
      </c>
      <c r="I39" s="339">
        <f t="shared" si="2"/>
        <v>262.66136746000001</v>
      </c>
      <c r="J39" s="339">
        <f t="shared" si="2"/>
        <v>5004.50234869</v>
      </c>
      <c r="K39" s="339">
        <f t="shared" si="2"/>
        <v>507.66616026000003</v>
      </c>
      <c r="L39" s="339">
        <f t="shared" si="2"/>
        <v>2059.6857769399999</v>
      </c>
      <c r="M39" s="339">
        <f t="shared" si="2"/>
        <v>188.67549518000001</v>
      </c>
      <c r="N39" s="339">
        <f t="shared" si="2"/>
        <v>16646.162814700387</v>
      </c>
      <c r="O39" s="341">
        <f t="shared" si="2"/>
        <v>1</v>
      </c>
    </row>
    <row r="40" spans="1:15" x14ac:dyDescent="0.25">
      <c r="A40" s="253"/>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topLeftCell="A19" workbookViewId="0">
      <selection activeCell="Q6" sqref="Q6"/>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66"/>
      <c r="B1" s="267" t="s">
        <v>1146</v>
      </c>
      <c r="C1" s="268"/>
      <c r="D1" s="268"/>
      <c r="E1" s="268"/>
      <c r="F1" s="268"/>
      <c r="G1" s="268"/>
      <c r="H1" s="268"/>
    </row>
    <row r="2" spans="1:8" x14ac:dyDescent="0.25">
      <c r="A2" s="269"/>
      <c r="B2" s="2"/>
      <c r="C2" s="2"/>
      <c r="D2" s="2"/>
      <c r="E2" s="2"/>
      <c r="F2" s="2"/>
      <c r="G2" s="2"/>
      <c r="H2" s="2"/>
    </row>
    <row r="3" spans="1:8" x14ac:dyDescent="0.25">
      <c r="A3" s="269"/>
      <c r="B3" s="270" t="s">
        <v>1147</v>
      </c>
      <c r="C3" s="271" t="s">
        <v>164</v>
      </c>
      <c r="D3" s="272"/>
      <c r="E3" s="273"/>
      <c r="F3" s="2"/>
      <c r="G3" s="2"/>
      <c r="H3" s="2"/>
    </row>
    <row r="4" spans="1:8" x14ac:dyDescent="0.25">
      <c r="A4" s="269"/>
      <c r="B4" s="270" t="s">
        <v>1148</v>
      </c>
      <c r="C4" s="383">
        <v>44681</v>
      </c>
      <c r="D4" s="2" t="s">
        <v>1149</v>
      </c>
      <c r="E4" s="2"/>
      <c r="F4" s="2"/>
      <c r="G4" s="2"/>
      <c r="H4" s="2"/>
    </row>
    <row r="5" spans="1:8" x14ac:dyDescent="0.25">
      <c r="A5" s="269"/>
      <c r="B5" s="2"/>
      <c r="C5" s="2"/>
      <c r="D5" s="2"/>
      <c r="E5" s="2"/>
      <c r="F5" s="2"/>
      <c r="G5" s="2"/>
      <c r="H5" s="2"/>
    </row>
    <row r="6" spans="1:8" x14ac:dyDescent="0.25">
      <c r="A6" s="274">
        <v>6</v>
      </c>
      <c r="B6" s="267" t="s">
        <v>1269</v>
      </c>
      <c r="C6" s="267"/>
      <c r="D6" s="267"/>
      <c r="E6" s="267"/>
      <c r="F6" s="267"/>
      <c r="G6" s="267"/>
      <c r="H6" s="267"/>
    </row>
    <row r="7" spans="1:8" x14ac:dyDescent="0.25">
      <c r="A7" s="208"/>
      <c r="B7" s="2"/>
      <c r="C7" s="2"/>
      <c r="D7" s="2"/>
      <c r="E7" s="2"/>
      <c r="F7" s="2"/>
      <c r="G7" s="2"/>
      <c r="H7" s="2"/>
    </row>
    <row r="8" spans="1:8" x14ac:dyDescent="0.25">
      <c r="A8" s="208"/>
      <c r="B8" s="2"/>
      <c r="C8" s="2"/>
      <c r="D8" s="2"/>
      <c r="E8" s="2"/>
      <c r="F8" s="2"/>
      <c r="G8" s="2"/>
      <c r="H8" s="2"/>
    </row>
    <row r="9" spans="1:8" x14ac:dyDescent="0.25">
      <c r="A9" s="208" t="s">
        <v>1270</v>
      </c>
      <c r="B9" s="275" t="s">
        <v>1271</v>
      </c>
      <c r="C9" s="2"/>
      <c r="D9" s="2"/>
      <c r="E9" s="2"/>
      <c r="F9" s="2"/>
      <c r="G9" s="2"/>
      <c r="H9" s="2"/>
    </row>
    <row r="10" spans="1:8" x14ac:dyDescent="0.25">
      <c r="A10" s="208"/>
      <c r="B10" s="126"/>
      <c r="C10" s="126"/>
      <c r="D10" s="342">
        <f>YEAR(C4)</f>
        <v>2022</v>
      </c>
      <c r="E10" s="343">
        <f>D10-1</f>
        <v>2021</v>
      </c>
      <c r="F10" s="343">
        <f>D10-2</f>
        <v>2020</v>
      </c>
      <c r="G10" s="344">
        <f>D10-3</f>
        <v>2019</v>
      </c>
      <c r="H10" s="2"/>
    </row>
    <row r="11" spans="1:8" x14ac:dyDescent="0.25">
      <c r="A11" s="208"/>
      <c r="B11" s="133" t="s">
        <v>1272</v>
      </c>
      <c r="C11" s="134"/>
      <c r="D11" s="345">
        <v>1000</v>
      </c>
      <c r="E11" s="346">
        <v>2250</v>
      </c>
      <c r="F11" s="346">
        <v>2250</v>
      </c>
      <c r="G11" s="347">
        <v>2250</v>
      </c>
      <c r="H11" s="2"/>
    </row>
    <row r="12" spans="1:8" x14ac:dyDescent="0.25">
      <c r="A12" s="208"/>
      <c r="B12" s="156" t="s">
        <v>1273</v>
      </c>
      <c r="C12" s="157"/>
      <c r="D12" s="348">
        <f>D13-D11</f>
        <v>11720</v>
      </c>
      <c r="E12" s="349">
        <f>E13-E11</f>
        <v>9720</v>
      </c>
      <c r="F12" s="349">
        <f t="shared" ref="F12:G12" si="0">F13-F11</f>
        <v>9300</v>
      </c>
      <c r="G12" s="376">
        <f t="shared" si="0"/>
        <v>6010</v>
      </c>
      <c r="H12" s="2"/>
    </row>
    <row r="13" spans="1:8" x14ac:dyDescent="0.25">
      <c r="A13" s="208"/>
      <c r="B13" s="185" t="s">
        <v>1274</v>
      </c>
      <c r="C13" s="187"/>
      <c r="D13" s="351">
        <f>D21</f>
        <v>12720</v>
      </c>
      <c r="E13" s="351">
        <f t="shared" ref="E13:F13" si="1">E21</f>
        <v>11970</v>
      </c>
      <c r="F13" s="351">
        <f t="shared" si="1"/>
        <v>11550</v>
      </c>
      <c r="G13" s="353">
        <f>G21</f>
        <v>8260</v>
      </c>
      <c r="H13" s="2"/>
    </row>
    <row r="14" spans="1:8" x14ac:dyDescent="0.25">
      <c r="A14" s="208"/>
      <c r="B14" s="126"/>
      <c r="C14" s="126"/>
      <c r="D14" s="129"/>
      <c r="E14" s="129"/>
      <c r="F14" s="129"/>
      <c r="G14" s="129"/>
      <c r="H14" s="2"/>
    </row>
    <row r="15" spans="1:8" x14ac:dyDescent="0.25">
      <c r="A15" s="208"/>
      <c r="B15" s="133" t="s">
        <v>1275</v>
      </c>
      <c r="C15" s="134"/>
      <c r="D15" s="354">
        <v>12720</v>
      </c>
      <c r="E15" s="354">
        <v>11970</v>
      </c>
      <c r="F15" s="354">
        <v>11550</v>
      </c>
      <c r="G15" s="355">
        <v>8260</v>
      </c>
      <c r="H15" s="2"/>
    </row>
    <row r="16" spans="1:8" x14ac:dyDescent="0.25">
      <c r="A16" s="208"/>
      <c r="B16" s="156" t="s">
        <v>1276</v>
      </c>
      <c r="C16" s="157"/>
      <c r="D16" s="356">
        <v>0</v>
      </c>
      <c r="E16" s="356">
        <v>0</v>
      </c>
      <c r="F16" s="356">
        <v>0</v>
      </c>
      <c r="G16" s="357">
        <v>0</v>
      </c>
      <c r="H16" s="2"/>
    </row>
    <row r="17" spans="1:8" x14ac:dyDescent="0.25">
      <c r="A17" s="208"/>
      <c r="B17" s="156" t="s">
        <v>1277</v>
      </c>
      <c r="C17" s="157"/>
      <c r="D17" s="356">
        <v>0</v>
      </c>
      <c r="E17" s="356">
        <v>0</v>
      </c>
      <c r="F17" s="358">
        <v>0</v>
      </c>
      <c r="G17" s="359">
        <v>0</v>
      </c>
      <c r="H17" s="2"/>
    </row>
    <row r="18" spans="1:8" x14ac:dyDescent="0.25">
      <c r="A18" s="208"/>
      <c r="B18" s="156" t="s">
        <v>1278</v>
      </c>
      <c r="C18" s="157"/>
      <c r="D18" s="356">
        <v>0</v>
      </c>
      <c r="E18" s="356">
        <v>0</v>
      </c>
      <c r="F18" s="358">
        <v>0</v>
      </c>
      <c r="G18" s="359">
        <v>0</v>
      </c>
      <c r="H18" s="2"/>
    </row>
    <row r="19" spans="1:8" x14ac:dyDescent="0.25">
      <c r="A19" s="208"/>
      <c r="B19" s="276" t="s">
        <v>1279</v>
      </c>
      <c r="C19" s="157"/>
      <c r="D19" s="356">
        <v>0</v>
      </c>
      <c r="E19" s="356">
        <v>0</v>
      </c>
      <c r="F19" s="358">
        <v>0</v>
      </c>
      <c r="G19" s="359">
        <v>0</v>
      </c>
      <c r="H19" s="2"/>
    </row>
    <row r="20" spans="1:8" x14ac:dyDescent="0.25">
      <c r="A20" s="208"/>
      <c r="B20" s="156" t="s">
        <v>260</v>
      </c>
      <c r="C20" s="157"/>
      <c r="D20" s="356">
        <v>0</v>
      </c>
      <c r="E20" s="356">
        <v>0</v>
      </c>
      <c r="F20" s="358">
        <v>0</v>
      </c>
      <c r="G20" s="359">
        <v>0</v>
      </c>
      <c r="H20" s="2"/>
    </row>
    <row r="21" spans="1:8" x14ac:dyDescent="0.25">
      <c r="A21" s="208"/>
      <c r="B21" s="185" t="s">
        <v>1274</v>
      </c>
      <c r="C21" s="187"/>
      <c r="D21" s="360">
        <f>D15+D16</f>
        <v>12720</v>
      </c>
      <c r="E21" s="360">
        <f t="shared" ref="E21:G21" si="2">E15+E16</f>
        <v>11970</v>
      </c>
      <c r="F21" s="360">
        <f t="shared" si="2"/>
        <v>11550</v>
      </c>
      <c r="G21" s="382">
        <f t="shared" si="2"/>
        <v>8260</v>
      </c>
      <c r="H21" s="2"/>
    </row>
    <row r="22" spans="1:8" x14ac:dyDescent="0.25">
      <c r="A22" s="208"/>
      <c r="B22" s="126"/>
      <c r="C22" s="126"/>
      <c r="D22" s="129"/>
      <c r="E22" s="129"/>
      <c r="F22" s="277"/>
      <c r="G22" s="277"/>
      <c r="H22" s="2"/>
    </row>
    <row r="23" spans="1:8" x14ac:dyDescent="0.25">
      <c r="A23" s="208"/>
      <c r="B23" s="133" t="s">
        <v>409</v>
      </c>
      <c r="C23" s="134"/>
      <c r="D23" s="345">
        <v>1720</v>
      </c>
      <c r="E23" s="346">
        <v>2970</v>
      </c>
      <c r="F23" s="346">
        <v>5550</v>
      </c>
      <c r="G23" s="361">
        <v>5750</v>
      </c>
      <c r="H23" s="2"/>
    </row>
    <row r="24" spans="1:8" x14ac:dyDescent="0.25">
      <c r="A24" s="208"/>
      <c r="B24" s="156" t="s">
        <v>411</v>
      </c>
      <c r="C24" s="157"/>
      <c r="D24" s="348">
        <f>D26-D23-D25</f>
        <v>10850</v>
      </c>
      <c r="E24" s="348">
        <f t="shared" ref="E24:F24" si="3">E26-E23-E25</f>
        <v>8850</v>
      </c>
      <c r="F24" s="348">
        <f t="shared" si="3"/>
        <v>5850</v>
      </c>
      <c r="G24" s="350">
        <f>G26-G23-G25</f>
        <v>2360</v>
      </c>
      <c r="H24" s="2"/>
    </row>
    <row r="25" spans="1:8" x14ac:dyDescent="0.25">
      <c r="A25" s="208"/>
      <c r="B25" s="156" t="s">
        <v>260</v>
      </c>
      <c r="C25" s="157"/>
      <c r="D25" s="348">
        <v>150</v>
      </c>
      <c r="E25" s="349">
        <v>150</v>
      </c>
      <c r="F25" s="349">
        <v>150</v>
      </c>
      <c r="G25" s="350">
        <v>150</v>
      </c>
      <c r="H25" s="2"/>
    </row>
    <row r="26" spans="1:8" x14ac:dyDescent="0.25">
      <c r="A26" s="208"/>
      <c r="B26" s="185" t="s">
        <v>1274</v>
      </c>
      <c r="C26" s="187"/>
      <c r="D26" s="352">
        <f>D21</f>
        <v>12720</v>
      </c>
      <c r="E26" s="352">
        <f t="shared" ref="E26:F26" si="4">E21</f>
        <v>11970</v>
      </c>
      <c r="F26" s="352">
        <f t="shared" si="4"/>
        <v>11550</v>
      </c>
      <c r="G26" s="353">
        <f>G21</f>
        <v>8260</v>
      </c>
      <c r="H26" s="2"/>
    </row>
    <row r="27" spans="1:8" x14ac:dyDescent="0.25">
      <c r="A27" s="208"/>
      <c r="B27" s="2"/>
      <c r="C27" s="2"/>
      <c r="D27" s="2"/>
      <c r="E27" s="2"/>
      <c r="F27" s="2"/>
      <c r="G27" s="2"/>
      <c r="H27" s="2"/>
    </row>
    <row r="28" spans="1:8" x14ac:dyDescent="0.25">
      <c r="A28" s="208"/>
      <c r="B28" s="2"/>
      <c r="C28" s="2"/>
      <c r="D28" s="2"/>
      <c r="E28" s="2"/>
      <c r="F28" s="2"/>
      <c r="G28" s="2"/>
      <c r="H28" s="2"/>
    </row>
    <row r="29" spans="1:8" x14ac:dyDescent="0.25">
      <c r="A29" s="208" t="s">
        <v>1280</v>
      </c>
      <c r="B29" s="275" t="s">
        <v>1281</v>
      </c>
      <c r="C29" s="2"/>
      <c r="D29" s="2"/>
      <c r="E29" s="2"/>
      <c r="F29" s="2"/>
      <c r="G29" s="2"/>
      <c r="H29" s="2"/>
    </row>
    <row r="30" spans="1:8" x14ac:dyDescent="0.25">
      <c r="A30" s="2"/>
      <c r="B30" s="126"/>
      <c r="C30" s="126"/>
      <c r="D30" s="342">
        <f>D10</f>
        <v>2022</v>
      </c>
      <c r="E30" s="343">
        <f>E10</f>
        <v>2021</v>
      </c>
      <c r="F30" s="343">
        <f>F10</f>
        <v>2020</v>
      </c>
      <c r="G30" s="344">
        <f>G10</f>
        <v>2019</v>
      </c>
      <c r="H30" s="2"/>
    </row>
    <row r="31" spans="1:8" x14ac:dyDescent="0.25">
      <c r="A31" s="208"/>
      <c r="B31" s="133" t="s">
        <v>1272</v>
      </c>
      <c r="C31" s="134"/>
      <c r="D31" s="346">
        <v>0</v>
      </c>
      <c r="E31" s="346">
        <v>0</v>
      </c>
      <c r="F31" s="346">
        <v>0</v>
      </c>
      <c r="G31" s="347">
        <v>0</v>
      </c>
      <c r="H31" s="2"/>
    </row>
    <row r="32" spans="1:8" x14ac:dyDescent="0.25">
      <c r="A32" s="208"/>
      <c r="B32" s="156" t="s">
        <v>1273</v>
      </c>
      <c r="C32" s="157"/>
      <c r="D32" s="349">
        <f>D33-D31</f>
        <v>2000</v>
      </c>
      <c r="E32" s="349">
        <f t="shared" ref="E32:F32" si="5">E33-E31</f>
        <v>3000</v>
      </c>
      <c r="F32" s="349">
        <f t="shared" si="5"/>
        <v>3500</v>
      </c>
      <c r="G32" s="376">
        <f>G33-G31</f>
        <v>2500</v>
      </c>
      <c r="H32" s="2"/>
    </row>
    <row r="33" spans="1:8" x14ac:dyDescent="0.25">
      <c r="A33" s="208"/>
      <c r="B33" s="185" t="s">
        <v>1274</v>
      </c>
      <c r="C33" s="187"/>
      <c r="D33" s="352">
        <f>D41</f>
        <v>2000</v>
      </c>
      <c r="E33" s="352">
        <f t="shared" ref="E33:F33" si="6">E41</f>
        <v>3000</v>
      </c>
      <c r="F33" s="352">
        <f t="shared" si="6"/>
        <v>3500</v>
      </c>
      <c r="G33" s="353">
        <f>G41</f>
        <v>2500</v>
      </c>
      <c r="H33" s="2"/>
    </row>
    <row r="34" spans="1:8" x14ac:dyDescent="0.25">
      <c r="A34" s="208"/>
      <c r="B34" s="126"/>
      <c r="C34" s="126"/>
      <c r="D34" s="129"/>
      <c r="E34" s="129"/>
      <c r="F34" s="129"/>
      <c r="G34" s="129"/>
      <c r="H34" s="2"/>
    </row>
    <row r="35" spans="1:8" x14ac:dyDescent="0.25">
      <c r="A35" s="208"/>
      <c r="B35" s="133" t="s">
        <v>1275</v>
      </c>
      <c r="C35" s="134"/>
      <c r="D35" s="346">
        <v>2000</v>
      </c>
      <c r="E35" s="346">
        <v>3000</v>
      </c>
      <c r="F35" s="346">
        <v>3500</v>
      </c>
      <c r="G35" s="347">
        <v>2500</v>
      </c>
      <c r="H35" s="2"/>
    </row>
    <row r="36" spans="1:8" x14ac:dyDescent="0.25">
      <c r="A36" s="208"/>
      <c r="B36" s="156" t="s">
        <v>1276</v>
      </c>
      <c r="C36" s="157"/>
      <c r="D36" s="349">
        <v>0</v>
      </c>
      <c r="E36" s="349">
        <v>0</v>
      </c>
      <c r="F36" s="349">
        <v>0</v>
      </c>
      <c r="G36" s="350">
        <v>0</v>
      </c>
      <c r="H36" s="2"/>
    </row>
    <row r="37" spans="1:8" x14ac:dyDescent="0.25">
      <c r="A37" s="208"/>
      <c r="B37" s="156" t="s">
        <v>1277</v>
      </c>
      <c r="C37" s="157"/>
      <c r="D37" s="349">
        <v>0</v>
      </c>
      <c r="E37" s="349">
        <v>0</v>
      </c>
      <c r="F37" s="349">
        <v>0</v>
      </c>
      <c r="G37" s="350">
        <v>0</v>
      </c>
      <c r="H37" s="2"/>
    </row>
    <row r="38" spans="1:8" x14ac:dyDescent="0.25">
      <c r="A38" s="208"/>
      <c r="B38" s="156" t="s">
        <v>1278</v>
      </c>
      <c r="C38" s="157"/>
      <c r="D38" s="349">
        <v>0</v>
      </c>
      <c r="E38" s="349">
        <v>0</v>
      </c>
      <c r="F38" s="349">
        <v>0</v>
      </c>
      <c r="G38" s="350">
        <v>0</v>
      </c>
      <c r="H38" s="2"/>
    </row>
    <row r="39" spans="1:8" x14ac:dyDescent="0.25">
      <c r="A39" s="208"/>
      <c r="B39" s="276" t="s">
        <v>1279</v>
      </c>
      <c r="C39" s="157"/>
      <c r="D39" s="349">
        <v>0</v>
      </c>
      <c r="E39" s="349">
        <v>0</v>
      </c>
      <c r="F39" s="349">
        <v>0</v>
      </c>
      <c r="G39" s="350">
        <v>0</v>
      </c>
      <c r="H39" s="2"/>
    </row>
    <row r="40" spans="1:8" x14ac:dyDescent="0.25">
      <c r="A40" s="208"/>
      <c r="B40" s="156" t="s">
        <v>260</v>
      </c>
      <c r="C40" s="157"/>
      <c r="D40" s="349">
        <v>0</v>
      </c>
      <c r="E40" s="349">
        <v>0</v>
      </c>
      <c r="F40" s="349">
        <v>0</v>
      </c>
      <c r="G40" s="376">
        <v>0</v>
      </c>
      <c r="H40" s="2"/>
    </row>
    <row r="41" spans="1:8" x14ac:dyDescent="0.25">
      <c r="A41" s="208"/>
      <c r="B41" s="185" t="s">
        <v>1274</v>
      </c>
      <c r="C41" s="187"/>
      <c r="D41" s="352">
        <f>D35+D36</f>
        <v>2000</v>
      </c>
      <c r="E41" s="352">
        <f t="shared" ref="E41:F41" si="7">E35+E36</f>
        <v>3000</v>
      </c>
      <c r="F41" s="352">
        <f t="shared" si="7"/>
        <v>3500</v>
      </c>
      <c r="G41" s="377">
        <f>G35+G36</f>
        <v>2500</v>
      </c>
      <c r="H41" s="2"/>
    </row>
    <row r="42" spans="1:8" x14ac:dyDescent="0.25">
      <c r="A42" s="208"/>
      <c r="B42" s="126"/>
      <c r="C42" s="126"/>
      <c r="D42" s="129"/>
      <c r="E42" s="129"/>
      <c r="F42" s="129"/>
      <c r="G42" s="129"/>
      <c r="H42" s="2"/>
    </row>
    <row r="43" spans="1:8" x14ac:dyDescent="0.25">
      <c r="A43" s="208"/>
      <c r="B43" s="133" t="s">
        <v>409</v>
      </c>
      <c r="C43" s="134"/>
      <c r="D43" s="346">
        <v>0</v>
      </c>
      <c r="E43" s="346">
        <v>0</v>
      </c>
      <c r="F43" s="346">
        <v>0</v>
      </c>
      <c r="G43" s="347">
        <v>2500</v>
      </c>
      <c r="H43" s="2"/>
    </row>
    <row r="44" spans="1:8" x14ac:dyDescent="0.25">
      <c r="A44" s="208"/>
      <c r="B44" s="156" t="s">
        <v>411</v>
      </c>
      <c r="C44" s="157"/>
      <c r="D44" s="349">
        <f>D46-D43-D45</f>
        <v>2000</v>
      </c>
      <c r="E44" s="349">
        <f t="shared" ref="E44:F44" si="8">E46-E43-E45</f>
        <v>3000</v>
      </c>
      <c r="F44" s="349">
        <f t="shared" si="8"/>
        <v>3500</v>
      </c>
      <c r="G44" s="350">
        <f>G46-G43-G45</f>
        <v>0</v>
      </c>
      <c r="H44" s="2"/>
    </row>
    <row r="45" spans="1:8" x14ac:dyDescent="0.25">
      <c r="A45" s="208"/>
      <c r="B45" s="156" t="s">
        <v>260</v>
      </c>
      <c r="C45" s="157"/>
      <c r="D45" s="349">
        <v>0</v>
      </c>
      <c r="E45" s="349">
        <v>0</v>
      </c>
      <c r="F45" s="349">
        <v>0</v>
      </c>
      <c r="G45" s="350">
        <v>0</v>
      </c>
      <c r="H45" s="2"/>
    </row>
    <row r="46" spans="1:8" x14ac:dyDescent="0.25">
      <c r="A46" s="208"/>
      <c r="B46" s="185" t="s">
        <v>1274</v>
      </c>
      <c r="C46" s="187"/>
      <c r="D46" s="352">
        <f>D41</f>
        <v>2000</v>
      </c>
      <c r="E46" s="352">
        <f t="shared" ref="E46:F46" si="9">E41</f>
        <v>3000</v>
      </c>
      <c r="F46" s="352">
        <f t="shared" si="9"/>
        <v>3500</v>
      </c>
      <c r="G46" s="377">
        <f>G41</f>
        <v>2500</v>
      </c>
      <c r="H46" s="2"/>
    </row>
    <row r="47" spans="1:8" x14ac:dyDescent="0.25">
      <c r="A47" s="208"/>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Disclaimer!Print_Area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2022-06-01T18:05:51Z</cp:lastPrinted>
  <dcterms:created xsi:type="dcterms:W3CDTF">2020-12-29T15:50:15Z</dcterms:created>
  <dcterms:modified xsi:type="dcterms:W3CDTF">2022-06-01T18:08:10Z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